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defaultThemeVersion="124226"/>
  <mc:AlternateContent xmlns:mc="http://schemas.openxmlformats.org/markup-compatibility/2006">
    <mc:Choice Requires="x15">
      <x15ac:absPath xmlns:x15ac="http://schemas.microsoft.com/office/spreadsheetml/2010/11/ac" url="C:\Users\Usuario\Desktop\"/>
    </mc:Choice>
  </mc:AlternateContent>
  <bookViews>
    <workbookView xWindow="0" yWindow="0" windowWidth="28800" windowHeight="12330" firstSheet="1" activeTab="1"/>
  </bookViews>
  <sheets>
    <sheet name="Parametros" sheetId="11" state="hidden" r:id="rId1"/>
    <sheet name="Tablero de control" sheetId="2" r:id="rId2"/>
    <sheet name="Hoja1" sheetId="42" state="hidden" r:id="rId3"/>
    <sheet name="Hoja2" sheetId="43" state="hidden" r:id="rId4"/>
    <sheet name="Hoja3" sheetId="44" state="hidden" r:id="rId5"/>
    <sheet name="POR SECTOR" sheetId="41" state="hidden" r:id="rId6"/>
    <sheet name="X DEPENDENCIA" sheetId="40" r:id="rId7"/>
    <sheet name="datos presentación" sheetId="38" state="hidden" r:id="rId8"/>
    <sheet name="Hoja2 (2)" sheetId="35" state="hidden" r:id="rId9"/>
    <sheet name="ANALISIS" sheetId="36" state="hidden" r:id="rId10"/>
    <sheet name="Reporte Metas 2026" sheetId="32" state="hidden" r:id="rId11"/>
    <sheet name="Reporte Metas 2027" sheetId="31" state="hidden" r:id="rId12"/>
    <sheet name="Metascuatrienio" sheetId="27" state="hidden" r:id="rId13"/>
  </sheets>
  <externalReferences>
    <externalReference r:id="rId14"/>
  </externalReferences>
  <definedNames>
    <definedName name="_xlnm._FilterDatabase" localSheetId="9" hidden="1">ANALISIS!$A$2:$H$39</definedName>
    <definedName name="_xlnm._FilterDatabase" localSheetId="8" hidden="1">'Hoja2 (2)'!$A$3:$H$42</definedName>
    <definedName name="_xlnm._FilterDatabase" localSheetId="1" hidden="1">'Tablero de control'!$A$3:$AJ$626</definedName>
    <definedName name="_xlnm.Print_Area" localSheetId="1">'Tablero de control'!$D$3:$AB$487</definedName>
    <definedName name="dependencias" localSheetId="11">[1]param!$F$2:$F$34</definedName>
    <definedName name="dependencias">[1]param!$F$2:$F$34</definedName>
    <definedName name="_xlnm.Print_Titles" localSheetId="1">'Tablero de control'!$1:$3</definedName>
  </definedNames>
  <calcPr calcId="162913"/>
  <pivotCaches>
    <pivotCache cacheId="0" r:id="rId15"/>
    <pivotCache cacheId="1" r:id="rId16"/>
    <pivotCache cacheId="2" r:id="rId17"/>
  </pivotCaches>
  <fileRecoveryPr autoRecover="0"/>
</workbook>
</file>

<file path=xl/calcChain.xml><?xml version="1.0" encoding="utf-8"?>
<calcChain xmlns="http://schemas.openxmlformats.org/spreadsheetml/2006/main">
  <c r="Q8" i="42" l="1"/>
  <c r="Q9" i="42"/>
  <c r="Q10" i="42"/>
  <c r="Q11" i="42"/>
  <c r="Q12" i="42"/>
  <c r="Q13" i="42"/>
  <c r="Q14" i="42"/>
  <c r="Q15" i="42"/>
  <c r="Q16" i="42"/>
  <c r="Q17" i="42"/>
  <c r="Q18" i="42"/>
  <c r="Q19" i="42"/>
  <c r="Q20" i="42"/>
  <c r="Q21" i="42"/>
  <c r="Q22" i="42"/>
  <c r="S22" i="42" s="1"/>
  <c r="Q23" i="42"/>
  <c r="Q24" i="42"/>
  <c r="Q25" i="42"/>
  <c r="Q26" i="42"/>
  <c r="Q27" i="42"/>
  <c r="Q28" i="42"/>
  <c r="Q29" i="42"/>
  <c r="R13" i="42"/>
  <c r="R14" i="42"/>
  <c r="R15" i="42"/>
  <c r="R16" i="42"/>
  <c r="R17" i="42"/>
  <c r="R18" i="42"/>
  <c r="R19" i="42"/>
  <c r="R20" i="42"/>
  <c r="R21" i="42"/>
  <c r="R22" i="42"/>
  <c r="R23" i="42"/>
  <c r="R24" i="42"/>
  <c r="R25" i="42"/>
  <c r="R26" i="42"/>
  <c r="R27" i="42"/>
  <c r="R28" i="42"/>
  <c r="R29" i="42"/>
  <c r="R7" i="42"/>
  <c r="R8" i="42"/>
  <c r="S8" i="42" s="1"/>
  <c r="R9" i="42"/>
  <c r="R10" i="42"/>
  <c r="R11" i="42"/>
  <c r="R12" i="42"/>
  <c r="S12" i="42" s="1"/>
  <c r="Q3" i="42"/>
  <c r="Q4" i="42"/>
  <c r="Q5" i="42"/>
  <c r="Q6" i="42"/>
  <c r="Q7" i="42"/>
  <c r="S7" i="42" s="1"/>
  <c r="Q2" i="42"/>
  <c r="R3" i="42"/>
  <c r="R4" i="42"/>
  <c r="R5" i="42"/>
  <c r="R6" i="42"/>
  <c r="R2" i="42"/>
  <c r="S18" i="42" l="1"/>
  <c r="S16" i="42"/>
  <c r="S20" i="42"/>
  <c r="S4" i="42"/>
  <c r="S26" i="42"/>
  <c r="S2" i="42"/>
  <c r="S14" i="42"/>
  <c r="S3" i="42"/>
  <c r="S29" i="42"/>
  <c r="S25" i="42"/>
  <c r="S21" i="42"/>
  <c r="S17" i="42"/>
  <c r="S13" i="42"/>
  <c r="S9" i="42"/>
  <c r="S6" i="42"/>
  <c r="S28" i="42"/>
  <c r="S24" i="42"/>
  <c r="S10" i="42"/>
  <c r="S5" i="42"/>
  <c r="S27" i="42"/>
  <c r="S23" i="42"/>
  <c r="S19" i="42"/>
  <c r="S15" i="42"/>
  <c r="S11" i="42"/>
  <c r="Q30" i="42"/>
  <c r="D15" i="11"/>
  <c r="D16" i="11"/>
  <c r="C19" i="11"/>
  <c r="C20" i="11"/>
  <c r="C21" i="11"/>
  <c r="C22" i="11"/>
  <c r="C23" i="11"/>
  <c r="C24" i="11"/>
  <c r="C25" i="11"/>
  <c r="C26" i="11"/>
  <c r="C27" i="11"/>
  <c r="C28" i="11"/>
  <c r="C29" i="11"/>
  <c r="C18" i="11"/>
  <c r="S30" i="42" l="1"/>
  <c r="AB527" i="2"/>
  <c r="Y552" i="2"/>
  <c r="Y554" i="2"/>
  <c r="Y547" i="2" l="1"/>
  <c r="Z521" i="2" l="1"/>
  <c r="AA4" i="38" l="1"/>
  <c r="AA5" i="38"/>
  <c r="AA6" i="38"/>
  <c r="AA7" i="38"/>
  <c r="AA8" i="38"/>
  <c r="AA2" i="38"/>
  <c r="X4" i="38"/>
  <c r="X5" i="38"/>
  <c r="X6" i="38"/>
  <c r="X7" i="38"/>
  <c r="X8" i="38"/>
  <c r="X2" i="38"/>
  <c r="AG2" i="38"/>
  <c r="AG3" i="38"/>
  <c r="AG5" i="38"/>
  <c r="AG6" i="38"/>
  <c r="AG7" i="38"/>
  <c r="AG8" i="38"/>
  <c r="R3" i="38"/>
  <c r="R4" i="38"/>
  <c r="R5" i="38"/>
  <c r="R6" i="38"/>
  <c r="R7" i="38"/>
  <c r="R8" i="38"/>
  <c r="R2" i="38"/>
  <c r="Z5" i="2" l="1"/>
  <c r="AA5" i="2" s="1"/>
  <c r="Z6" i="2"/>
  <c r="Z7" i="2"/>
  <c r="AA7" i="2" s="1"/>
  <c r="Z8" i="2"/>
  <c r="AA8" i="2" s="1"/>
  <c r="Z9" i="2"/>
  <c r="Z10" i="2"/>
  <c r="AA10" i="2" s="1"/>
  <c r="Z11" i="2"/>
  <c r="AA11" i="2" s="1"/>
  <c r="Z12" i="2"/>
  <c r="Z13" i="2"/>
  <c r="Z14" i="2"/>
  <c r="Z15" i="2"/>
  <c r="Z16" i="2"/>
  <c r="Z17" i="2"/>
  <c r="Z18" i="2"/>
  <c r="Z19" i="2"/>
  <c r="AA19" i="2" s="1"/>
  <c r="Z20" i="2"/>
  <c r="Z21" i="2"/>
  <c r="AA21" i="2" s="1"/>
  <c r="Z22" i="2"/>
  <c r="Z23" i="2"/>
  <c r="Z24" i="2"/>
  <c r="AA24" i="2" s="1"/>
  <c r="Z25" i="2"/>
  <c r="Z26" i="2"/>
  <c r="Z27" i="2"/>
  <c r="AA27" i="2" s="1"/>
  <c r="Z28" i="2"/>
  <c r="Z29" i="2"/>
  <c r="Z30" i="2"/>
  <c r="Z31" i="2"/>
  <c r="AA31" i="2" s="1"/>
  <c r="Z32" i="2"/>
  <c r="AA32" i="2" s="1"/>
  <c r="Z33" i="2"/>
  <c r="AA33" i="2" s="1"/>
  <c r="Z34" i="2"/>
  <c r="Z35" i="2"/>
  <c r="AA35" i="2" s="1"/>
  <c r="Z36" i="2"/>
  <c r="AA36" i="2" s="1"/>
  <c r="Z37" i="2"/>
  <c r="Z38" i="2"/>
  <c r="Z39" i="2"/>
  <c r="Z40" i="2"/>
  <c r="AA40" i="2" s="1"/>
  <c r="Z41" i="2"/>
  <c r="Z42" i="2"/>
  <c r="AA42" i="2" s="1"/>
  <c r="Z43" i="2"/>
  <c r="AA43" i="2" s="1"/>
  <c r="Z44" i="2"/>
  <c r="Z45" i="2"/>
  <c r="Z46" i="2"/>
  <c r="Z47" i="2"/>
  <c r="Z48" i="2"/>
  <c r="Z49" i="2"/>
  <c r="Z50" i="2"/>
  <c r="AA50" i="2" s="1"/>
  <c r="Z51" i="2"/>
  <c r="AA51" i="2" s="1"/>
  <c r="Z52" i="2"/>
  <c r="Z53" i="2"/>
  <c r="Z54" i="2"/>
  <c r="Z55" i="2"/>
  <c r="AA55" i="2" s="1"/>
  <c r="Z56" i="2"/>
  <c r="AA56" i="2" s="1"/>
  <c r="Z57" i="2"/>
  <c r="Z58" i="2"/>
  <c r="Z59" i="2"/>
  <c r="AA59" i="2" s="1"/>
  <c r="Z60" i="2"/>
  <c r="Z61" i="2"/>
  <c r="Z62" i="2"/>
  <c r="Z63" i="2"/>
  <c r="AA63" i="2" s="1"/>
  <c r="Z64" i="2"/>
  <c r="AA64" i="2" s="1"/>
  <c r="Z65" i="2"/>
  <c r="Z66" i="2"/>
  <c r="Z67" i="2"/>
  <c r="AA67" i="2" s="1"/>
  <c r="Z68" i="2"/>
  <c r="Z69" i="2"/>
  <c r="AA69" i="2" s="1"/>
  <c r="Z70" i="2"/>
  <c r="Z71" i="2"/>
  <c r="AA71" i="2" s="1"/>
  <c r="Z72" i="2"/>
  <c r="AA72" i="2" s="1"/>
  <c r="Z73" i="2"/>
  <c r="Z74" i="2"/>
  <c r="AA74" i="2" s="1"/>
  <c r="Z75" i="2"/>
  <c r="AA75" i="2" s="1"/>
  <c r="Z76" i="2"/>
  <c r="AA76" i="2" s="1"/>
  <c r="Z77" i="2"/>
  <c r="AA77" i="2" s="1"/>
  <c r="Z78" i="2"/>
  <c r="Z79" i="2"/>
  <c r="AA79" i="2" s="1"/>
  <c r="Z80" i="2"/>
  <c r="AA80" i="2" s="1"/>
  <c r="Z81" i="2"/>
  <c r="Z82" i="2"/>
  <c r="AA82" i="2" s="1"/>
  <c r="Z83" i="2"/>
  <c r="AA83" i="2" s="1"/>
  <c r="Z84" i="2"/>
  <c r="Z85" i="2"/>
  <c r="AA85" i="2" s="1"/>
  <c r="Z86" i="2"/>
  <c r="Z87" i="2"/>
  <c r="Z88" i="2"/>
  <c r="AA88" i="2" s="1"/>
  <c r="Z89" i="2"/>
  <c r="AA89" i="2" s="1"/>
  <c r="Z90" i="2"/>
  <c r="AA90" i="2" s="1"/>
  <c r="Z91" i="2"/>
  <c r="AA91" i="2" s="1"/>
  <c r="Z92" i="2"/>
  <c r="Z93" i="2"/>
  <c r="Z94" i="2"/>
  <c r="Z95" i="2"/>
  <c r="AA95" i="2" s="1"/>
  <c r="Z96" i="2"/>
  <c r="AA96" i="2" s="1"/>
  <c r="Z97" i="2"/>
  <c r="Z98" i="2"/>
  <c r="Z99" i="2"/>
  <c r="Z100" i="2"/>
  <c r="Z101" i="2"/>
  <c r="AA101" i="2" s="1"/>
  <c r="Z102" i="2"/>
  <c r="Z103" i="2"/>
  <c r="AA103" i="2" s="1"/>
  <c r="Z104" i="2"/>
  <c r="AA104" i="2" s="1"/>
  <c r="Z105" i="2"/>
  <c r="Z106" i="2"/>
  <c r="AA106" i="2" s="1"/>
  <c r="Z107" i="2"/>
  <c r="AA107" i="2" s="1"/>
  <c r="Z108" i="2"/>
  <c r="Z109" i="2"/>
  <c r="AA109" i="2" s="1"/>
  <c r="Z110" i="2"/>
  <c r="Z111" i="2"/>
  <c r="Z112" i="2"/>
  <c r="AA112" i="2" s="1"/>
  <c r="Z113" i="2"/>
  <c r="Z114" i="2"/>
  <c r="AA114" i="2" s="1"/>
  <c r="Z115" i="2"/>
  <c r="AA115" i="2" s="1"/>
  <c r="Z116" i="2"/>
  <c r="Z117" i="2"/>
  <c r="Z118" i="2"/>
  <c r="Z119" i="2"/>
  <c r="Z120" i="2"/>
  <c r="AA120" i="2" s="1"/>
  <c r="Z121" i="2"/>
  <c r="Z122" i="2"/>
  <c r="AA122" i="2" s="1"/>
  <c r="Z123" i="2"/>
  <c r="AA123" i="2" s="1"/>
  <c r="Z124" i="2"/>
  <c r="Z125" i="2"/>
  <c r="AA125" i="2" s="1"/>
  <c r="Z126" i="2"/>
  <c r="Z127" i="2"/>
  <c r="Z128" i="2"/>
  <c r="Z129" i="2"/>
  <c r="AA129" i="2" s="1"/>
  <c r="Z130" i="2"/>
  <c r="AA130" i="2" s="1"/>
  <c r="Z131" i="2"/>
  <c r="Z132" i="2"/>
  <c r="Z133" i="2"/>
  <c r="Z134" i="2"/>
  <c r="Z135" i="2"/>
  <c r="Z136" i="2"/>
  <c r="AA136" i="2" s="1"/>
  <c r="Z137" i="2"/>
  <c r="Z138" i="2"/>
  <c r="AA138" i="2" s="1"/>
  <c r="Z139" i="2"/>
  <c r="AA139" i="2" s="1"/>
  <c r="Z140" i="2"/>
  <c r="Z141" i="2"/>
  <c r="AA141" i="2" s="1"/>
  <c r="Z142" i="2"/>
  <c r="Z143" i="2"/>
  <c r="AA143" i="2" s="1"/>
  <c r="Z144" i="2"/>
  <c r="AA144" i="2" s="1"/>
  <c r="Z145" i="2"/>
  <c r="Z146" i="2"/>
  <c r="Z147" i="2"/>
  <c r="AA147" i="2" s="1"/>
  <c r="Z148" i="2"/>
  <c r="Z149" i="2"/>
  <c r="Z150" i="2"/>
  <c r="Z151" i="2"/>
  <c r="AA151" i="2" s="1"/>
  <c r="Z152" i="2"/>
  <c r="AA152" i="2" s="1"/>
  <c r="Z153" i="2"/>
  <c r="Z154" i="2"/>
  <c r="Z155" i="2"/>
  <c r="AA155" i="2" s="1"/>
  <c r="Z156" i="2"/>
  <c r="Z157" i="2"/>
  <c r="AA157" i="2" s="1"/>
  <c r="Z158" i="2"/>
  <c r="Z159" i="2"/>
  <c r="AA159" i="2" s="1"/>
  <c r="Z160" i="2"/>
  <c r="AA160" i="2" s="1"/>
  <c r="Z161" i="2"/>
  <c r="Z162" i="2"/>
  <c r="Z163" i="2"/>
  <c r="AA163" i="2" s="1"/>
  <c r="Z164" i="2"/>
  <c r="AA164" i="2" s="1"/>
  <c r="Z165" i="2"/>
  <c r="Z166" i="2"/>
  <c r="Z167" i="2"/>
  <c r="Z168" i="2"/>
  <c r="AA168" i="2" s="1"/>
  <c r="Z169" i="2"/>
  <c r="Z170" i="2"/>
  <c r="AA170" i="2" s="1"/>
  <c r="Z171" i="2"/>
  <c r="AA171" i="2" s="1"/>
  <c r="Z172" i="2"/>
  <c r="AA172" i="2" s="1"/>
  <c r="Z173" i="2"/>
  <c r="Z174" i="2"/>
  <c r="Z175" i="2"/>
  <c r="Z176" i="2"/>
  <c r="AA176" i="2" s="1"/>
  <c r="Z177" i="2"/>
  <c r="AA177" i="2" s="1"/>
  <c r="Z178" i="2"/>
  <c r="Z179" i="2"/>
  <c r="AA179" i="2" s="1"/>
  <c r="Z180" i="2"/>
  <c r="Z181" i="2"/>
  <c r="Z182" i="2"/>
  <c r="Z183" i="2"/>
  <c r="Z184" i="2"/>
  <c r="AA184" i="2" s="1"/>
  <c r="Z185" i="2"/>
  <c r="Z186" i="2"/>
  <c r="Z187" i="2"/>
  <c r="AA187" i="2" s="1"/>
  <c r="Z188" i="2"/>
  <c r="Z189" i="2"/>
  <c r="AA189" i="2" s="1"/>
  <c r="Z190" i="2"/>
  <c r="Z191" i="2"/>
  <c r="Z192" i="2"/>
  <c r="AA192" i="2" s="1"/>
  <c r="Z193" i="2"/>
  <c r="Z194" i="2"/>
  <c r="Z195" i="2"/>
  <c r="AA195" i="2" s="1"/>
  <c r="Z196" i="2"/>
  <c r="Z197" i="2"/>
  <c r="AA197" i="2" s="1"/>
  <c r="Z198" i="2"/>
  <c r="Z199" i="2"/>
  <c r="AA199" i="2" s="1"/>
  <c r="Z200" i="2"/>
  <c r="Z201" i="2"/>
  <c r="Z202" i="2"/>
  <c r="Z203" i="2"/>
  <c r="AA203" i="2" s="1"/>
  <c r="Z204" i="2"/>
  <c r="Z205" i="2"/>
  <c r="Z206" i="2"/>
  <c r="Z207" i="2"/>
  <c r="Z208" i="2"/>
  <c r="Z209" i="2"/>
  <c r="Z210" i="2"/>
  <c r="AA210" i="2" s="1"/>
  <c r="Z211" i="2"/>
  <c r="AA211" i="2" s="1"/>
  <c r="Z212" i="2"/>
  <c r="Z213" i="2"/>
  <c r="AA213" i="2" s="1"/>
  <c r="Z214" i="2"/>
  <c r="Z215" i="2"/>
  <c r="Z216" i="2"/>
  <c r="AA216" i="2" s="1"/>
  <c r="Z217" i="2"/>
  <c r="Z218" i="2"/>
  <c r="Z219" i="2"/>
  <c r="AA219" i="2" s="1"/>
  <c r="Z220" i="2"/>
  <c r="Z221" i="2"/>
  <c r="Z222" i="2"/>
  <c r="Z223" i="2"/>
  <c r="Z224" i="2"/>
  <c r="AA224" i="2" s="1"/>
  <c r="Z225" i="2"/>
  <c r="Z226" i="2"/>
  <c r="AA226" i="2" s="1"/>
  <c r="Z227" i="2"/>
  <c r="AA227" i="2" s="1"/>
  <c r="Z228" i="2"/>
  <c r="Z229" i="2"/>
  <c r="AA229" i="2" s="1"/>
  <c r="Z230" i="2"/>
  <c r="Z231" i="2"/>
  <c r="Z232" i="2"/>
  <c r="AA232" i="2" s="1"/>
  <c r="Z233" i="2"/>
  <c r="Z234" i="2"/>
  <c r="AA234" i="2" s="1"/>
  <c r="Z235" i="2"/>
  <c r="AA235" i="2" s="1"/>
  <c r="Z236" i="2"/>
  <c r="AA236" i="2" s="1"/>
  <c r="Z237" i="2"/>
  <c r="AA237" i="2" s="1"/>
  <c r="Z238" i="2"/>
  <c r="Z239" i="2"/>
  <c r="Z240" i="2"/>
  <c r="Z241" i="2"/>
  <c r="Z242" i="2"/>
  <c r="AA242" i="2" s="1"/>
  <c r="Z243" i="2"/>
  <c r="AA243" i="2" s="1"/>
  <c r="Z244" i="2"/>
  <c r="Z245" i="2"/>
  <c r="AA245" i="2" s="1"/>
  <c r="Z246" i="2"/>
  <c r="Z247" i="2"/>
  <c r="Z248" i="2"/>
  <c r="Z249" i="2"/>
  <c r="AA249" i="2" s="1"/>
  <c r="Z250" i="2"/>
  <c r="AA250" i="2" s="1"/>
  <c r="Z251" i="2"/>
  <c r="AA251" i="2" s="1"/>
  <c r="Z252" i="2"/>
  <c r="Z253" i="2"/>
  <c r="AA253" i="2" s="1"/>
  <c r="Z254" i="2"/>
  <c r="Z255" i="2"/>
  <c r="Z256" i="2"/>
  <c r="AA256" i="2" s="1"/>
  <c r="Z257" i="2"/>
  <c r="Z258" i="2"/>
  <c r="Z259" i="2"/>
  <c r="AA259" i="2" s="1"/>
  <c r="Z260" i="2"/>
  <c r="Z261" i="2"/>
  <c r="AA261" i="2" s="1"/>
  <c r="Z262" i="2"/>
  <c r="Z263" i="2"/>
  <c r="AA263" i="2" s="1"/>
  <c r="Z264" i="2"/>
  <c r="AA264" i="2" s="1"/>
  <c r="Z265" i="2"/>
  <c r="AA265" i="2" s="1"/>
  <c r="Z266" i="2"/>
  <c r="AA266" i="2" s="1"/>
  <c r="Z267" i="2"/>
  <c r="AA267" i="2" s="1"/>
  <c r="Z268" i="2"/>
  <c r="Z269" i="2"/>
  <c r="Z270" i="2"/>
  <c r="Z271" i="2"/>
  <c r="Z272" i="2"/>
  <c r="Z273" i="2"/>
  <c r="Z274" i="2"/>
  <c r="AA274" i="2" s="1"/>
  <c r="Z275" i="2"/>
  <c r="AA275" i="2" s="1"/>
  <c r="Z276" i="2"/>
  <c r="Z277" i="2"/>
  <c r="Z278" i="2"/>
  <c r="Z279" i="2"/>
  <c r="Z280" i="2"/>
  <c r="AA280" i="2" s="1"/>
  <c r="Z281" i="2"/>
  <c r="Z282" i="2"/>
  <c r="Z283" i="2"/>
  <c r="AA283" i="2" s="1"/>
  <c r="Z284" i="2"/>
  <c r="Z285" i="2"/>
  <c r="AA285" i="2" s="1"/>
  <c r="Z286" i="2"/>
  <c r="Z287" i="2"/>
  <c r="AA287" i="2" s="1"/>
  <c r="Z288" i="2"/>
  <c r="AA288" i="2" s="1"/>
  <c r="Z289" i="2"/>
  <c r="Z290" i="2"/>
  <c r="AA290" i="2" s="1"/>
  <c r="Z291" i="2"/>
  <c r="AA291" i="2" s="1"/>
  <c r="Z292" i="2"/>
  <c r="Z293" i="2"/>
  <c r="AA293" i="2" s="1"/>
  <c r="Z294" i="2"/>
  <c r="Z295" i="2"/>
  <c r="AA295" i="2" s="1"/>
  <c r="Z296" i="2"/>
  <c r="Z297" i="2"/>
  <c r="Z298" i="2"/>
  <c r="AA298" i="2" s="1"/>
  <c r="Z299" i="2"/>
  <c r="AA299" i="2" s="1"/>
  <c r="Z300" i="2"/>
  <c r="Z301" i="2"/>
  <c r="AA301" i="2" s="1"/>
  <c r="Z302" i="2"/>
  <c r="Z303" i="2"/>
  <c r="Z304" i="2"/>
  <c r="Z305" i="2"/>
  <c r="Z306" i="2"/>
  <c r="Z307" i="2"/>
  <c r="AA307" i="2" s="1"/>
  <c r="Z308" i="2"/>
  <c r="AA308" i="2" s="1"/>
  <c r="Z309" i="2"/>
  <c r="AA309" i="2" s="1"/>
  <c r="Z310" i="2"/>
  <c r="Z311" i="2"/>
  <c r="AA311" i="2" s="1"/>
  <c r="Z312" i="2"/>
  <c r="AA312" i="2" s="1"/>
  <c r="Z313" i="2"/>
  <c r="Z314" i="2"/>
  <c r="AA314" i="2" s="1"/>
  <c r="Z315" i="2"/>
  <c r="AA315" i="2" s="1"/>
  <c r="Z316" i="2"/>
  <c r="Z317" i="2"/>
  <c r="AA317" i="2" s="1"/>
  <c r="Z318" i="2"/>
  <c r="Z319" i="2"/>
  <c r="Z320" i="2"/>
  <c r="AA320" i="2" s="1"/>
  <c r="Z321" i="2"/>
  <c r="Z322" i="2"/>
  <c r="Z323" i="2"/>
  <c r="AA323" i="2" s="1"/>
  <c r="Z324" i="2"/>
  <c r="Z325" i="2"/>
  <c r="AA325" i="2" s="1"/>
  <c r="Z326" i="2"/>
  <c r="Z327" i="2"/>
  <c r="AA327" i="2" s="1"/>
  <c r="Z328" i="2"/>
  <c r="AA328" i="2" s="1"/>
  <c r="Z329" i="2"/>
  <c r="Z330" i="2"/>
  <c r="AA330" i="2" s="1"/>
  <c r="Z331" i="2"/>
  <c r="AA331" i="2" s="1"/>
  <c r="Z332" i="2"/>
  <c r="Z333" i="2"/>
  <c r="Z334" i="2"/>
  <c r="Z335" i="2"/>
  <c r="Z336" i="2"/>
  <c r="AA336" i="2" s="1"/>
  <c r="Z337" i="2"/>
  <c r="Z338" i="2"/>
  <c r="AA338" i="2" s="1"/>
  <c r="Z339" i="2"/>
  <c r="AA339" i="2" s="1"/>
  <c r="Z340" i="2"/>
  <c r="Z341" i="2"/>
  <c r="AA341" i="2" s="1"/>
  <c r="Z342" i="2"/>
  <c r="Z343" i="2"/>
  <c r="Z344" i="2"/>
  <c r="AA344" i="2" s="1"/>
  <c r="Z345" i="2"/>
  <c r="Z346" i="2"/>
  <c r="AA346" i="2" s="1"/>
  <c r="Z347" i="2"/>
  <c r="AA347" i="2" s="1"/>
  <c r="Z348" i="2"/>
  <c r="Z349" i="2"/>
  <c r="Z350" i="2"/>
  <c r="Z351" i="2"/>
  <c r="Z352" i="2"/>
  <c r="AA352" i="2" s="1"/>
  <c r="Z353" i="2"/>
  <c r="Z354" i="2"/>
  <c r="AA354" i="2" s="1"/>
  <c r="Z355" i="2"/>
  <c r="AA355" i="2" s="1"/>
  <c r="Z356" i="2"/>
  <c r="Z357" i="2"/>
  <c r="Z358" i="2"/>
  <c r="Z359" i="2"/>
  <c r="AA359" i="2" s="1"/>
  <c r="Z360" i="2"/>
  <c r="AA360" i="2" s="1"/>
  <c r="Z361" i="2"/>
  <c r="AA361" i="2" s="1"/>
  <c r="Z362" i="2"/>
  <c r="AA362" i="2" s="1"/>
  <c r="Z363" i="2"/>
  <c r="AA363" i="2" s="1"/>
  <c r="Z364" i="2"/>
  <c r="Z365" i="2"/>
  <c r="Z366" i="2"/>
  <c r="Z367" i="2"/>
  <c r="Z368" i="2"/>
  <c r="AA368" i="2" s="1"/>
  <c r="Z369" i="2"/>
  <c r="AA369" i="2" s="1"/>
  <c r="Z370" i="2"/>
  <c r="AA370" i="2" s="1"/>
  <c r="Z371" i="2"/>
  <c r="AA371" i="2" s="1"/>
  <c r="Z372" i="2"/>
  <c r="Z373" i="2"/>
  <c r="Z374" i="2"/>
  <c r="Z375" i="2"/>
  <c r="Z376" i="2"/>
  <c r="AA376" i="2" s="1"/>
  <c r="Z377" i="2"/>
  <c r="Z378" i="2"/>
  <c r="Z379" i="2"/>
  <c r="AA379" i="2" s="1"/>
  <c r="Z380" i="2"/>
  <c r="Z381" i="2"/>
  <c r="AA381" i="2" s="1"/>
  <c r="Z382" i="2"/>
  <c r="Z383" i="2"/>
  <c r="AA383" i="2" s="1"/>
  <c r="Z384" i="2"/>
  <c r="AA384" i="2" s="1"/>
  <c r="Z385" i="2"/>
  <c r="AA385" i="2" s="1"/>
  <c r="Z386" i="2"/>
  <c r="AA386" i="2" s="1"/>
  <c r="Z387" i="2"/>
  <c r="AA387" i="2" s="1"/>
  <c r="Z388" i="2"/>
  <c r="AA388" i="2" s="1"/>
  <c r="Z389" i="2"/>
  <c r="AA389" i="2" s="1"/>
  <c r="Z390" i="2"/>
  <c r="Z391" i="2"/>
  <c r="Z392" i="2"/>
  <c r="AA392" i="2" s="1"/>
  <c r="Z393" i="2"/>
  <c r="Z394" i="2"/>
  <c r="AA394" i="2" s="1"/>
  <c r="Z395" i="2"/>
  <c r="AA395" i="2" s="1"/>
  <c r="Z396" i="2"/>
  <c r="Z397" i="2"/>
  <c r="AA397" i="2" s="1"/>
  <c r="Z398" i="2"/>
  <c r="Z399" i="2"/>
  <c r="Z400" i="2"/>
  <c r="AA400" i="2" s="1"/>
  <c r="Z401" i="2"/>
  <c r="Z402" i="2"/>
  <c r="AA402" i="2" s="1"/>
  <c r="Z403" i="2"/>
  <c r="AA403" i="2" s="1"/>
  <c r="Z404" i="2"/>
  <c r="AA404" i="2" s="1"/>
  <c r="Z405" i="2"/>
  <c r="AA405" i="2" s="1"/>
  <c r="Z406" i="2"/>
  <c r="AA406" i="2" s="1"/>
  <c r="Z407" i="2"/>
  <c r="AA407" i="2" s="1"/>
  <c r="Z408" i="2"/>
  <c r="AA408" i="2" s="1"/>
  <c r="Z409" i="2"/>
  <c r="AA409" i="2" s="1"/>
  <c r="Z410" i="2"/>
  <c r="AA410" i="2" s="1"/>
  <c r="Z411" i="2"/>
  <c r="AA411" i="2" s="1"/>
  <c r="Z412" i="2"/>
  <c r="AA412" i="2" s="1"/>
  <c r="Z413" i="2"/>
  <c r="Z414" i="2"/>
  <c r="Z415" i="2"/>
  <c r="Z416" i="2"/>
  <c r="Z417" i="2"/>
  <c r="Z418" i="2"/>
  <c r="Z419" i="2"/>
  <c r="AA419" i="2" s="1"/>
  <c r="Z420" i="2"/>
  <c r="AA420" i="2" s="1"/>
  <c r="Z421" i="2"/>
  <c r="AA421" i="2" s="1"/>
  <c r="Z422" i="2"/>
  <c r="Z423" i="2"/>
  <c r="Z424" i="2"/>
  <c r="AA424" i="2" s="1"/>
  <c r="Z425" i="2"/>
  <c r="AA425" i="2" s="1"/>
  <c r="Z426" i="2"/>
  <c r="AA426" i="2" s="1"/>
  <c r="Z427" i="2"/>
  <c r="AA427" i="2" s="1"/>
  <c r="Z428" i="2"/>
  <c r="Z429" i="2"/>
  <c r="AA429" i="2" s="1"/>
  <c r="Z430" i="2"/>
  <c r="Z431" i="2"/>
  <c r="Z432" i="2"/>
  <c r="AA432" i="2" s="1"/>
  <c r="Z433" i="2"/>
  <c r="Z434" i="2"/>
  <c r="AA434" i="2" s="1"/>
  <c r="Z435" i="2"/>
  <c r="AA435" i="2" s="1"/>
  <c r="Z436" i="2"/>
  <c r="AA436" i="2" s="1"/>
  <c r="Z437" i="2"/>
  <c r="AA437" i="2" s="1"/>
  <c r="Z438" i="2"/>
  <c r="Z439" i="2"/>
  <c r="Z440" i="2"/>
  <c r="AA440" i="2" s="1"/>
  <c r="Z441" i="2"/>
  <c r="AA441" i="2" s="1"/>
  <c r="Z442" i="2"/>
  <c r="AA442" i="2" s="1"/>
  <c r="Z443" i="2"/>
  <c r="Z444" i="2"/>
  <c r="Z445" i="2"/>
  <c r="AA445" i="2" s="1"/>
  <c r="Z446" i="2"/>
  <c r="Z447" i="2"/>
  <c r="AA447" i="2" s="1"/>
  <c r="Z448" i="2"/>
  <c r="AA448" i="2" s="1"/>
  <c r="Z449" i="2"/>
  <c r="AA449" i="2" s="1"/>
  <c r="Z450" i="2"/>
  <c r="AA450" i="2" s="1"/>
  <c r="Z451" i="2"/>
  <c r="AA451" i="2" s="1"/>
  <c r="Z452" i="2"/>
  <c r="Z453" i="2"/>
  <c r="AA453" i="2" s="1"/>
  <c r="Z454" i="2"/>
  <c r="AA454" i="2" s="1"/>
  <c r="Z455" i="2"/>
  <c r="AA455" i="2" s="1"/>
  <c r="Z456" i="2"/>
  <c r="AA456" i="2" s="1"/>
  <c r="Z457" i="2"/>
  <c r="AA457" i="2" s="1"/>
  <c r="Z458" i="2"/>
  <c r="Z459" i="2"/>
  <c r="AA459" i="2" s="1"/>
  <c r="Z460" i="2"/>
  <c r="AA460" i="2" s="1"/>
  <c r="Z461" i="2"/>
  <c r="AA461" i="2" s="1"/>
  <c r="Z462" i="2"/>
  <c r="Z463" i="2"/>
  <c r="Z464" i="2"/>
  <c r="AA464" i="2" s="1"/>
  <c r="Z465" i="2"/>
  <c r="AA465" i="2" s="1"/>
  <c r="Z466" i="2"/>
  <c r="Z467" i="2"/>
  <c r="AA467" i="2" s="1"/>
  <c r="Z468" i="2"/>
  <c r="AA468" i="2" s="1"/>
  <c r="Z469" i="2"/>
  <c r="AA469" i="2" s="1"/>
  <c r="Z470" i="2"/>
  <c r="Z471" i="2"/>
  <c r="AA471" i="2" s="1"/>
  <c r="Z472" i="2"/>
  <c r="AA472" i="2" s="1"/>
  <c r="Z473" i="2"/>
  <c r="Z474" i="2"/>
  <c r="AA474" i="2" s="1"/>
  <c r="Z475" i="2"/>
  <c r="AA475" i="2" s="1"/>
  <c r="Z476" i="2"/>
  <c r="AA476" i="2" s="1"/>
  <c r="Z477" i="2"/>
  <c r="AA477" i="2" s="1"/>
  <c r="Z478" i="2"/>
  <c r="Z479" i="2"/>
  <c r="Z480" i="2"/>
  <c r="AA480" i="2" s="1"/>
  <c r="Z481" i="2"/>
  <c r="Z482" i="2"/>
  <c r="Z483" i="2"/>
  <c r="AA483" i="2" s="1"/>
  <c r="Z484" i="2"/>
  <c r="AA484" i="2" s="1"/>
  <c r="Z485" i="2"/>
  <c r="Z486" i="2"/>
  <c r="Z487" i="2"/>
  <c r="AA487" i="2" s="1"/>
  <c r="Z488" i="2"/>
  <c r="AA488" i="2" s="1"/>
  <c r="Z489" i="2"/>
  <c r="Z490" i="2"/>
  <c r="Z491" i="2"/>
  <c r="AA491" i="2" s="1"/>
  <c r="Z492" i="2"/>
  <c r="Z493" i="2"/>
  <c r="AA493" i="2" s="1"/>
  <c r="Z494" i="2"/>
  <c r="Z495" i="2"/>
  <c r="Z496" i="2"/>
  <c r="AA496" i="2" s="1"/>
  <c r="Z497" i="2"/>
  <c r="AA497" i="2" s="1"/>
  <c r="Z498" i="2"/>
  <c r="Z499" i="2"/>
  <c r="AA499" i="2" s="1"/>
  <c r="Z500" i="2"/>
  <c r="AA500" i="2" s="1"/>
  <c r="Z501" i="2"/>
  <c r="Z502" i="2"/>
  <c r="Z503" i="2"/>
  <c r="Z504" i="2"/>
  <c r="AA504" i="2" s="1"/>
  <c r="Z505" i="2"/>
  <c r="Z506" i="2"/>
  <c r="AA506" i="2" s="1"/>
  <c r="Z507" i="2"/>
  <c r="AA507" i="2" s="1"/>
  <c r="Z508" i="2"/>
  <c r="AA508" i="2" s="1"/>
  <c r="Z509" i="2"/>
  <c r="AA509" i="2" s="1"/>
  <c r="Z510" i="2"/>
  <c r="AA510" i="2" s="1"/>
  <c r="Z511" i="2"/>
  <c r="AA511" i="2" s="1"/>
  <c r="Z512" i="2"/>
  <c r="AA512" i="2" s="1"/>
  <c r="Z513" i="2"/>
  <c r="Z514" i="2"/>
  <c r="Z515" i="2"/>
  <c r="AA515" i="2" s="1"/>
  <c r="Z516" i="2"/>
  <c r="AA516" i="2" s="1"/>
  <c r="Z517" i="2"/>
  <c r="AA517" i="2" s="1"/>
  <c r="Z518" i="2"/>
  <c r="AA518" i="2" s="1"/>
  <c r="Z519" i="2"/>
  <c r="Z520" i="2"/>
  <c r="Z522" i="2"/>
  <c r="Z523" i="2"/>
  <c r="Z524" i="2"/>
  <c r="AA524" i="2" s="1"/>
  <c r="Z525" i="2"/>
  <c r="AA525" i="2" s="1"/>
  <c r="Z526" i="2"/>
  <c r="AA526" i="2" s="1"/>
  <c r="Z527" i="2"/>
  <c r="Z528" i="2"/>
  <c r="Z529" i="2"/>
  <c r="AA529" i="2" s="1"/>
  <c r="Z530" i="2"/>
  <c r="Z531" i="2"/>
  <c r="AA531" i="2" s="1"/>
  <c r="Z532" i="2"/>
  <c r="Z533" i="2"/>
  <c r="Z534" i="2"/>
  <c r="AA534" i="2" s="1"/>
  <c r="Z535" i="2"/>
  <c r="AA535" i="2" s="1"/>
  <c r="Z536" i="2"/>
  <c r="Z537" i="2"/>
  <c r="AA537" i="2" s="1"/>
  <c r="Z538" i="2"/>
  <c r="Z539" i="2"/>
  <c r="AA539" i="2" s="1"/>
  <c r="Z540" i="2"/>
  <c r="AA540" i="2" s="1"/>
  <c r="Z541" i="2"/>
  <c r="AA541" i="2" s="1"/>
  <c r="Z542" i="2"/>
  <c r="Z543" i="2"/>
  <c r="Z544" i="2"/>
  <c r="Z545" i="2"/>
  <c r="AA545" i="2" s="1"/>
  <c r="Z546" i="2"/>
  <c r="Z547" i="2"/>
  <c r="AA547" i="2" s="1"/>
  <c r="Z548" i="2"/>
  <c r="AA548" i="2" s="1"/>
  <c r="Z549" i="2"/>
  <c r="AA549" i="2" s="1"/>
  <c r="Z550" i="2"/>
  <c r="AA550" i="2" s="1"/>
  <c r="Z551" i="2"/>
  <c r="Z552" i="2"/>
  <c r="Z553" i="2"/>
  <c r="AA553" i="2" s="1"/>
  <c r="Z554" i="2"/>
  <c r="Z555" i="2"/>
  <c r="Z556" i="2"/>
  <c r="AA556" i="2" s="1"/>
  <c r="Z557" i="2"/>
  <c r="Z558" i="2"/>
  <c r="AA558" i="2" s="1"/>
  <c r="Z559" i="2"/>
  <c r="Z560" i="2"/>
  <c r="Z561" i="2"/>
  <c r="AA561" i="2" s="1"/>
  <c r="Z562" i="2"/>
  <c r="Z563" i="2"/>
  <c r="AA563" i="2" s="1"/>
  <c r="Z564" i="2"/>
  <c r="AA564" i="2" s="1"/>
  <c r="Z565" i="2"/>
  <c r="AA565" i="2" s="1"/>
  <c r="Z566" i="2"/>
  <c r="AA566" i="2" s="1"/>
  <c r="Z567" i="2"/>
  <c r="Z568" i="2"/>
  <c r="Z569" i="2"/>
  <c r="AA569" i="2" s="1"/>
  <c r="Z570" i="2"/>
  <c r="Z571" i="2"/>
  <c r="Z572" i="2"/>
  <c r="AA572" i="2" s="1"/>
  <c r="Z573" i="2"/>
  <c r="AA573" i="2" s="1"/>
  <c r="Z574" i="2"/>
  <c r="Z575" i="2"/>
  <c r="Z576" i="2"/>
  <c r="Z577" i="2"/>
  <c r="AA577" i="2" s="1"/>
  <c r="Z578" i="2"/>
  <c r="AA578" i="2" s="1"/>
  <c r="Z579" i="2"/>
  <c r="Z580" i="2"/>
  <c r="AA580" i="2" s="1"/>
  <c r="Z581" i="2"/>
  <c r="Z582" i="2"/>
  <c r="AA582" i="2" s="1"/>
  <c r="Z583" i="2"/>
  <c r="Z584" i="2"/>
  <c r="AA584" i="2" s="1"/>
  <c r="Z585" i="2"/>
  <c r="AA585" i="2" s="1"/>
  <c r="Z586" i="2"/>
  <c r="Z587" i="2"/>
  <c r="AA587" i="2" s="1"/>
  <c r="Z588" i="2"/>
  <c r="AA588" i="2" s="1"/>
  <c r="Z589" i="2"/>
  <c r="Z590" i="2"/>
  <c r="AA590" i="2" s="1"/>
  <c r="Z591" i="2"/>
  <c r="AA591" i="2" s="1"/>
  <c r="Z592" i="2"/>
  <c r="AA592" i="2" s="1"/>
  <c r="Z593" i="2"/>
  <c r="AA593" i="2" s="1"/>
  <c r="Z594" i="2"/>
  <c r="Z595" i="2"/>
  <c r="AA595" i="2" s="1"/>
  <c r="Z596" i="2"/>
  <c r="AA596" i="2" s="1"/>
  <c r="Z597" i="2"/>
  <c r="Z598" i="2"/>
  <c r="AA598" i="2" s="1"/>
  <c r="Z599" i="2"/>
  <c r="Z600" i="2"/>
  <c r="Z601" i="2"/>
  <c r="AA601" i="2" s="1"/>
  <c r="Z602" i="2"/>
  <c r="Z603" i="2"/>
  <c r="AA603" i="2" s="1"/>
  <c r="Z604" i="2"/>
  <c r="AA604" i="2" s="1"/>
  <c r="Z605" i="2"/>
  <c r="Z606" i="2"/>
  <c r="AA606" i="2" s="1"/>
  <c r="Z607" i="2"/>
  <c r="Z608" i="2"/>
  <c r="Z609" i="2"/>
  <c r="AA609" i="2" s="1"/>
  <c r="Z610" i="2"/>
  <c r="Z611" i="2"/>
  <c r="AA611" i="2" s="1"/>
  <c r="Z612" i="2"/>
  <c r="AA612" i="2" s="1"/>
  <c r="Z613" i="2"/>
  <c r="AA613" i="2" s="1"/>
  <c r="Z614" i="2"/>
  <c r="Z615" i="2"/>
  <c r="Z616" i="2"/>
  <c r="AA616" i="2" s="1"/>
  <c r="Z617" i="2"/>
  <c r="AA617" i="2" s="1"/>
  <c r="Z618" i="2"/>
  <c r="Z619" i="2"/>
  <c r="AA619" i="2" s="1"/>
  <c r="Z620" i="2"/>
  <c r="AA620" i="2" s="1"/>
  <c r="Z621" i="2"/>
  <c r="Z622" i="2"/>
  <c r="AA622" i="2" s="1"/>
  <c r="Z623" i="2"/>
  <c r="Z624" i="2"/>
  <c r="AA624" i="2" s="1"/>
  <c r="Z625" i="2"/>
  <c r="AA625" i="2" s="1"/>
  <c r="Z626" i="2"/>
  <c r="AA131" i="2" l="1"/>
  <c r="AA304" i="2"/>
  <c r="AA248" i="2"/>
  <c r="AA208" i="2"/>
  <c r="AA48" i="2"/>
  <c r="AA16" i="2"/>
  <c r="AA600" i="2"/>
  <c r="AA568" i="2"/>
  <c r="AA544" i="2"/>
  <c r="AA528" i="2"/>
  <c r="AA495" i="2"/>
  <c r="AA431" i="2"/>
  <c r="AA415" i="2"/>
  <c r="AA399" i="2"/>
  <c r="AA375" i="2"/>
  <c r="AA343" i="2"/>
  <c r="AA271" i="2"/>
  <c r="AA255" i="2"/>
  <c r="AA239" i="2"/>
  <c r="AA223" i="2"/>
  <c r="AA183" i="2"/>
  <c r="AA167" i="2"/>
  <c r="AA127" i="2"/>
  <c r="AA111" i="2"/>
  <c r="AA87" i="2"/>
  <c r="AA47" i="2"/>
  <c r="AA39" i="2"/>
  <c r="AA23" i="2"/>
  <c r="AA15" i="2"/>
  <c r="AA443" i="2"/>
  <c r="AA520" i="2"/>
  <c r="AA416" i="2"/>
  <c r="AA296" i="2"/>
  <c r="AA272" i="2"/>
  <c r="AA240" i="2"/>
  <c r="AA200" i="2"/>
  <c r="AA128" i="2"/>
  <c r="AA608" i="2"/>
  <c r="AA576" i="2"/>
  <c r="AA560" i="2"/>
  <c r="AA552" i="2"/>
  <c r="AA536" i="2"/>
  <c r="AA519" i="2"/>
  <c r="AA503" i="2"/>
  <c r="AA479" i="2"/>
  <c r="AA463" i="2"/>
  <c r="AA439" i="2"/>
  <c r="AA423" i="2"/>
  <c r="AA391" i="2"/>
  <c r="AA367" i="2"/>
  <c r="AA351" i="2"/>
  <c r="AA335" i="2"/>
  <c r="AA319" i="2"/>
  <c r="AA303" i="2"/>
  <c r="AA521" i="2"/>
  <c r="AA279" i="2"/>
  <c r="AA247" i="2"/>
  <c r="AA231" i="2"/>
  <c r="AA215" i="2"/>
  <c r="AA207" i="2"/>
  <c r="AA191" i="2"/>
  <c r="AA175" i="2"/>
  <c r="AA135" i="2"/>
  <c r="AA119" i="2"/>
  <c r="AA614" i="2"/>
  <c r="AA574" i="2"/>
  <c r="AA413" i="2"/>
  <c r="AA365" i="2"/>
  <c r="AA269" i="2"/>
  <c r="AA181" i="2"/>
  <c r="AA165" i="2"/>
  <c r="AA45" i="2"/>
  <c r="AA542" i="2"/>
  <c r="AA501" i="2"/>
  <c r="AA485" i="2"/>
  <c r="AA373" i="2"/>
  <c r="AA357" i="2"/>
  <c r="AA349" i="2"/>
  <c r="AA333" i="2"/>
  <c r="AA277" i="2"/>
  <c r="AA221" i="2"/>
  <c r="AA205" i="2"/>
  <c r="AA173" i="2"/>
  <c r="AA133" i="2"/>
  <c r="AA117" i="2"/>
  <c r="AA93" i="2"/>
  <c r="AA61" i="2"/>
  <c r="AA53" i="2"/>
  <c r="AA37" i="2"/>
  <c r="AA29" i="2"/>
  <c r="AA13" i="2"/>
  <c r="AA621" i="2"/>
  <c r="AA605" i="2"/>
  <c r="AA597" i="2"/>
  <c r="AA589" i="2"/>
  <c r="AA581" i="2"/>
  <c r="AA557" i="2"/>
  <c r="AA533" i="2"/>
  <c r="AA492" i="2"/>
  <c r="AA532" i="2"/>
  <c r="AA579" i="2"/>
  <c r="AA555" i="2"/>
  <c r="AA322" i="2"/>
  <c r="AA306" i="2"/>
  <c r="AA202" i="2"/>
  <c r="AA178" i="2"/>
  <c r="AA154" i="2"/>
  <c r="AA18" i="2"/>
  <c r="AA99" i="2"/>
  <c r="AA571" i="2"/>
  <c r="AA523" i="2"/>
  <c r="AA514" i="2"/>
  <c r="AA498" i="2"/>
  <c r="AA490" i="2"/>
  <c r="AA482" i="2"/>
  <c r="AA466" i="2"/>
  <c r="AA458" i="2"/>
  <c r="AA418" i="2"/>
  <c r="AA378" i="2"/>
  <c r="AA282" i="2"/>
  <c r="AA258" i="2"/>
  <c r="AA218" i="2"/>
  <c r="AA194" i="2"/>
  <c r="AA186" i="2"/>
  <c r="AA162" i="2"/>
  <c r="AA146" i="2"/>
  <c r="AA98" i="2"/>
  <c r="AA66" i="2"/>
  <c r="AA58" i="2"/>
  <c r="AA34" i="2"/>
  <c r="AA26" i="2"/>
  <c r="AA626" i="2"/>
  <c r="AA618" i="2"/>
  <c r="AA610" i="2"/>
  <c r="AA602" i="2"/>
  <c r="AA594" i="2"/>
  <c r="AA586" i="2"/>
  <c r="AA570" i="2"/>
  <c r="AA562" i="2"/>
  <c r="AA554" i="2"/>
  <c r="AA546" i="2"/>
  <c r="AA538" i="2"/>
  <c r="AA530" i="2"/>
  <c r="AA522" i="2"/>
  <c r="AA513" i="2"/>
  <c r="AA505" i="2"/>
  <c r="AA489" i="2"/>
  <c r="AA481" i="2"/>
  <c r="AA473" i="2"/>
  <c r="AA433" i="2"/>
  <c r="AA417" i="2"/>
  <c r="AA401" i="2"/>
  <c r="AA393" i="2"/>
  <c r="AA377" i="2"/>
  <c r="AA353" i="2"/>
  <c r="AA345" i="2"/>
  <c r="AA337" i="2"/>
  <c r="AA329" i="2"/>
  <c r="AA623" i="2"/>
  <c r="AA615" i="2"/>
  <c r="AA607" i="2"/>
  <c r="AA599" i="2"/>
  <c r="AA583" i="2"/>
  <c r="AA575" i="2"/>
  <c r="AA567" i="2"/>
  <c r="AA559" i="2"/>
  <c r="AA551" i="2"/>
  <c r="AA543" i="2"/>
  <c r="AA527" i="2"/>
  <c r="AA502" i="2"/>
  <c r="AA494" i="2"/>
  <c r="AA486" i="2"/>
  <c r="AA478" i="2"/>
  <c r="AA470" i="2"/>
  <c r="AA462" i="2"/>
  <c r="AA446" i="2"/>
  <c r="AA438" i="2"/>
  <c r="AA430" i="2"/>
  <c r="AA422" i="2"/>
  <c r="AA414" i="2"/>
  <c r="AA398" i="2"/>
  <c r="AA390" i="2"/>
  <c r="AA382" i="2"/>
  <c r="AA374" i="2"/>
  <c r="AA366" i="2"/>
  <c r="AA358" i="2"/>
  <c r="AA350" i="2"/>
  <c r="AA342" i="2"/>
  <c r="AA334" i="2"/>
  <c r="AA326" i="2"/>
  <c r="AA318" i="2"/>
  <c r="AA310" i="2"/>
  <c r="AA302" i="2"/>
  <c r="AA294" i="2"/>
  <c r="AA286" i="2"/>
  <c r="AA278" i="2"/>
  <c r="AA270" i="2"/>
  <c r="AA262" i="2"/>
  <c r="AA254" i="2"/>
  <c r="AA246" i="2"/>
  <c r="AA238" i="2"/>
  <c r="AA230" i="2"/>
  <c r="AA222" i="2"/>
  <c r="AA214" i="2"/>
  <c r="AA206" i="2"/>
  <c r="AA198" i="2"/>
  <c r="AA190" i="2"/>
  <c r="AA182" i="2"/>
  <c r="AA174" i="2"/>
  <c r="AA166" i="2"/>
  <c r="AA158" i="2"/>
  <c r="AA150" i="2"/>
  <c r="AA142" i="2"/>
  <c r="AA134" i="2"/>
  <c r="AA126" i="2"/>
  <c r="AA118" i="2"/>
  <c r="AA110" i="2"/>
  <c r="AA102" i="2"/>
  <c r="AA94" i="2"/>
  <c r="AA86" i="2"/>
  <c r="AA78" i="2"/>
  <c r="AA70" i="2"/>
  <c r="AA62" i="2"/>
  <c r="AA54" i="2"/>
  <c r="AA46" i="2"/>
  <c r="AA38" i="2"/>
  <c r="AA30" i="2"/>
  <c r="AA22" i="2"/>
  <c r="AA14" i="2"/>
  <c r="AA6" i="2"/>
  <c r="AA452" i="2"/>
  <c r="AA444" i="2"/>
  <c r="AA428" i="2"/>
  <c r="AA396" i="2"/>
  <c r="AA380" i="2"/>
  <c r="AA372" i="2"/>
  <c r="AA364" i="2"/>
  <c r="AA356" i="2"/>
  <c r="AA348" i="2"/>
  <c r="AA340" i="2"/>
  <c r="AA332" i="2"/>
  <c r="AA324" i="2"/>
  <c r="AA316" i="2"/>
  <c r="AA300" i="2"/>
  <c r="AA292" i="2"/>
  <c r="AA284" i="2"/>
  <c r="AA276" i="2"/>
  <c r="AA268" i="2"/>
  <c r="AA260" i="2"/>
  <c r="AA252" i="2"/>
  <c r="AA244" i="2"/>
  <c r="AA228" i="2"/>
  <c r="AA220" i="2"/>
  <c r="AA212" i="2"/>
  <c r="AA204" i="2"/>
  <c r="AA196" i="2"/>
  <c r="AA188" i="2"/>
  <c r="AA180" i="2"/>
  <c r="AA156" i="2"/>
  <c r="AA148" i="2"/>
  <c r="AA140" i="2"/>
  <c r="AA132" i="2"/>
  <c r="AA124" i="2"/>
  <c r="AA116" i="2"/>
  <c r="AA108" i="2"/>
  <c r="AA100" i="2"/>
  <c r="AA92" i="2"/>
  <c r="AA84" i="2"/>
  <c r="AA68" i="2"/>
  <c r="AA60" i="2"/>
  <c r="AA52" i="2"/>
  <c r="AA44" i="2"/>
  <c r="AA28" i="2"/>
  <c r="AA20" i="2"/>
  <c r="AA12" i="2"/>
  <c r="AA321" i="2"/>
  <c r="AA313" i="2"/>
  <c r="AA305" i="2"/>
  <c r="AA297" i="2"/>
  <c r="AA289" i="2"/>
  <c r="AA281" i="2"/>
  <c r="AA273" i="2"/>
  <c r="AA257" i="2"/>
  <c r="AA241" i="2"/>
  <c r="AA233" i="2"/>
  <c r="AA225" i="2"/>
  <c r="AA217" i="2"/>
  <c r="AA209" i="2"/>
  <c r="AA201" i="2"/>
  <c r="AA193" i="2"/>
  <c r="AA185" i="2"/>
  <c r="AA169" i="2"/>
  <c r="AA161" i="2"/>
  <c r="AA153" i="2"/>
  <c r="AA145" i="2"/>
  <c r="AA137" i="2"/>
  <c r="AA121" i="2"/>
  <c r="AA113" i="2"/>
  <c r="AA105" i="2"/>
  <c r="AA97" i="2"/>
  <c r="AA73" i="2"/>
  <c r="AA65" i="2"/>
  <c r="AA57" i="2"/>
  <c r="AA49" i="2"/>
  <c r="AA41" i="2"/>
  <c r="AA25" i="2"/>
  <c r="AA17" i="2"/>
  <c r="AA9" i="2"/>
  <c r="AB439" i="2"/>
  <c r="AB472" i="2"/>
  <c r="AB473" i="2"/>
  <c r="AB476" i="2"/>
  <c r="AB477" i="2"/>
  <c r="AB478" i="2"/>
  <c r="AB483" i="2"/>
  <c r="AB516" i="2"/>
  <c r="Z4" i="2"/>
  <c r="AA4" i="2" s="1"/>
  <c r="AA81" i="2" l="1"/>
  <c r="C42" i="36" l="1"/>
  <c r="D42" i="36"/>
  <c r="E42" i="36"/>
  <c r="F42" i="36"/>
  <c r="G42" i="36"/>
  <c r="B42" i="36"/>
  <c r="H33" i="36"/>
  <c r="H34" i="36"/>
  <c r="H42" i="36" l="1"/>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5" i="36"/>
  <c r="H36" i="36"/>
  <c r="H37" i="36"/>
  <c r="H38" i="36"/>
  <c r="H39" i="36"/>
  <c r="H3" i="36"/>
  <c r="H42" i="35"/>
  <c r="H41" i="35"/>
  <c r="H40" i="35"/>
  <c r="H39" i="35"/>
  <c r="H38" i="35"/>
  <c r="H37" i="35"/>
  <c r="G37" i="35"/>
  <c r="H36" i="35"/>
  <c r="H35" i="35"/>
  <c r="H34" i="35"/>
  <c r="H33" i="35"/>
  <c r="H32" i="35"/>
  <c r="H31" i="35"/>
  <c r="H30" i="35"/>
  <c r="H29" i="35"/>
  <c r="H28" i="35"/>
  <c r="H27" i="35"/>
  <c r="H26" i="35"/>
  <c r="H25" i="35"/>
  <c r="H24" i="35"/>
  <c r="H23" i="35"/>
  <c r="H22" i="35"/>
  <c r="H21" i="35"/>
  <c r="H20" i="35"/>
  <c r="H19" i="35"/>
  <c r="H18" i="35"/>
  <c r="H17" i="35"/>
  <c r="H16" i="35"/>
  <c r="H15" i="35"/>
  <c r="H14" i="35"/>
  <c r="H13" i="35"/>
  <c r="H12" i="35"/>
  <c r="H11" i="35"/>
  <c r="H10" i="35"/>
  <c r="H9" i="35"/>
  <c r="H8" i="35"/>
  <c r="H7" i="35"/>
  <c r="H6" i="35"/>
  <c r="H5" i="35"/>
  <c r="H4" i="35"/>
  <c r="AB108" i="2" l="1"/>
  <c r="AB465" i="2" l="1"/>
  <c r="L53" i="27" l="1"/>
  <c r="M53" i="27" s="1"/>
  <c r="C59" i="31" l="1"/>
  <c r="D59" i="31" l="1"/>
  <c r="AB23" i="2" l="1"/>
  <c r="AB194" i="2" l="1"/>
  <c r="AB196" i="2"/>
  <c r="AB199" i="2"/>
  <c r="AB206" i="2"/>
  <c r="AB297" i="2"/>
  <c r="AB325" i="2"/>
  <c r="AB327" i="2"/>
  <c r="AB329" i="2"/>
  <c r="AB339" i="2"/>
  <c r="AB342" i="2"/>
  <c r="AB348" i="2"/>
  <c r="AB379" i="2"/>
  <c r="AB388" i="2"/>
  <c r="AB517" i="2"/>
  <c r="AB543" i="2"/>
  <c r="AB573" i="2"/>
  <c r="AB601" i="2"/>
  <c r="AB605" i="2"/>
  <c r="AB42" i="2" l="1"/>
  <c r="AB44" i="2"/>
  <c r="AB195" i="2"/>
  <c r="AB198" i="2"/>
  <c r="AB334" i="2"/>
  <c r="AB335" i="2"/>
  <c r="AB369" i="2"/>
  <c r="AB522" i="2"/>
  <c r="AB564" i="2"/>
  <c r="AB30" i="2"/>
  <c r="AB55" i="2"/>
  <c r="AB57" i="2"/>
  <c r="AB66" i="2"/>
  <c r="AB78" i="2"/>
  <c r="AB191" i="2"/>
  <c r="AB295" i="2"/>
  <c r="AB344" i="2"/>
  <c r="AB413" i="2"/>
  <c r="AB417" i="2"/>
  <c r="AB466" i="2"/>
  <c r="AB467" i="2"/>
  <c r="AB471" i="2"/>
  <c r="AB486" i="2"/>
  <c r="AB487" i="2"/>
  <c r="AB488" i="2"/>
  <c r="AB492" i="2"/>
  <c r="AB496" i="2"/>
  <c r="AB497" i="2"/>
  <c r="AB499" i="2"/>
  <c r="AB504" i="2"/>
  <c r="AB530" i="2"/>
  <c r="AB536" i="2"/>
  <c r="AB538" i="2"/>
  <c r="AB546" i="2"/>
  <c r="AB340" i="2" l="1"/>
  <c r="AB203" i="2"/>
  <c r="AB349" i="2"/>
  <c r="AB563" i="2"/>
  <c r="AB331" i="2"/>
  <c r="AB106" i="2"/>
  <c r="AB39" i="2"/>
  <c r="AB333" i="2"/>
  <c r="AB324" i="2"/>
  <c r="AB83" i="2"/>
  <c r="AB599" i="2"/>
  <c r="AB579" i="2"/>
  <c r="AB332" i="2"/>
  <c r="AB328" i="2"/>
  <c r="AB535" i="2"/>
  <c r="AB591" i="2"/>
  <c r="AB470" i="2"/>
  <c r="AB574" i="2"/>
  <c r="AB61" i="2"/>
  <c r="AB13" i="2"/>
  <c r="AB542" i="2"/>
  <c r="AB572" i="2"/>
  <c r="AB321" i="2"/>
  <c r="AB568" i="2"/>
  <c r="AB508" i="2"/>
  <c r="AB200" i="2"/>
  <c r="AB540" i="2"/>
  <c r="AB484" i="2"/>
  <c r="AB8" i="2"/>
  <c r="AB345" i="2"/>
  <c r="AB436" i="2"/>
  <c r="AB428" i="2"/>
  <c r="AB566" i="2"/>
  <c r="AB485" i="2"/>
  <c r="AB201" i="2"/>
  <c r="AB513" i="2"/>
  <c r="AB489" i="2"/>
  <c r="AB293" i="2"/>
  <c r="AB624" i="2"/>
  <c r="AB520" i="2"/>
  <c r="AB341" i="2"/>
  <c r="AB544" i="2"/>
  <c r="AB469" i="2"/>
  <c r="AB346" i="2"/>
  <c r="AB581" i="2"/>
  <c r="AB437" i="2"/>
  <c r="AB322" i="2"/>
  <c r="AB330" i="2"/>
  <c r="AB449" i="2"/>
  <c r="AB529" i="2"/>
  <c r="AB205" i="2"/>
  <c r="AB545" i="2"/>
  <c r="AB294" i="2"/>
  <c r="AB479" i="2"/>
  <c r="AB350" i="2"/>
  <c r="AB435" i="2"/>
  <c r="AB129" i="2"/>
  <c r="AB121" i="2"/>
  <c r="AB109" i="2"/>
  <c r="AB93" i="2"/>
  <c r="AB296" i="2"/>
  <c r="AB168" i="2"/>
  <c r="AB124" i="2"/>
  <c r="AB120" i="2"/>
  <c r="AB104" i="2"/>
  <c r="AB147" i="2"/>
  <c r="AB139" i="2"/>
  <c r="AB107" i="2"/>
  <c r="AB150" i="2"/>
  <c r="AB146" i="2"/>
  <c r="AB138" i="2"/>
  <c r="AB393" i="2" l="1"/>
  <c r="AB446" i="2" l="1"/>
  <c r="AB416" i="2"/>
  <c r="AB518" i="2"/>
  <c r="AB130" i="2"/>
  <c r="AB125" i="2"/>
  <c r="AB74" i="2"/>
  <c r="AB6" i="2"/>
  <c r="AB562" i="2"/>
  <c r="AB88" i="2"/>
  <c r="AB126" i="2"/>
  <c r="AB244" i="2"/>
  <c r="AB616" i="2"/>
  <c r="AB404" i="2"/>
  <c r="AB192" i="2"/>
  <c r="AB144" i="2"/>
  <c r="AB460" i="2"/>
  <c r="AB432" i="2"/>
  <c r="AB224" i="2"/>
  <c r="AB18" i="2"/>
  <c r="AB565" i="2"/>
  <c r="AB620" i="2"/>
  <c r="AB557" i="2"/>
  <c r="AB90" i="2"/>
  <c r="AB590" i="2"/>
  <c r="AB511" i="2"/>
  <c r="AB319" i="2"/>
  <c r="AB414" i="2"/>
  <c r="AB583" i="2"/>
  <c r="AB422" i="2"/>
  <c r="AB51" i="2"/>
  <c r="AB363" i="2"/>
  <c r="AB411" i="2"/>
  <c r="AB35" i="2"/>
  <c r="AB275" i="2"/>
  <c r="AB264" i="2"/>
  <c r="AB73" i="2"/>
  <c r="AB219" i="2"/>
  <c r="AB174" i="2"/>
  <c r="AB241" i="2"/>
  <c r="AB398" i="2"/>
  <c r="AB454" i="2"/>
  <c r="AB116" i="2"/>
  <c r="AB298" i="2"/>
  <c r="AB430" i="2"/>
  <c r="AB503" i="2"/>
  <c r="AB9" i="2"/>
  <c r="AB459" i="2"/>
  <c r="AB510" i="2"/>
  <c r="AB64" i="2"/>
  <c r="AB589" i="2"/>
  <c r="AB41" i="2"/>
  <c r="AB5" i="2"/>
  <c r="AB420" i="2"/>
  <c r="AB87" i="2"/>
  <c r="AB292" i="2"/>
  <c r="AB412" i="2"/>
  <c r="AB462" i="2"/>
  <c r="AB263" i="2"/>
  <c r="AB400" i="2"/>
  <c r="AB37" i="2"/>
  <c r="AB279" i="2"/>
  <c r="AB236" i="2"/>
  <c r="AB60" i="2"/>
  <c r="AB105" i="2"/>
  <c r="AB273" i="2"/>
  <c r="AB269" i="2"/>
  <c r="AB445" i="2"/>
  <c r="AB53" i="2"/>
  <c r="AB450" i="2"/>
  <c r="AB558" i="2"/>
  <c r="AB625" i="2"/>
  <c r="AB491" i="2"/>
  <c r="AB16" i="2"/>
  <c r="AB291" i="2"/>
  <c r="AB103" i="2"/>
  <c r="AB45" i="2"/>
  <c r="AB68" i="2"/>
  <c r="AB52" i="2"/>
  <c r="AB418" i="2"/>
  <c r="AB77" i="2"/>
  <c r="AB94" i="2"/>
  <c r="AB255" i="2"/>
  <c r="AB283" i="2"/>
  <c r="AB619" i="2"/>
  <c r="AB99" i="2"/>
  <c r="AB403" i="2"/>
  <c r="AB21" i="2"/>
  <c r="AB586" i="2"/>
  <c r="AB220" i="2"/>
  <c r="AB284" i="2"/>
  <c r="AB626" i="2"/>
  <c r="AB245" i="2"/>
  <c r="AB17" i="2"/>
  <c r="AB554" i="2"/>
  <c r="AB525" i="2"/>
  <c r="AB606" i="2"/>
  <c r="AB179" i="2"/>
  <c r="AB509" i="2"/>
  <c r="AB594" i="2"/>
  <c r="AB365" i="2"/>
  <c r="AB98" i="2"/>
  <c r="AB500" i="2"/>
  <c r="AB208" i="2"/>
  <c r="AB148" i="2"/>
  <c r="AB102" i="2"/>
  <c r="AB11" i="2"/>
  <c r="AB461" i="2"/>
  <c r="AB617" i="2"/>
  <c r="AB137" i="2"/>
  <c r="AB596" i="2"/>
  <c r="AB431" i="2"/>
  <c r="AB490" i="2"/>
  <c r="AB217" i="2"/>
  <c r="AB91" i="2"/>
  <c r="AB442" i="2"/>
  <c r="AB278" i="2"/>
  <c r="AB161" i="2"/>
  <c r="AB567" i="2"/>
  <c r="AB493" i="2"/>
  <c r="AB301" i="2"/>
  <c r="AB375" i="2"/>
  <c r="AB357" i="2"/>
  <c r="AB230" i="2"/>
  <c r="AB367" i="2"/>
  <c r="AB475" i="2"/>
  <c r="AB277" i="2"/>
  <c r="AB607" i="2"/>
  <c r="AB281" i="2"/>
  <c r="AB259" i="2"/>
  <c r="AB448" i="2"/>
  <c r="AB559" i="2"/>
  <c r="AB371" i="2"/>
  <c r="AB506" i="2"/>
  <c r="AB314" i="2"/>
  <c r="AB402" i="2"/>
  <c r="AB618" i="2"/>
  <c r="AB177" i="2"/>
  <c r="AB234" i="2"/>
  <c r="AB110" i="2"/>
  <c r="AB46" i="2"/>
  <c r="AB25" i="2"/>
  <c r="AB84" i="2"/>
  <c r="AB315" i="2"/>
  <c r="AB151" i="2"/>
  <c r="AB474" i="2"/>
  <c r="AB4" i="2"/>
  <c r="AB455" i="2"/>
  <c r="AB523" i="2"/>
  <c r="AB145" i="2"/>
  <c r="AB584" i="2"/>
  <c r="AB623" i="2"/>
  <c r="AB600" i="2"/>
  <c r="AB343" i="2"/>
  <c r="AB547" i="2"/>
  <c r="AB318" i="2"/>
  <c r="AB359" i="2"/>
  <c r="AB366" i="2"/>
  <c r="AB374" i="2"/>
  <c r="AB122" i="2"/>
  <c r="AB19" i="2"/>
  <c r="AB20" i="2"/>
  <c r="AB305" i="2"/>
  <c r="AB622" i="2"/>
  <c r="AB390" i="2"/>
  <c r="AB231" i="2"/>
  <c r="AB361" i="2"/>
  <c r="AB353" i="2"/>
  <c r="AB409" i="2"/>
  <c r="AB286" i="2"/>
  <c r="AB524" i="2"/>
  <c r="AB303" i="2"/>
  <c r="AB184" i="2"/>
  <c r="AB406" i="2"/>
  <c r="AB162" i="2"/>
  <c r="AB385" i="2"/>
  <c r="AB386" i="2"/>
  <c r="AB539" i="2"/>
  <c r="AB257" i="2"/>
  <c r="AB243" i="2"/>
  <c r="AB464" i="2"/>
  <c r="AB222" i="2"/>
  <c r="AB154" i="2"/>
  <c r="AB242" i="2"/>
  <c r="AB155" i="2"/>
  <c r="AB81" i="2"/>
  <c r="AB65" i="2"/>
  <c r="AB569" i="2"/>
  <c r="AB49" i="2"/>
  <c r="AB285" i="2"/>
  <c r="AB609" i="2"/>
  <c r="AB225" i="2"/>
  <c r="AB71" i="2"/>
  <c r="AB501" i="2"/>
  <c r="AB312" i="2"/>
  <c r="AB119" i="2"/>
  <c r="AB598" i="2"/>
  <c r="AB24" i="2"/>
  <c r="AB560" i="2"/>
  <c r="AB382" i="2"/>
  <c r="AB272" i="2"/>
  <c r="AB152" i="2"/>
  <c r="AB248" i="2"/>
  <c r="AB76" i="2"/>
  <c r="AB561" i="2"/>
  <c r="AB142" i="2"/>
  <c r="AB468" i="2"/>
  <c r="AB587" i="2"/>
  <c r="AB252" i="2"/>
  <c r="AB238" i="2"/>
  <c r="AB27" i="2"/>
  <c r="AB384" i="2"/>
  <c r="AB54" i="2"/>
  <c r="AB313" i="2"/>
  <c r="AB311" i="2"/>
  <c r="AB423" i="2"/>
  <c r="AB356" i="2"/>
  <c r="AB577" i="2"/>
  <c r="AB48" i="2"/>
  <c r="AB193" i="2"/>
  <c r="AB611" i="2"/>
  <c r="AB92" i="2"/>
  <c r="AB306" i="2"/>
  <c r="AB308" i="2"/>
  <c r="AB254" i="2"/>
  <c r="AB514" i="2"/>
  <c r="AB337" i="2"/>
  <c r="AB494" i="2"/>
  <c r="AB534" i="2"/>
  <c r="AB89" i="2"/>
  <c r="AB136" i="2"/>
  <c r="AB226" i="2"/>
  <c r="AB235" i="2"/>
  <c r="AB164" i="2"/>
  <c r="AB426" i="2"/>
  <c r="AB378" i="2"/>
  <c r="AB582" i="2"/>
  <c r="AB29" i="2"/>
  <c r="AB481" i="2"/>
  <c r="AB232" i="2"/>
  <c r="AB34" i="2"/>
  <c r="AB22" i="2"/>
  <c r="AB498" i="2"/>
  <c r="AB40" i="2"/>
  <c r="AB33" i="2"/>
  <c r="AB551" i="2"/>
  <c r="AB261" i="2"/>
  <c r="AB266" i="2"/>
  <c r="AB256" i="2"/>
  <c r="AB453" i="2"/>
  <c r="AB237" i="2"/>
  <c r="AB571" i="2"/>
  <c r="AB59" i="2"/>
  <c r="AB405" i="2"/>
  <c r="AB114" i="2"/>
  <c r="AB26" i="2"/>
  <c r="AB160" i="2"/>
  <c r="AB38" i="2"/>
  <c r="AB307" i="2"/>
  <c r="AB15" i="2"/>
  <c r="AB165" i="2"/>
  <c r="AB157" i="2"/>
  <c r="AB441" i="2"/>
  <c r="AB117" i="2"/>
  <c r="AB537" i="2"/>
  <c r="AB250" i="2"/>
  <c r="AB180" i="2"/>
  <c r="AB391" i="2"/>
  <c r="AB381" i="2"/>
  <c r="AB96" i="2"/>
  <c r="AB239" i="2"/>
  <c r="AB394" i="2"/>
  <c r="AB265" i="2"/>
  <c r="AB580" i="2"/>
  <c r="AB132" i="2"/>
  <c r="AB50" i="2"/>
  <c r="AB362" i="2"/>
  <c r="AB31" i="2"/>
  <c r="AB354" i="2"/>
  <c r="AB380" i="2"/>
  <c r="AB135" i="2"/>
  <c r="AB495" i="2"/>
  <c r="AB614" i="2"/>
  <c r="AB415" i="2"/>
  <c r="AB240" i="2"/>
  <c r="AB249" i="2"/>
  <c r="AB556" i="2"/>
  <c r="AB170" i="2"/>
  <c r="AB457" i="2"/>
  <c r="AB360" i="2"/>
  <c r="AB246" i="2"/>
  <c r="AB410" i="2"/>
  <c r="AB133" i="2"/>
  <c r="AB456" i="2"/>
  <c r="AB100" i="2"/>
  <c r="AB602" i="2"/>
  <c r="AB376" i="2"/>
  <c r="AB251" i="2"/>
  <c r="AB185" i="2"/>
  <c r="AB429" i="2"/>
  <c r="AB213" i="2"/>
  <c r="AB555" i="2"/>
  <c r="AB528" i="2"/>
  <c r="AB82" i="2"/>
  <c r="AB189" i="2"/>
  <c r="AB258" i="2"/>
  <c r="AB408" i="2"/>
  <c r="AB608" i="2"/>
  <c r="AB221" i="2"/>
  <c r="AB127" i="2"/>
  <c r="AB153" i="2"/>
  <c r="AB309" i="2"/>
  <c r="AB233" i="2"/>
  <c r="AB12" i="2"/>
  <c r="AB58" i="2"/>
  <c r="AB187" i="2"/>
  <c r="AB372" i="2"/>
  <c r="AB347" i="2"/>
  <c r="AB323" i="2"/>
  <c r="AB370" i="2"/>
  <c r="AB143" i="2"/>
  <c r="AB424" i="2"/>
  <c r="AB211" i="2"/>
  <c r="AB197" i="2"/>
  <c r="AB451" i="2"/>
  <c r="AB502" i="2"/>
  <c r="AB72" i="2"/>
  <c r="AB553" i="2"/>
  <c r="AB299" i="2"/>
  <c r="AB396" i="2"/>
  <c r="AB443" i="2"/>
  <c r="AB80" i="2"/>
  <c r="AB276" i="2"/>
  <c r="AB603" i="2"/>
  <c r="AB452" i="2"/>
  <c r="AB377" i="2"/>
  <c r="AB158" i="2"/>
  <c r="AB134" i="2"/>
  <c r="AB271" i="2"/>
  <c r="AB593" i="2"/>
  <c r="AB253" i="2"/>
  <c r="AB149" i="2"/>
  <c r="AB289" i="2"/>
  <c r="AB419" i="2"/>
  <c r="AB186" i="2"/>
  <c r="AB128" i="2"/>
  <c r="AB407" i="2"/>
  <c r="AB260" i="2"/>
  <c r="AB218" i="2"/>
  <c r="AB190" i="2"/>
  <c r="AB395" i="2"/>
  <c r="AB228" i="2"/>
  <c r="AB604" i="2"/>
  <c r="AB159" i="2"/>
  <c r="AB447" i="2"/>
  <c r="AB167" i="2"/>
  <c r="AB575" i="2"/>
  <c r="AB592" i="2"/>
  <c r="AB440" i="2"/>
  <c r="AB351" i="2"/>
  <c r="AB316" i="2"/>
  <c r="AB95" i="2"/>
  <c r="AB166" i="2"/>
  <c r="AB32" i="2"/>
  <c r="AB287" i="2"/>
  <c r="AB541" i="2"/>
  <c r="AB438" i="2"/>
  <c r="AB173" i="2"/>
  <c r="AB302" i="2"/>
  <c r="AB621" i="2"/>
  <c r="AB43" i="2"/>
  <c r="AB183" i="2"/>
  <c r="AB304" i="2"/>
  <c r="AB215" i="2"/>
  <c r="AB480" i="2"/>
  <c r="AB267" i="2"/>
  <c r="AB270" i="2"/>
  <c r="AB223" i="2"/>
  <c r="AB387" i="2"/>
  <c r="AB67" i="2"/>
  <c r="AB317" i="2"/>
  <c r="AB282" i="2"/>
  <c r="AB113" i="2"/>
  <c r="AB585" i="2"/>
  <c r="AB444" i="2"/>
  <c r="AB182" i="2"/>
  <c r="AB300" i="2"/>
  <c r="AB268" i="2"/>
  <c r="AB163" i="2"/>
  <c r="AB552" i="2"/>
  <c r="AB336" i="2"/>
  <c r="AB570" i="2"/>
  <c r="AB519" i="2"/>
  <c r="H22" i="42" s="1"/>
  <c r="AB111" i="2"/>
  <c r="AB355" i="2"/>
  <c r="AB86" i="2"/>
  <c r="AB171" i="2"/>
  <c r="AB368" i="2"/>
  <c r="AB212" i="2"/>
  <c r="AB62" i="2"/>
  <c r="AB70" i="2"/>
  <c r="AB326" i="2"/>
  <c r="AB507" i="2"/>
  <c r="AB549" i="2"/>
  <c r="AB169" i="2"/>
  <c r="AB588" i="2"/>
  <c r="AB550" i="2"/>
  <c r="AB188" i="2"/>
  <c r="AB178" i="2"/>
  <c r="AB364" i="2"/>
  <c r="AB401" i="2"/>
  <c r="AB288" i="2"/>
  <c r="AB181" i="2"/>
  <c r="AB421" i="2"/>
  <c r="AB85" i="2"/>
  <c r="AB389" i="2"/>
  <c r="AB115" i="2"/>
  <c r="AB36" i="2"/>
  <c r="AB141" i="2"/>
  <c r="AB427" i="2"/>
  <c r="AB610" i="2"/>
  <c r="AB615" i="2"/>
  <c r="AB56" i="2"/>
  <c r="AB595" i="2"/>
  <c r="AB207" i="2"/>
  <c r="AB14" i="2"/>
  <c r="AB69" i="2"/>
  <c r="AB75" i="2"/>
  <c r="AB216" i="2"/>
  <c r="AB521" i="2"/>
  <c r="AB482" i="2"/>
  <c r="AB63" i="2"/>
  <c r="AB209" i="2"/>
  <c r="AB172" i="2"/>
  <c r="AB280" i="2"/>
  <c r="AB262" i="2"/>
  <c r="AB210" i="2"/>
  <c r="AB613" i="2"/>
  <c r="AB612" i="2"/>
  <c r="AB352" i="2"/>
  <c r="AB290" i="2"/>
  <c r="AB118" i="2"/>
  <c r="AB399" i="2"/>
  <c r="AB338" i="2"/>
  <c r="AB310" i="2"/>
  <c r="AB578" i="2"/>
  <c r="AB533" i="2"/>
  <c r="AB101" i="2"/>
  <c r="AB97" i="2"/>
  <c r="AB175" i="2"/>
  <c r="AB512" i="2"/>
  <c r="AB7" i="2"/>
  <c r="AB10" i="2"/>
  <c r="AB597" i="2"/>
  <c r="AB247" i="2"/>
  <c r="AB458" i="2"/>
  <c r="AB397" i="2"/>
  <c r="AB320" i="2"/>
  <c r="AB433" i="2"/>
  <c r="AB463" i="2"/>
  <c r="AB532" i="2"/>
  <c r="AB214" i="2"/>
  <c r="AB202" i="2"/>
  <c r="AB47" i="2"/>
  <c r="AB112" i="2"/>
  <c r="AB548" i="2"/>
  <c r="AB176" i="2"/>
  <c r="AB373" i="2"/>
  <c r="AB358" i="2"/>
  <c r="AB79" i="2"/>
  <c r="AB425" i="2"/>
  <c r="AB123" i="2"/>
  <c r="AB28" i="2"/>
  <c r="AB383" i="2"/>
  <c r="AB274" i="2"/>
  <c r="AB531" i="2"/>
  <c r="AB576" i="2"/>
  <c r="AB229" i="2"/>
  <c r="AB140" i="2"/>
  <c r="AB434" i="2"/>
  <c r="AB227" i="2"/>
  <c r="AB204" i="2"/>
  <c r="AB515" i="2"/>
  <c r="AB392" i="2"/>
  <c r="AB156" i="2"/>
  <c r="AB131" i="2"/>
  <c r="AB505" i="2"/>
  <c r="AB526" i="2"/>
  <c r="M4" i="42" l="1"/>
  <c r="K10" i="42"/>
  <c r="J22" i="42"/>
  <c r="H10" i="42"/>
  <c r="N22" i="42"/>
  <c r="I4" i="42"/>
  <c r="H24" i="42"/>
  <c r="H7" i="42"/>
  <c r="N7" i="42"/>
  <c r="K7" i="42"/>
  <c r="I7" i="42"/>
  <c r="J7" i="42"/>
  <c r="M7" i="42"/>
  <c r="L7" i="42"/>
  <c r="N9" i="42"/>
  <c r="K9" i="42"/>
  <c r="I9" i="42"/>
  <c r="L9" i="42"/>
  <c r="M9" i="42"/>
  <c r="J9" i="42"/>
  <c r="H9" i="42"/>
  <c r="I17" i="42"/>
  <c r="N17" i="42"/>
  <c r="M17" i="42"/>
  <c r="H17" i="42"/>
  <c r="J17" i="42"/>
  <c r="K17" i="42"/>
  <c r="L17" i="42"/>
  <c r="H18" i="42"/>
  <c r="J18" i="42"/>
  <c r="N18" i="42"/>
  <c r="K18" i="42"/>
  <c r="I18" i="42"/>
  <c r="L18" i="42"/>
  <c r="M18" i="42"/>
  <c r="N28" i="42"/>
  <c r="J28" i="42"/>
  <c r="I28" i="42"/>
  <c r="H28" i="42"/>
  <c r="K28" i="42"/>
  <c r="M28" i="42"/>
  <c r="L28" i="42"/>
  <c r="I16" i="42"/>
  <c r="H16" i="42"/>
  <c r="J16" i="42"/>
  <c r="N16" i="42"/>
  <c r="L16" i="42"/>
  <c r="K16" i="42"/>
  <c r="M16" i="42"/>
  <c r="K14" i="42"/>
  <c r="M14" i="42"/>
  <c r="J14" i="42"/>
  <c r="I14" i="42"/>
  <c r="H14" i="42"/>
  <c r="L14" i="42"/>
  <c r="N14" i="42"/>
  <c r="J10" i="42"/>
  <c r="I10" i="42"/>
  <c r="L10" i="42"/>
  <c r="H26" i="42"/>
  <c r="M26" i="42"/>
  <c r="J26" i="42"/>
  <c r="I26" i="42"/>
  <c r="N26" i="42"/>
  <c r="L26" i="42"/>
  <c r="K26" i="42"/>
  <c r="H19" i="42"/>
  <c r="M19" i="42"/>
  <c r="K19" i="42"/>
  <c r="J19" i="42"/>
  <c r="L19" i="42"/>
  <c r="I19" i="42"/>
  <c r="N19" i="42"/>
  <c r="H20" i="42"/>
  <c r="K20" i="42"/>
  <c r="L20" i="42"/>
  <c r="I20" i="42"/>
  <c r="J20" i="42"/>
  <c r="N20" i="42"/>
  <c r="M20" i="42"/>
  <c r="I22" i="42"/>
  <c r="L22" i="42"/>
  <c r="K4" i="42"/>
  <c r="N24" i="42"/>
  <c r="L24" i="42"/>
  <c r="K22" i="42"/>
  <c r="M22" i="42"/>
  <c r="H25" i="42"/>
  <c r="L25" i="42"/>
  <c r="M25" i="42"/>
  <c r="K25" i="42"/>
  <c r="I25" i="42"/>
  <c r="N25" i="42"/>
  <c r="J25" i="42"/>
  <c r="I2" i="42"/>
  <c r="H2" i="42"/>
  <c r="M2" i="42"/>
  <c r="L2" i="42"/>
  <c r="K2" i="42"/>
  <c r="N2" i="42"/>
  <c r="J2" i="42"/>
  <c r="H12" i="42"/>
  <c r="K12" i="42"/>
  <c r="I12" i="42"/>
  <c r="L12" i="42"/>
  <c r="J12" i="42"/>
  <c r="M12" i="42"/>
  <c r="N12" i="42"/>
  <c r="H15" i="42"/>
  <c r="K15" i="42"/>
  <c r="N15" i="42"/>
  <c r="I15" i="42"/>
  <c r="L15" i="42"/>
  <c r="M15" i="42"/>
  <c r="J15" i="42"/>
  <c r="I24" i="42"/>
  <c r="J24" i="42"/>
  <c r="H5" i="42"/>
  <c r="L5" i="42"/>
  <c r="K5" i="42"/>
  <c r="I5" i="42"/>
  <c r="N5" i="42"/>
  <c r="M5" i="42"/>
  <c r="J5" i="42"/>
  <c r="H6" i="42"/>
  <c r="L6" i="42"/>
  <c r="N6" i="42"/>
  <c r="M6" i="42"/>
  <c r="J6" i="42"/>
  <c r="I6" i="42"/>
  <c r="K6" i="42"/>
  <c r="J29" i="42"/>
  <c r="K29" i="42"/>
  <c r="M29" i="42"/>
  <c r="H29" i="42"/>
  <c r="I29" i="42"/>
  <c r="N29" i="42"/>
  <c r="L29" i="42"/>
  <c r="K13" i="42"/>
  <c r="L13" i="42"/>
  <c r="J13" i="42"/>
  <c r="H13" i="42"/>
  <c r="I13" i="42"/>
  <c r="N13" i="42"/>
  <c r="M13" i="42"/>
  <c r="N10" i="42"/>
  <c r="H27" i="42"/>
  <c r="M27" i="42"/>
  <c r="I27" i="42"/>
  <c r="K27" i="42"/>
  <c r="N27" i="42"/>
  <c r="L27" i="42"/>
  <c r="J27" i="42"/>
  <c r="M10" i="42"/>
  <c r="H4" i="42"/>
  <c r="L8" i="42"/>
  <c r="N8" i="42"/>
  <c r="J8" i="42"/>
  <c r="H8" i="42"/>
  <c r="I8" i="42"/>
  <c r="K8" i="42"/>
  <c r="M8" i="42"/>
  <c r="L21" i="42"/>
  <c r="K21" i="42"/>
  <c r="I21" i="42"/>
  <c r="N21" i="42"/>
  <c r="J21" i="42"/>
  <c r="M21" i="42"/>
  <c r="H21" i="42"/>
  <c r="I23" i="42"/>
  <c r="K23" i="42"/>
  <c r="N23" i="42"/>
  <c r="M23" i="42"/>
  <c r="H23" i="42"/>
  <c r="J23" i="42"/>
  <c r="L23" i="42"/>
  <c r="N3" i="42"/>
  <c r="L3" i="42"/>
  <c r="M3" i="42"/>
  <c r="H3" i="42"/>
  <c r="J3" i="42"/>
  <c r="K3" i="42"/>
  <c r="I3" i="42"/>
  <c r="M11" i="42"/>
  <c r="J11" i="42"/>
  <c r="N11" i="42"/>
  <c r="I11" i="42"/>
  <c r="L11" i="42"/>
  <c r="K11" i="42"/>
  <c r="H11" i="42"/>
  <c r="N4" i="42"/>
  <c r="L4" i="42"/>
  <c r="K24" i="42"/>
  <c r="J4" i="42"/>
  <c r="M24" i="42"/>
  <c r="O24" i="42" l="1"/>
  <c r="O21" i="42"/>
  <c r="O22" i="42"/>
  <c r="O10" i="42"/>
  <c r="O17" i="42"/>
  <c r="O9" i="42"/>
  <c r="O3" i="42"/>
  <c r="O15" i="42"/>
  <c r="J30" i="42"/>
  <c r="M30" i="42"/>
  <c r="O18" i="42"/>
  <c r="O8" i="42"/>
  <c r="O4" i="42"/>
  <c r="O27" i="42"/>
  <c r="O29" i="42"/>
  <c r="N30" i="42"/>
  <c r="H30" i="42"/>
  <c r="O2" i="42"/>
  <c r="O25" i="42"/>
  <c r="O26" i="42"/>
  <c r="O16" i="42"/>
  <c r="O7" i="42"/>
  <c r="O11" i="42"/>
  <c r="O23" i="42"/>
  <c r="O13" i="42"/>
  <c r="O5" i="42"/>
  <c r="K30" i="42"/>
  <c r="I30" i="42"/>
  <c r="O19" i="42"/>
  <c r="O28" i="42"/>
  <c r="O6" i="42"/>
  <c r="O12" i="42"/>
  <c r="L30" i="42"/>
  <c r="O20" i="42"/>
  <c r="O14" i="42"/>
  <c r="O30" i="42" l="1"/>
  <c r="AA149" i="2"/>
</calcChain>
</file>

<file path=xl/comments1.xml><?xml version="1.0" encoding="utf-8"?>
<comments xmlns="http://schemas.openxmlformats.org/spreadsheetml/2006/main">
  <authors>
    <author>FUNTRANSFORMEMOS</author>
    <author/>
    <author>Usuario</author>
    <author>Hewlett-Packard Company</author>
  </authors>
  <commentList>
    <comment ref="Y78" authorId="0" shapeId="0">
      <text>
        <r>
          <rPr>
            <b/>
            <sz val="9"/>
            <color indexed="81"/>
            <rFont val="Tahoma"/>
            <family val="2"/>
          </rPr>
          <t>de un avance de 0.6 de octubre reporta avance 0 a diciembre 2024</t>
        </r>
      </text>
    </comment>
    <comment ref="Y93" authorId="0" shapeId="0">
      <text>
        <r>
          <rPr>
            <b/>
            <sz val="9"/>
            <color indexed="81"/>
            <rFont val="Tahoma"/>
            <family val="2"/>
          </rPr>
          <t>de un avance 1 presentado en octubre reporta avance 0 en diciembre</t>
        </r>
      </text>
    </comment>
    <comment ref="Y102" authorId="0" shapeId="0">
      <text>
        <r>
          <rPr>
            <b/>
            <sz val="9"/>
            <color indexed="81"/>
            <rFont val="Tahoma"/>
            <family val="2"/>
          </rPr>
          <t>de un avance 1 presentado en octubre, reportan avance 0 en diciembre</t>
        </r>
      </text>
    </comment>
    <comment ref="T131" authorId="1" shapeId="0">
      <text>
        <r>
          <rPr>
            <sz val="11"/>
            <color theme="1"/>
            <rFont val="Calibri"/>
            <family val="2"/>
            <scheme val="minor"/>
          </rPr>
          <t>======
ID#AAABMMKEpX4
ANDRES DARIO RIASCOS ARAUJO    (2024-04-22 01:39:23)
*</t>
        </r>
      </text>
    </comment>
    <comment ref="Y159" authorId="0" shapeId="0">
      <text>
        <r>
          <rPr>
            <b/>
            <sz val="9"/>
            <color indexed="81"/>
            <rFont val="Tahoma"/>
            <family val="2"/>
          </rPr>
          <t>reducción de matricula</t>
        </r>
      </text>
    </comment>
    <comment ref="Y180" authorId="0" shapeId="0">
      <text>
        <r>
          <rPr>
            <b/>
            <sz val="9"/>
            <color indexed="81"/>
            <rFont val="Tahoma"/>
            <family val="2"/>
          </rPr>
          <t>error digitación educación es 37</t>
        </r>
      </text>
    </comment>
    <comment ref="Y354" authorId="2" shapeId="0">
      <text>
        <r>
          <rPr>
            <b/>
            <sz val="9"/>
            <color indexed="81"/>
            <rFont val="Tahoma"/>
            <family val="2"/>
          </rPr>
          <t>error al calcular el avance de la meta a 2024 por parte de segis</t>
        </r>
        <r>
          <rPr>
            <sz val="9"/>
            <color indexed="81"/>
            <rFont val="Tahoma"/>
            <family val="2"/>
          </rPr>
          <t xml:space="preserve">
</t>
        </r>
      </text>
    </comment>
    <comment ref="Y358" authorId="2" shapeId="0">
      <text>
        <r>
          <rPr>
            <b/>
            <sz val="9"/>
            <color indexed="81"/>
            <rFont val="Tahoma"/>
            <family val="2"/>
          </rPr>
          <t>error al calcular el avance de la meta a 2024 por parte de segis</t>
        </r>
        <r>
          <rPr>
            <sz val="9"/>
            <color indexed="81"/>
            <rFont val="Tahoma"/>
            <family val="2"/>
          </rPr>
          <t xml:space="preserve">
</t>
        </r>
      </text>
    </comment>
    <comment ref="Y371" authorId="2" shapeId="0">
      <text>
        <r>
          <rPr>
            <b/>
            <sz val="9"/>
            <color indexed="81"/>
            <rFont val="Tahoma"/>
            <family val="2"/>
          </rPr>
          <t>error al calcular el avance de la meta a 2024 por parte de segis</t>
        </r>
        <r>
          <rPr>
            <sz val="9"/>
            <color indexed="81"/>
            <rFont val="Tahoma"/>
            <family val="2"/>
          </rPr>
          <t xml:space="preserve">
</t>
        </r>
      </text>
    </comment>
    <comment ref="Y384" authorId="2" shapeId="0">
      <text>
        <r>
          <rPr>
            <b/>
            <sz val="9"/>
            <color indexed="81"/>
            <rFont val="Tahoma"/>
            <family val="2"/>
          </rPr>
          <t>error al calcular el avance de la meta a 2024 por parte de segis</t>
        </r>
      </text>
    </comment>
    <comment ref="G439" authorId="1" shapeId="0">
      <text>
        <r>
          <rPr>
            <sz val="11"/>
            <color rgb="FF000000"/>
            <rFont val="Calibri"/>
            <family val="2"/>
            <scheme val="minor"/>
          </rPr>
          <t>======
ID#AAABMdnmXbQ
HUGO SANTANDER    (2024-04-12 22:07:44)
a 2027 se disminuirá en un  50% la tasa de  inseguridad alimentaria respecto de la tasa del año 2022 que está en el 37,1% de hogares con inseguridad alimentaria en el Dptp de Nariño (Nariño cuenta con una población total de 1.699.570 habitantes, existe un promedio de 3 personas por hogar, total hogates en Nariño = a 566.523 hogares rural y urbano.   Nos fjamos una meta de reducción de hogares con inseguridad alimentaria de la mitad del 37.1% que equivales a 2027 reducirla a 19%, que implica solucionar en 105.090 hogares la inseguridad alimentaria. Fuentes: DANE en Nariño de cada 100 hogares eñ 37.1% tuvieron dificultad en acceder a alimentos en calidad y cantidad suficiente. Fuente: NotaEstadistica FIES DANE FAO Pág 14  Gráfco 2 prevalencia de la inseguridad alimentaria en hogares (5) total del Dpto 2022.</t>
        </r>
      </text>
    </comment>
    <comment ref="T441" authorId="1" shapeId="0">
      <text>
        <r>
          <rPr>
            <sz val="11"/>
            <color rgb="FF000000"/>
            <rFont val="Calibri"/>
            <family val="2"/>
            <scheme val="minor"/>
          </rPr>
          <t>======
ID#AAABMdnmXbE
HUGO SANTANDER    (2024-04-12 22:07:44)
DANE, link: https://www.diariodelsur.com.co/crean-banco-de-hojas-de-vida-para-los-maestros-de-narino/  
En nariño existen 1.699.570 habitantes según DANE 2023, Con un promedio de 3 habitantes por familia, existen 566.523 hogares
De los cuales 210.180 hogares presentan dificultades para acceder a una alimentación adecuada. 
Nariño tiene 24 municipios que están catalogados como ZOMAC y  PDETs con una población de 745.921 habitantes contenidos en 248.640 hogares que equivale al 44% de la totalidad de hogares del Departamento.
No todos estos hogares sufren de hambre y falta de acceso a una alimentación adecuada, de esta población según datos del DANE se estima que el 37.1% están sufriendo situación de hambre. 
En estos municipios según estos datos del 37,1 % existe un promedio 92.246 hogares en situación de hambre. 
Con la gestión de recursos, en articulación entre Secretarias de la Gobernación, intersectorial gobiernos nacional y municipales, cooperación, responsabilidad social empresarial se fija una meta de reducir en un 10% la inseguridad alimentaria en Nariño.
Entonces se deben intervenir en principio como prioridad estos 92.246 hogares. Nos planteamos como meta en el cuatrienio, priorizando la intervención en PDET y ZOMAC llegar con raciones alimentarias a un población de 21.018  hogares, con tres entregas de raciones alimentaria por cada año. Bajaremos de 37,1% como porcentaje actual al 27%.  Por cada uno de los 24 municipios zomac y pdet priorizados estaría entregando un kits alimentario a población más vulnerable tres veces al año, a través del Programa Banco de Alimentos.  
Nariño a 2023 según reporte DANE, link: https://www.diariodelsur.com.co/crean-banco-de-hojas-de-vida-para-los-maestros-de-narino/  de la población total del Dpto, reporta 566.523 hogares. De los cuales 210.180 presentan dificultades para acceso a alimentación adecuada. 
En nariño existen 1.699.570 habitantes según DANE 2023
Con un promedio de 3 habitantes por familia, existen 566.523 hogares
Rurales  xxx y urbanos  xxx
Nariño tiene 24 municipios que están entre los ZOMAC y los PDETs con una población de 745.921 habitantes reflejados en 248.640 hogares que equivale al 44% de la totalidad de hogares del Departamento.
Rurales y urbanos
No todos estos hogares sufren de hambre y falta de acceso a una alimentación adecuada, de esta población según datos del DANE se estima que el 37.1% de esta población están sufriendo situación de hambre. 
En estos municipios según estos datos del 37,1 % existe un promedio 92.246 hogares en Nariño– que incluso con el problema de la recesión económica y agudización de la pobreza con el efecto de caída del ingreso vías cultivo coca y narcotráfico, pandemia covid 19 se estima que son mucho más-  
Entonces se deben intervenir en principio como prioridad estos 92.246 hogares, distribuidos en xxx rurales y xxx urbanos.
Se propone como meta para el cuatrienio reducir 12 puntos porcentuales, pasando de 37.1% al 25,1% los hogares en situación de hambre, serían 11.069 hogares menos con hambre.</t>
        </r>
      </text>
    </comment>
    <comment ref="Y512" authorId="2" shapeId="0">
      <text>
        <r>
          <rPr>
            <b/>
            <sz val="9"/>
            <color indexed="81"/>
            <rFont val="Tahoma"/>
            <family val="2"/>
          </rPr>
          <t>CON FECHA 05 DE DICIEMBRE DE 2024 LA SECRETARIA DE AMBIENTE HACE AJUSTE A LA HOJA DE SEGUIMIENTO CON AVANCE DE 2</t>
        </r>
      </text>
    </comment>
    <comment ref="Y529" authorId="2" shapeId="0">
      <text>
        <r>
          <rPr>
            <b/>
            <sz val="9"/>
            <color indexed="81"/>
            <rFont val="Tahoma"/>
            <family val="2"/>
          </rPr>
          <t>el municipio no ha presentado prupuesta para el sat por eso la meta queda en 0</t>
        </r>
      </text>
    </comment>
    <comment ref="Y530" authorId="2" shapeId="0">
      <text>
        <r>
          <rPr>
            <sz val="9"/>
            <color indexed="81"/>
            <rFont val="Tahoma"/>
            <family val="2"/>
          </rPr>
          <t xml:space="preserve">se han realizado acercamientos con municipios pero como el producto es documento tecnico a la fecha no se ha cumplido
</t>
        </r>
      </text>
    </comment>
    <comment ref="S575" authorId="1" shapeId="0">
      <text>
        <r>
          <rPr>
            <sz val="11"/>
            <color theme="1"/>
            <rFont val="Calibri"/>
            <family val="2"/>
            <scheme val="minor"/>
          </rPr>
          <t>======
ID#AAABMLmwpDY
    (2024-04-18 22:12:23)
No existe Plan estratégico de Tecnologías de Información y Comunicación de Nariño prospectivo que de la visión y linea de trabajo presente y futuro con la vision del departamento</t>
        </r>
      </text>
    </comment>
    <comment ref="S576" authorId="1" shapeId="0">
      <text>
        <r>
          <rPr>
            <sz val="11"/>
            <color theme="1"/>
            <rFont val="Calibri"/>
            <family val="2"/>
            <scheme val="minor"/>
          </rPr>
          <t>======
ID#AAABMLmwpDU
Asus    (2024-04-22 20:51:44)
Centros Digitales del Mintic solo aportó a IE municipales de cabecera y a ninguna veredal
PVD conectados 10 8 Plus y 2 Lab estan ubicados en cabeceras municipales
64 Municipios cuentan con internet sin embargo no ha habido estrategia 
Acorde con la definicion de la ART de ruralidad se trabajará este indicador</t>
        </r>
      </text>
    </comment>
    <comment ref="S577" authorId="1" shapeId="0">
      <text>
        <r>
          <rPr>
            <sz val="11"/>
            <color theme="1"/>
            <rFont val="Calibri"/>
            <family val="2"/>
            <scheme val="minor"/>
          </rPr>
          <t>======
ID#AAABMLmwpDE
    (2024-04-18 22:12:23)
Proporción de hogares con conexión a Internet -DANE 
Nariño</t>
        </r>
      </text>
    </comment>
    <comment ref="S578" authorId="1" shapeId="0">
      <text>
        <r>
          <rPr>
            <sz val="11"/>
            <color theme="1"/>
            <rFont val="Calibri"/>
            <family val="2"/>
            <scheme val="minor"/>
          </rPr>
          <t>======
ID#AAABMLmwpDI
Andres Ceron    (2024-04-02 17:01:06)
Gobierno Digital MINTIC</t>
        </r>
      </text>
    </comment>
    <comment ref="S580" authorId="1" shapeId="0">
      <text>
        <r>
          <rPr>
            <sz val="11"/>
            <color theme="1"/>
            <rFont val="Calibri"/>
            <family val="2"/>
            <scheme val="minor"/>
          </rPr>
          <t>======
ID#AAABMLmwpDA
    (2024-04-18 22:12:23)
Emprendedores y empresas asistidas tecnicamente . Banco de Proyectos Gobernación, Secretaría TIC 2023</t>
        </r>
      </text>
    </comment>
    <comment ref="S582" authorId="1" shapeId="0">
      <text>
        <r>
          <rPr>
            <sz val="11"/>
            <color theme="1"/>
            <rFont val="Calibri"/>
            <family val="2"/>
            <scheme val="minor"/>
          </rPr>
          <t>======
ID#AAABMLmwpDM
    (2024-04-18 22:12:23)
Capacitaciones orientadas a promover el acceso y el uso responsable de las TIC - Banco de proyectos Gobernación de Nariño- Secretaria TIC</t>
        </r>
      </text>
    </comment>
    <comment ref="T609" authorId="1" shapeId="0">
      <text>
        <r>
          <rPr>
            <sz val="11"/>
            <color theme="1"/>
            <rFont val="Calibri"/>
            <family val="2"/>
            <scheme val="minor"/>
          </rPr>
          <t>======
ID#AAABMMr6BM8
SEBASTIAN DELGADO MARCILLO    (2024-04-26 03:39:52)
Visitas</t>
        </r>
      </text>
    </comment>
    <comment ref="T610" authorId="1" shapeId="0">
      <text>
        <r>
          <rPr>
            <sz val="11"/>
            <color theme="1"/>
            <rFont val="Calibri"/>
            <family val="2"/>
            <scheme val="minor"/>
          </rPr>
          <t>======
ID#AAABMMr6BM4
SEBASTIAN DELGADO MARCILLO    (2024-04-26 03:40:27)
nro deudores</t>
        </r>
      </text>
    </comment>
    <comment ref="X641" authorId="3" shapeId="0">
      <text>
        <r>
          <rPr>
            <b/>
            <sz val="9"/>
            <color indexed="81"/>
            <rFont val="Tahoma"/>
            <family val="2"/>
          </rPr>
          <t>Hewlett-Packard Company:</t>
        </r>
        <r>
          <rPr>
            <sz val="9"/>
            <color indexed="81"/>
            <rFont val="Tahoma"/>
            <family val="2"/>
          </rPr>
          <t xml:space="preserve">
AJUSTE METAS PA OFICIO 0717 SEP 14/23
</t>
        </r>
      </text>
    </comment>
    <comment ref="X642" authorId="3" shapeId="0">
      <text>
        <r>
          <rPr>
            <b/>
            <sz val="9"/>
            <color indexed="81"/>
            <rFont val="Tahoma"/>
            <family val="2"/>
          </rPr>
          <t>Hewlett-Packard Company:</t>
        </r>
        <r>
          <rPr>
            <sz val="9"/>
            <color indexed="81"/>
            <rFont val="Tahoma"/>
            <family val="2"/>
          </rPr>
          <t xml:space="preserve">
AJUSTE METAS PA OFICIO 0717 SEP 14/23</t>
        </r>
      </text>
    </comment>
    <comment ref="X643" authorId="3" shapeId="0">
      <text>
        <r>
          <rPr>
            <b/>
            <sz val="9"/>
            <color indexed="81"/>
            <rFont val="Tahoma"/>
            <family val="2"/>
          </rPr>
          <t>Hewlett-Packard Company:</t>
        </r>
        <r>
          <rPr>
            <sz val="9"/>
            <color indexed="81"/>
            <rFont val="Tahoma"/>
            <family val="2"/>
          </rPr>
          <t xml:space="preserve">
AJUSTE METAS PA OFICIO 0717 SEP 14/23</t>
        </r>
      </text>
    </comment>
    <comment ref="X644" authorId="3" shapeId="0">
      <text>
        <r>
          <rPr>
            <b/>
            <sz val="9"/>
            <color indexed="81"/>
            <rFont val="Tahoma"/>
            <family val="2"/>
          </rPr>
          <t>Hewlett-Packard Company:</t>
        </r>
        <r>
          <rPr>
            <sz val="9"/>
            <color indexed="81"/>
            <rFont val="Tahoma"/>
            <family val="2"/>
          </rPr>
          <t xml:space="preserve">
AJUSTE METAS PA OFICIO 0717 SEP 14/23</t>
        </r>
      </text>
    </comment>
    <comment ref="X651" authorId="3" shapeId="0">
      <text>
        <r>
          <rPr>
            <b/>
            <sz val="9"/>
            <color indexed="81"/>
            <rFont val="Tahoma"/>
            <family val="2"/>
          </rPr>
          <t>Hewlett-Packard Company:</t>
        </r>
        <r>
          <rPr>
            <sz val="9"/>
            <color indexed="81"/>
            <rFont val="Tahoma"/>
            <family val="2"/>
          </rPr>
          <t xml:space="preserve">
AJUSTE METAS PA OFICIO 0717 SEP 14/23
</t>
        </r>
      </text>
    </comment>
    <comment ref="X704" authorId="3" shapeId="0">
      <text>
        <r>
          <rPr>
            <b/>
            <sz val="9"/>
            <color indexed="81"/>
            <rFont val="Tahoma"/>
            <family val="2"/>
          </rPr>
          <t>Hewlett-Packard Company:</t>
        </r>
        <r>
          <rPr>
            <sz val="9"/>
            <color indexed="81"/>
            <rFont val="Tahoma"/>
            <family val="2"/>
          </rPr>
          <t xml:space="preserve">
Ajuste de meta con PA mes junio</t>
        </r>
      </text>
    </comment>
  </commentList>
</comments>
</file>

<file path=xl/sharedStrings.xml><?xml version="1.0" encoding="utf-8"?>
<sst xmlns="http://schemas.openxmlformats.org/spreadsheetml/2006/main" count="9235" uniqueCount="2143">
  <si>
    <t>CUMPLIDA</t>
  </si>
  <si>
    <t>NO INICIADA</t>
  </si>
  <si>
    <t>ATRASADA</t>
  </si>
  <si>
    <t>GESTIÓN NORMAL</t>
  </si>
  <si>
    <t>Etiquetas de fila</t>
  </si>
  <si>
    <t>Total general</t>
  </si>
  <si>
    <t>Etiquetas de columna</t>
  </si>
  <si>
    <t>Número de sistemas</t>
  </si>
  <si>
    <t>Número de encuentros</t>
  </si>
  <si>
    <t>ND</t>
  </si>
  <si>
    <t>NP</t>
  </si>
  <si>
    <t>Vigencia</t>
  </si>
  <si>
    <t>Porcentaje de evaluación</t>
  </si>
  <si>
    <t>Criterios de evaluación</t>
  </si>
  <si>
    <t xml:space="preserve">Cuatrienio </t>
  </si>
  <si>
    <t xml:space="preserve">enero </t>
  </si>
  <si>
    <t>febrero</t>
  </si>
  <si>
    <t>marzo</t>
  </si>
  <si>
    <t>abril</t>
  </si>
  <si>
    <t>mayo</t>
  </si>
  <si>
    <t>junio</t>
  </si>
  <si>
    <t>julio</t>
  </si>
  <si>
    <t>agosto</t>
  </si>
  <si>
    <t>septiembre</t>
  </si>
  <si>
    <t>octubre</t>
  </si>
  <si>
    <t>noviembre</t>
  </si>
  <si>
    <t>diciembre</t>
  </si>
  <si>
    <t>Mes de evaluación</t>
  </si>
  <si>
    <t>NO PROGRAMADA</t>
  </si>
  <si>
    <t>Incremento</t>
  </si>
  <si>
    <t>Mantenimiento</t>
  </si>
  <si>
    <t>Cuenta de Avance Cuatrienio</t>
  </si>
  <si>
    <t>Cumplimiento</t>
  </si>
  <si>
    <t>%</t>
  </si>
  <si>
    <t>Total general metas</t>
  </si>
  <si>
    <t>Servicio de promoción de actividades culturales</t>
  </si>
  <si>
    <t>Índice de desempeño institucional</t>
  </si>
  <si>
    <t>Servicio de salvaguardia al patrimonio inmaterial</t>
  </si>
  <si>
    <t>Servicios de apoyo a la implementación de modelos de innovación educativa</t>
  </si>
  <si>
    <t>Servicio de apoyo a proyectos pedagógicos productivos</t>
  </si>
  <si>
    <t>Servicio de educación informal</t>
  </si>
  <si>
    <t>Servicio de evaluación de las estrategias educativas implementadas en la educación inicial, preescolar, básica y media</t>
  </si>
  <si>
    <t>Servicio de fortalecimiento a las capacidades de los docentes de educación Inicial, preescolar, básica y media</t>
  </si>
  <si>
    <t>Ambientes de aprendizaje para la educación inicial preescolar, básica y media dotados</t>
  </si>
  <si>
    <t>Servicio de apoyo a la permanencia con alimentación escolar</t>
  </si>
  <si>
    <t>Servicio de apoyo a la permanencia con transporte escolar</t>
  </si>
  <si>
    <t>Servicio de apoyo pedagógico para  la oferta de educación inclusiva para preescolar, básica y media</t>
  </si>
  <si>
    <t>Servicio de apoyo para la implementación de la estrategia educativa del sistema de responsabilidad penal adolescente</t>
  </si>
  <si>
    <t>Infraestructura educativa mejorada</t>
  </si>
  <si>
    <t>Infraestructura educativa dotada</t>
  </si>
  <si>
    <t>Documentos de lineamientos técnicos</t>
  </si>
  <si>
    <t>Servicio de inspección, vigilancia y control del sector educativo</t>
  </si>
  <si>
    <t>Servicio de inspección, vigilancia y control</t>
  </si>
  <si>
    <t>Servicio de gestión del riesgo en temas de salud sexual y reproductiva</t>
  </si>
  <si>
    <t>Servicio de promoción de la salud</t>
  </si>
  <si>
    <t>Documentos de evaluación</t>
  </si>
  <si>
    <t>Asistencias técnicas realizadas</t>
  </si>
  <si>
    <t>Servicio de asistencia técnica</t>
  </si>
  <si>
    <t>Servicio de gestión del riesgo en temas de trastornos mentales</t>
  </si>
  <si>
    <t>Documentos de planeación elaborados</t>
  </si>
  <si>
    <t>Documentos de lineamientos técnicos elaborados</t>
  </si>
  <si>
    <t>Servicio de promoción de la participación social en salud</t>
  </si>
  <si>
    <t>Documentos de evaluación realizados</t>
  </si>
  <si>
    <t>Documentos de planeación</t>
  </si>
  <si>
    <t>Servicio de vigilancia y control sanitario de los factores de riesgo para la salud, en los establecimientos y espacios que pueden generar riesgos para la población.</t>
  </si>
  <si>
    <t>Servicio de vigilancia de calidad del agua para consumo humano, recolección, transporte y disposición final de residuos sólidos; manejo y disposición final de radiaciones ionizantes, excretas, residuos líquidos y aguas servidas y calidad del aire.</t>
  </si>
  <si>
    <t>Servicios de comunicación y divulgación en inspección, vigilancia y control</t>
  </si>
  <si>
    <t>Servicio de promoción, prevención, vigilancia y control de vectores y zoonosis</t>
  </si>
  <si>
    <t>Servicio de información para la gestión de la inspección, vigilancia y control sanitario</t>
  </si>
  <si>
    <t>Servicio de Implementación Sistemas de Gestión</t>
  </si>
  <si>
    <t>Eventos realizados</t>
  </si>
  <si>
    <t>Sistemas de información actualizados</t>
  </si>
  <si>
    <t>Documentos de política</t>
  </si>
  <si>
    <t>Estudios de preinversión</t>
  </si>
  <si>
    <t>Servicio de apoyo financiero para la gestión de riesgos agropecuarios</t>
  </si>
  <si>
    <t>Servicio de extensión agropecuaria</t>
  </si>
  <si>
    <t>Servicio de apoyo a la comercialización</t>
  </si>
  <si>
    <t>Servicio de apoyo financiero para proyectos productivos</t>
  </si>
  <si>
    <t>Estudios de riesgo de desastres</t>
  </si>
  <si>
    <t xml:space="preserve">Servicio de educación informal </t>
  </si>
  <si>
    <t>Servicio de monitoreo y seguimiento para la gestión del riesgo</t>
  </si>
  <si>
    <t>Obras de infraestructura para la reducción del riesgo de desastres</t>
  </si>
  <si>
    <t>Documentos normativos</t>
  </si>
  <si>
    <t>Servicio de integración de la oferta pública</t>
  </si>
  <si>
    <t>Centros culturales construidos</t>
  </si>
  <si>
    <t>Canchas multifuncionales construidas y dotadas</t>
  </si>
  <si>
    <t>Servicio de conexiones a redes de acceso</t>
  </si>
  <si>
    <t>Servicio de difusión para promover el uso de internet</t>
  </si>
  <si>
    <t>Servicios de Información para la implementación de la Estrategia de Gobierno digital</t>
  </si>
  <si>
    <t>Servicio de promoción de la participación ciudadana para el fomento del diálogo con el Estado</t>
  </si>
  <si>
    <t>Servicio de información implementado</t>
  </si>
  <si>
    <t>Servicio de saneamiento fiscal y financiero</t>
  </si>
  <si>
    <t>Acueductos optimizados</t>
  </si>
  <si>
    <t>Alcantarillados optimizados</t>
  </si>
  <si>
    <t>Servicio de restauración de ecosistemas</t>
  </si>
  <si>
    <t>Servicios tecnológicos para el sistema de información ambiental </t>
  </si>
  <si>
    <t>Servicio de asistencia técnica para la administración y operación de los servicios públicos domiciliarios</t>
  </si>
  <si>
    <t>Servicio de apoyo financiero a los planes, programas y proyectos de Agua Potable y Saneamiento Básico</t>
  </si>
  <si>
    <t>Clústeres asistidos en la implementación de los planes de acción</t>
  </si>
  <si>
    <t>Servicio de promoción y difusión para la seguridad de transporte</t>
  </si>
  <si>
    <t>Documentos de Planeación</t>
  </si>
  <si>
    <t>Servicio de promoción a la participación ciudadana</t>
  </si>
  <si>
    <t>Documentos de lineamientos técnicos realizados</t>
  </si>
  <si>
    <t>Documentos metodológicos realizados</t>
  </si>
  <si>
    <t>Espacios de integración de oferta pública generados</t>
  </si>
  <si>
    <t>Estudios de pre inversión e inversión</t>
  </si>
  <si>
    <t>Servicio de entrega de raciones de alimentos</t>
  </si>
  <si>
    <t>Servicio de asistencia técnica a comunidades en temas de fortalecimiento del tejido social y construcción de escenarios comunitarios protectores de derechos</t>
  </si>
  <si>
    <t>Servicios de asistencia técnica en políticas públicas de infancia, adolescencia y juventud</t>
  </si>
  <si>
    <t>Servicio de asistencia técnica en el ciclo de políticas públicas de familia y otras relacionadas</t>
  </si>
  <si>
    <t>Servicios de promoción de los derechos de los niños, niñas, adolescentes y jóvenes</t>
  </si>
  <si>
    <t>Edificaciones de atención a la primera infancia adecuadas</t>
  </si>
  <si>
    <t>Servicio de promoción de temas de dinámica relacional y desarrollo autónomo</t>
  </si>
  <si>
    <t>Servicio de acompañamiento familiar y comunitario para la superación de la pobreza</t>
  </si>
  <si>
    <t>Servicio de apoyo para el acceso a programas de educación para el trabajo y el desarrollo humano</t>
  </si>
  <si>
    <t>Servicio de promoción de la garantía de derechos</t>
  </si>
  <si>
    <t>Servicio de apoyo para la implementación de medidas en derechos humanos y derecho internacional humanitario</t>
  </si>
  <si>
    <t>Servicio de organización de procesos electorales</t>
  </si>
  <si>
    <t>Servicio de apoyo financiero para empresas y emprendimientos productivos</t>
  </si>
  <si>
    <t>Servicio de apoyo financiero para la implementación de proyectos en materia de derechos humanos</t>
  </si>
  <si>
    <t>Documentos de investigación</t>
  </si>
  <si>
    <t>Servicio de protección individual en riesgo extraordinario y extremo</t>
  </si>
  <si>
    <t>Servicio de apoyo para la organización y la participación del sector artístico, cultural y la ciudadanía</t>
  </si>
  <si>
    <t>Servicio de Escuelas Deportivas</t>
  </si>
  <si>
    <t>Servicio de organización de eventos deportivos comunitarios</t>
  </si>
  <si>
    <t>Servicio de organización de eventos recreativos comunitarios</t>
  </si>
  <si>
    <t>Servicio de promoción de la actividad física, la recreación y el deporte</t>
  </si>
  <si>
    <t>Servicio de educación informal en recreación</t>
  </si>
  <si>
    <t>Servicio de apoyo a la actividad física, la recreación y el deporte</t>
  </si>
  <si>
    <t>Servicio de gestión documental</t>
  </si>
  <si>
    <t>Servicio de ayuda y atención humanitaria</t>
  </si>
  <si>
    <t>Servicio de asistencia funeraria</t>
  </si>
  <si>
    <t>Servicios de implementaciónde medidas de satisfacción y acompañamiento a las víctimas del conflicto armado</t>
  </si>
  <si>
    <t>Servicio de asistencia técnica para la formulación de planes y proyectos de reparación colectiva</t>
  </si>
  <si>
    <t>Servicios de asistencia técnica para la articulación interinstitucional en la implementación de la polìtica pública para las víctimas</t>
  </si>
  <si>
    <t>Servicio de asistencia técnica para la participación de las víctimas</t>
  </si>
  <si>
    <t>Servicio de apoyo financiero al sector artístico y cultural</t>
  </si>
  <si>
    <t>Documentos metodológicos</t>
  </si>
  <si>
    <t>Escuelas territoriales de convivencia ciudadana construidas</t>
  </si>
  <si>
    <t>Servicio de apoyo para el acceso a la justicia policiva</t>
  </si>
  <si>
    <t>Servicio de promoción de convivencia y no repetición</t>
  </si>
  <si>
    <t>Servicio de información actualizado</t>
  </si>
  <si>
    <t>Casas de Justicia en operación</t>
  </si>
  <si>
    <t>Central de generación fotovoltaica construida</t>
  </si>
  <si>
    <t>Unidades de generación fotovoltaica de energía eléctrica instaladas</t>
  </si>
  <si>
    <t>Servicios de información implementados</t>
  </si>
  <si>
    <t>Parques mejorados</t>
  </si>
  <si>
    <t>Establecimientos educativos apoyados para la  implementación de modelos de innovación educativa</t>
  </si>
  <si>
    <t>Programas, proyectos y estrategias evaluadas</t>
  </si>
  <si>
    <t>Docentes y agentes educativos  de educación inicial, preescolar, básica y media beneficiados con estrategias de mejoramiento de sus capacidades</t>
  </si>
  <si>
    <t xml:space="preserve">Ambientes de aprendizaje dotados </t>
  </si>
  <si>
    <t>Estrategias de protección para el restablecimiento de derechos implementadas</t>
  </si>
  <si>
    <t xml:space="preserve">Sedes educativas mejoradas </t>
  </si>
  <si>
    <t>Campañas de gestión del riesgo en temas de salud sexual y reproductiva implementadas</t>
  </si>
  <si>
    <t>Estrategias de gestión del riesgo en temas de salud sexual y reproductiva implementadas</t>
  </si>
  <si>
    <t>Documentos de lineamientos tecnicos elaborados</t>
  </si>
  <si>
    <t>Estrategias de promoción de la salud implementadas</t>
  </si>
  <si>
    <t>Planes estratégicos elaborados</t>
  </si>
  <si>
    <t>Productos de comunicación difundidos</t>
  </si>
  <si>
    <t>Municipios con acciones de promoción, prevención, vigilancia  y control de vectores y zoonosis realizadas</t>
  </si>
  <si>
    <t>Sistema de Gestión implementado</t>
  </si>
  <si>
    <t>Estrategias implementadas</t>
  </si>
  <si>
    <t>Documentos de política elaborados</t>
  </si>
  <si>
    <t>Personas apoyadas</t>
  </si>
  <si>
    <t>Personas capacitadas</t>
  </si>
  <si>
    <t>Productores atendidos con servicio de extensión agropecuaria</t>
  </si>
  <si>
    <t>Iniciativas comunitarias apoyadas</t>
  </si>
  <si>
    <t>Documentos de planeación realizados</t>
  </si>
  <si>
    <t>Entidades, organismos y dependencias asistidos técnicamente</t>
  </si>
  <si>
    <t>Capacitaciones realizadas</t>
  </si>
  <si>
    <t>Estrategia en sitio implementada</t>
  </si>
  <si>
    <t>Documentos de evaluación elaborados</t>
  </si>
  <si>
    <t>Documentos normativos realizados</t>
  </si>
  <si>
    <t>Proyectos de acueducto, alcantarillado y aseo apoyados financieramente</t>
  </si>
  <si>
    <t xml:space="preserve">Estudios o diseños realizados </t>
  </si>
  <si>
    <t>Documentos sobre medición y análisis de información turística realizados</t>
  </si>
  <si>
    <t>Eventos de promoción realizados</t>
  </si>
  <si>
    <t xml:space="preserve">Personas formadas en habilidades y competencias </t>
  </si>
  <si>
    <t>Documentos de investigación elaborados</t>
  </si>
  <si>
    <t>Personas beneficiadas</t>
  </si>
  <si>
    <t>Personas beneficiadas con raciones de alimentos</t>
  </si>
  <si>
    <t>Acciones ejecutadas con las comunidades</t>
  </si>
  <si>
    <t>Documentos de planeación con seguimiento realizado</t>
  </si>
  <si>
    <t>Agentes de la institucionalidad de infancia, adolescencia y juventud  asistidos técnicamente</t>
  </si>
  <si>
    <t>Campañas de promoción realizadas</t>
  </si>
  <si>
    <t>Instituciones y entidades asistidas técnicamente</t>
  </si>
  <si>
    <t>Mecanismos de articulación implementados para la gestión de oferta social</t>
  </si>
  <si>
    <t>Estrategias de promoción de la garantía de derechos implementadas</t>
  </si>
  <si>
    <t>Instancias territoriales de coordinación institucional asistidas y apoyadas</t>
  </si>
  <si>
    <t>Medidas implementadas en cumplimiento de las obligaciones internacionales en materia de Derechos Humanos y Derecho Internacional Humanitario</t>
  </si>
  <si>
    <t>procesos electorales realizados</t>
  </si>
  <si>
    <t>Personas y empresas beneficiadas</t>
  </si>
  <si>
    <t>Proyectos cofinanciados</t>
  </si>
  <si>
    <t>Espacios de participación promovidos</t>
  </si>
  <si>
    <t>Proyectos de convivencia y seguridad ciudadana apoyados financieramente</t>
  </si>
  <si>
    <t>Instancias territoriales asistidas técnicamente</t>
  </si>
  <si>
    <t>Personas en riesgo extraordinario y extremo protegidas</t>
  </si>
  <si>
    <t>Encuentros realizados</t>
  </si>
  <si>
    <t>Eventos recreativos comunitarios realizados</t>
  </si>
  <si>
    <t>Eventos de capacitación desarrollados</t>
  </si>
  <si>
    <t>Organismos deportivos apoyados</t>
  </si>
  <si>
    <t>Niños, niñas y adolescentes atendidos</t>
  </si>
  <si>
    <t>Hogares víctimas con atención humanitaria</t>
  </si>
  <si>
    <t>Acciones realizadas en cumplimiento de las medidas de satisfacción, distintas al mensaje estatal de reconocimiento.</t>
  </si>
  <si>
    <t>Planes de acción articulados</t>
  </si>
  <si>
    <t>Mesas de participación en funcionamiento</t>
  </si>
  <si>
    <t>Publicaciones realizadas</t>
  </si>
  <si>
    <t>Infraestructura cultural intervenida</t>
  </si>
  <si>
    <t>Estímulos otorgados</t>
  </si>
  <si>
    <t>Creadores y gestores culturales beneficiados</t>
  </si>
  <si>
    <t>Contenidos culturales  en circulación</t>
  </si>
  <si>
    <t>Procesos de salvaguardia efectiva del patrimonio inmaterial realizados</t>
  </si>
  <si>
    <t>Iniciativas creadas</t>
  </si>
  <si>
    <t>Escuelas territoriales de convivencia creadas en las regiones</t>
  </si>
  <si>
    <t>Iniciativas para la promoción de la convivencia implementadas</t>
  </si>
  <si>
    <t>Rutas de atención implementadas</t>
  </si>
  <si>
    <t>Planes Integrales de Seguridad y Convivencia -PISCC con enfoque de género elaborados</t>
  </si>
  <si>
    <t>Casas de justicia en operación</t>
  </si>
  <si>
    <t>Usuarios beneficiados</t>
  </si>
  <si>
    <t>Avance 2024</t>
  </si>
  <si>
    <t>% avance 2024</t>
  </si>
  <si>
    <t>Estado 2024</t>
  </si>
  <si>
    <t>NA</t>
  </si>
  <si>
    <t>#¡VALOR!</t>
  </si>
  <si>
    <t>TABLERO DE CONTROL - PLAN DE DESARROLLO DEPARTAMENTAL "NARIÑO, REGIÓN PAÍS PARA EL MUNDO" 2024-2027</t>
  </si>
  <si>
    <t>TRANSFORMACIÓN</t>
  </si>
  <si>
    <t>ESTRATEGIA</t>
  </si>
  <si>
    <t>PROGRAMA ESTRATÉGICO</t>
  </si>
  <si>
    <t>RESPONSABLE</t>
  </si>
  <si>
    <t>NOMBRE INDICADOR DE RESULTADO</t>
  </si>
  <si>
    <t>META DE RESULTADO A 2027</t>
  </si>
  <si>
    <t>ALCANCE  DEL PRODUCTO</t>
  </si>
  <si>
    <t>COD PRODUCTO</t>
  </si>
  <si>
    <t>PRODUCTO</t>
  </si>
  <si>
    <t>COD INDICADOR DE PRODUCTO</t>
  </si>
  <si>
    <t>INDICADOR DE PRODUCTO</t>
  </si>
  <si>
    <t>TIPO DE ORIENTACIÓN DE LA META</t>
  </si>
  <si>
    <t>ACUMULACION  META</t>
  </si>
  <si>
    <t>ESTRUCTURA ESTRATEGICA PLAN DE DESARROLLO DEPARTAMENTAL</t>
  </si>
  <si>
    <t>DERECHOS HUMANOS, CULTURA DE PAZ Y ALIANZAS PARA LA VIDA</t>
  </si>
  <si>
    <t>INCLUSIÓN SOCIAL Y ACCESO A DERECHOS</t>
  </si>
  <si>
    <t>SOBERANIA ALIMENTARIA, COMPETITITVIDAD  Y PRODUCTIVIDAD</t>
  </si>
  <si>
    <t>SOSTENIBILIDAD  AMBIENTAL Y ORDENAMIENTO TERRITORIAL</t>
  </si>
  <si>
    <t>INTEGRACION REGIONAL Y DESARROLLO FRONTERIZO</t>
  </si>
  <si>
    <t>GESTION Y ADMINISTRACION PUBLICA PARA LA TRANSFORMACION</t>
  </si>
  <si>
    <t>N°</t>
  </si>
  <si>
    <t>GOBERNANZA PARA LA PAZ TERRITORIAL</t>
  </si>
  <si>
    <t>CUNA - CULTURAS Y SABERES PARA LA VIDA Y LA PAZ</t>
  </si>
  <si>
    <t>RECREACIÓN Y DEPORTE: MOTOR DE LA CONVIVENCIA PACÍFICA</t>
  </si>
  <si>
    <t>MOVILIDAD SEGURA Y ALTERNATIVA</t>
  </si>
  <si>
    <t>EDUCACIÓN PARA LA TRANSFORMACIÓN</t>
  </si>
  <si>
    <t>SALUD PARA EL BUEN VIVIR</t>
  </si>
  <si>
    <t>AGUA Y SANEAMIENTO PARA EL BUEN VIVIR</t>
  </si>
  <si>
    <t>VIVIENDA DIGNA</t>
  </si>
  <si>
    <t>DESARROLLO, EQUIDAD E INCLUSIÓN SOCIAL PARA EL CIERRE DE BRECHAS</t>
  </si>
  <si>
    <t>EL CAMPO FLORECE</t>
  </si>
  <si>
    <t>TURISMO PARA LA PAZ</t>
  </si>
  <si>
    <t>ECONOMÍA POPULAR, SOCIAL Y SOLIDARIA</t>
  </si>
  <si>
    <t>MINERÍA AMIGABLE, GAS Y ENERGÍAS ALTERNATIVAS</t>
  </si>
  <si>
    <t>BIOSIVERSIDAD Y JUSTICIA AMBIENTAL</t>
  </si>
  <si>
    <t>ORDENAMIENTO TERRITORIAL</t>
  </si>
  <si>
    <t>GESTIÓN INTEGRAL DE RIESGO DE DESASTRES</t>
  </si>
  <si>
    <t>INFRAESTRUCTURA PARA LA PAZ</t>
  </si>
  <si>
    <t>TECNOLOGÍAS DE INFORMACIÓN Y COMUNICACIÓN PARA LA PAZ</t>
  </si>
  <si>
    <t>NARIÑO, REGIÓN PARA PARA EL MUNDO</t>
  </si>
  <si>
    <t>NARIÑO SIN FRONTERAS</t>
  </si>
  <si>
    <t>MODERNIZACIÓN INSTITUCIONAL Y EFICIENCIA ADMINISTRATIVA</t>
  </si>
  <si>
    <t>FINANZAS SANAS</t>
  </si>
  <si>
    <t>PLANEACIÓN INSTITUCIONAL Y GESTIÓN PÚBLICA</t>
  </si>
  <si>
    <t>CAMINANDO LA PALABRA: COMUNICACIÓN INCLUSIVA, LIBRE Y DEMOCRÁTICA</t>
  </si>
  <si>
    <t xml:space="preserve">Fortalecimiento del acceso a la justicia. </t>
  </si>
  <si>
    <t>Fortalecimiento Institucional en Seguridad Humana, Convivencia y DDHH</t>
  </si>
  <si>
    <t>Nuevos cultivos para la paz</t>
  </si>
  <si>
    <t>Culturas y saberes para la vida y la paz</t>
  </si>
  <si>
    <t>Tejido restaurativo para la reconciliación comunitaria</t>
  </si>
  <si>
    <t>Las víctimas en el corazón de la paz territorial</t>
  </si>
  <si>
    <t>Derechos Humanos y Derecho Internacional Humanitario</t>
  </si>
  <si>
    <t>Saberes de vida, territorios y cosmovisiones de los pueblos étnicos en Nariño</t>
  </si>
  <si>
    <t>Participación Ciudadana y Gobernanza Democrática</t>
  </si>
  <si>
    <t>Campesinado como sujeto de derechos: territorios, organización y vida</t>
  </si>
  <si>
    <t>Gobernanza cultural para la paz y la vida</t>
  </si>
  <si>
    <t>Expresiones y Manifestaciónes artísticas para la Paz y la Vida</t>
  </si>
  <si>
    <t>Espacios y Escenarios para la Paz y la Vida</t>
  </si>
  <si>
    <t>Saberes para la paz y la vida</t>
  </si>
  <si>
    <t>Patrimonio y Memoria para la Paz y la Vida</t>
  </si>
  <si>
    <t xml:space="preserve">Deporte para la construcción de Paz Territorial </t>
  </si>
  <si>
    <t xml:space="preserve">Deporte para el alto rendimiento. </t>
  </si>
  <si>
    <t>Seguridad vial , movilidad sostenible, segura y en paz.</t>
  </si>
  <si>
    <t>La escuela te espera</t>
  </si>
  <si>
    <t>Nariño piensa</t>
  </si>
  <si>
    <t>Gestión Administrativa para la educación.</t>
  </si>
  <si>
    <t>Nariño Superior</t>
  </si>
  <si>
    <t>Atencion Primaria Integral en Salud para la Paz</t>
  </si>
  <si>
    <t>Gobernanza y Gobernabilidad de la salud para la paz</t>
  </si>
  <si>
    <t>Sostenibiliad del sistema mejoramiento de la red publica en salud para la paz</t>
  </si>
  <si>
    <t>Talento Humano de Salud con suficiencia y dignidad  para la paz</t>
  </si>
  <si>
    <t>Agua y saneamiento para la transformación del territorio por la vida y la paz.</t>
  </si>
  <si>
    <t>Acceso a soluciones de vivienda social sostenible en los sectores rural y urbano.</t>
  </si>
  <si>
    <t xml:space="preserve"> ORDENAMIENTO TERRITORAL Y DESARROLLO Y URBANO</t>
  </si>
  <si>
    <t>Sistema para la Equidad de la Vida, el Cuidado y la Paz. "Entre nosotras nos potenciamos"</t>
  </si>
  <si>
    <t>Nariño, territorio diverso e incluyente</t>
  </si>
  <si>
    <t>Niños y niñas, presente y futuro para la Paz Territorial</t>
  </si>
  <si>
    <t>Adolescentes y juventudes parchando por la paz.</t>
  </si>
  <si>
    <t>Personas mayores con juventud prolongada</t>
  </si>
  <si>
    <t>Habitamos la calle, construimos paz</t>
  </si>
  <si>
    <t>Reencantamiento de las miradas humanas en la construcción de paz territorial</t>
  </si>
  <si>
    <t>Formalización de tierras</t>
  </si>
  <si>
    <t xml:space="preserve">Fortalecimiento y diversificación de los sistemas de producción campesina, familiar y comunitaria. </t>
  </si>
  <si>
    <t>Fortalecimiento de la cadena de valor agropecuaria mediante la innovación, agroindustrialización, el acceso a financiamiento agropecuario y el  acceso a mercados locales, nacionales e internacionales.</t>
  </si>
  <si>
    <t>Modernización de la infraestructura y la tecnología agropecuaria para mejorar la eficiencia productiva rural</t>
  </si>
  <si>
    <t>Fomentar la asistencia técnica agropecuaria, agroindustrial, TIC enfocada a las necesidades del sector productivo</t>
  </si>
  <si>
    <t xml:space="preserve">Entornos Alimentarios Saludables y Sustentables en la Construcción de Paz en los territorios.  </t>
  </si>
  <si>
    <t>Oportunidad Turistica  para la Paz</t>
  </si>
  <si>
    <t>Fomento de la economía popular para la transformación del territorio por la vida y la paz.</t>
  </si>
  <si>
    <t xml:space="preserve">Ciencia, tecnologìa e innovación </t>
  </si>
  <si>
    <t>Minería innovadora y sustentable</t>
  </si>
  <si>
    <t xml:space="preserve">Nariño con gas domiciliaro. </t>
  </si>
  <si>
    <t>Energías para la paz.</t>
  </si>
  <si>
    <t>Programa de hidrocarburos</t>
  </si>
  <si>
    <t>Conservación de la diversidad biocultural en los cinco mundos.</t>
  </si>
  <si>
    <t>Conservación y restauraciòn de ecosistemas estratégicos.</t>
  </si>
  <si>
    <t>Acción climática para la paz.</t>
  </si>
  <si>
    <t>Construcción y fortalecimiento del tejdo social para el cuidado del ambiente.</t>
  </si>
  <si>
    <t>Protección y bienestar animal.</t>
  </si>
  <si>
    <t xml:space="preserve">Ordenamiento territorial con justicia ambiental </t>
  </si>
  <si>
    <t xml:space="preserve">Fortalecer el conocimiento de la gestión del riesgo de desastres para mejorar la sostenibilidad ambiental y el ordenamiento territorial en el Departamento de Nariño. </t>
  </si>
  <si>
    <t>Reducir las condiciones de riesgo de desastres en el desarrollo territorial, sectorial y ambiental sostenible</t>
  </si>
  <si>
    <t>Fortalecer el proceso de Manejo de Desastres en el Departamento de Nariño</t>
  </si>
  <si>
    <t>Conectividad Terrestre.</t>
  </si>
  <si>
    <t>Conectividad aérea, marítima, fluvial y férrea</t>
  </si>
  <si>
    <t>CONECTIVIDAD: Reducción de la brecha digital y la pobreza</t>
  </si>
  <si>
    <t>TECNOLOGÍA QUE TRANSFORMA: Ecosistemas de Innovación.</t>
  </si>
  <si>
    <t>EDUCACIÓN DIGITAL: Habilidades para la transformación digital</t>
  </si>
  <si>
    <t>Ciencia, tecnología e innovación para la transformación productiva y la
resolución de desafíos sociales, económicos y ambientales de Nariño.</t>
  </si>
  <si>
    <t>Dinamización de la Cooperación Internacional para la promoción del desarrollo económico de Nariño, región país para el mundo.</t>
  </si>
  <si>
    <t xml:space="preserve">
Integración y desarrollo fronterizo ZIFEC
</t>
  </si>
  <si>
    <t>Fortalecimiento de la administración departamental mediante estrategias de eficiencia administrativa.</t>
  </si>
  <si>
    <t>Fortalecimiento institucional a través de la modernización administrativa de la Gobernación de Nariño</t>
  </si>
  <si>
    <t>Fortalecimiento de las finanzas públicas del departamento de Nariño</t>
  </si>
  <si>
    <t xml:space="preserve">Fortalecimiento y desarrollo Institucional </t>
  </si>
  <si>
    <t>Comunicación pública, política y estratégica para la construcción de paz territorial.</t>
  </si>
  <si>
    <t>SECRETARÍA DE GOBIERNO -SUBSECRETARÍA DE GESTIÓN PÚBLICA</t>
  </si>
  <si>
    <t>SECRETARIA DE GOBIERNO</t>
  </si>
  <si>
    <t>SECRETARÍA DE GOBIERNO - SUBSECRETARÍA DE PAZ Y DERECHOS HUMANOS</t>
  </si>
  <si>
    <t>SECRETARÍA DE GOBIERNO - SUBSECRETARÍA DE DESARROLLO COMUNITARIO</t>
  </si>
  <si>
    <t>DIRECCION DE CULTURA</t>
  </si>
  <si>
    <t>SECRETARIA DE RECREACION Y DEPORTE</t>
  </si>
  <si>
    <t>SUBSECRETARIA DE TRANSITO</t>
  </si>
  <si>
    <t>SECRETARIA DE EDUCACION</t>
  </si>
  <si>
    <t>IDSN</t>
  </si>
  <si>
    <t>SECRETARIA DE PLANEACION PDA</t>
  </si>
  <si>
    <t>SECRETARIA DE INFRAESTRUCTURA - OFICINA DE VIVIENDA</t>
  </si>
  <si>
    <t>SECRETARÍA DE INFRAESTRUCTURA - INFRAESTRUCTURA SOCIAL</t>
  </si>
  <si>
    <t>SEGIS</t>
  </si>
  <si>
    <t>SECRETARIA DE AGRICULTURA Y DESARROLLO RURAL</t>
  </si>
  <si>
    <t>SECRETARIA DE AGRICULTURA</t>
  </si>
  <si>
    <t xml:space="preserve">OFICINA SEGURIDAD ALIMENTARIA Y NUTRICIONAL </t>
  </si>
  <si>
    <t>DIRECCION DE TURISMO</t>
  </si>
  <si>
    <t>SECRETARIA DE PLANEACION</t>
  </si>
  <si>
    <t xml:space="preserve">PLANEACION </t>
  </si>
  <si>
    <t>SECRETARÍA DE INFRAESTRUCTURA - SUBSECRETARÍA MINAS Y ENERGÍA</t>
  </si>
  <si>
    <t>SECRETARIA DE AMBIENTE Y DESARROLLO SOSTENIBLE</t>
  </si>
  <si>
    <t>SECRETARIA DE PLANEACION ASIST TEC</t>
  </si>
  <si>
    <t>DAGRD</t>
  </si>
  <si>
    <t>SECRETARIA DE INFRAESTRUCTURA</t>
  </si>
  <si>
    <t>SECRETARIA TIC</t>
  </si>
  <si>
    <t>SUBSECRETARIA DE INNOVACION SOCIAL</t>
  </si>
  <si>
    <t>OFICINA DE FRONTERAS</t>
  </si>
  <si>
    <t>SECRETARIA GENERAL</t>
  </si>
  <si>
    <t>SECRETARIA DE HACIENDA</t>
  </si>
  <si>
    <t>OFICINA DE PRENSA</t>
  </si>
  <si>
    <t>Ejecución de estrategias  de promoción de acceso a la justicia efectivo.</t>
  </si>
  <si>
    <t xml:space="preserve">Porcentaje de adolescentes privados de la libertad con garantía de derechos en el Sistema de Responsabilidad Penal Adolescente -SRPA-.
</t>
  </si>
  <si>
    <t>Denuncias criminales por cada 100.000 habitantes</t>
  </si>
  <si>
    <t>Personas lesionadas por pólvora.</t>
  </si>
  <si>
    <t>Número de familias con iniciativas productivas apoyadas.</t>
  </si>
  <si>
    <t>Índice de incidencia del conflicto armado.</t>
  </si>
  <si>
    <t xml:space="preserve">
Personas en procesos de reincorporación beneficiadas de acciones interinstitucionales en concurrencia y complementariedad de la Gobernación de Nariño</t>
  </si>
  <si>
    <t>Planes integrales de prevención de infracciones al Derecho Internacional Humanitario en etapa de implementación.</t>
  </si>
  <si>
    <t>Indice de superación de la situación de vulnerabilidad.</t>
  </si>
  <si>
    <t>índice de violaciones a DD.HH</t>
  </si>
  <si>
    <t>Índice de Gobernabilidad democrática territorial - Participación ciudadana</t>
  </si>
  <si>
    <t>Entidades territoriales, organizaciones comunitarias e instancias culturales de los municipios del Departamento fortalecidas en participación y gobernanza cultural</t>
  </si>
  <si>
    <t>Municipios impactados a través de los procesos de investigación, creación, formación y circulación de los distintos actores del ecosistema artístico y cultural en el Departamento de Nariño.</t>
  </si>
  <si>
    <t>Escenarios que fomenten la participación ciudadana, la diversidad y la apropiación social del arte y la cultura en el Departamento de Nariño</t>
  </si>
  <si>
    <t>Municipios que fortalecen su identidad cultural a partir de los procesos de transmisión y revitalización de las prácticas y los saberes que garantizan la paz, la vida y su diversidad.</t>
  </si>
  <si>
    <t>Procesos para la conservación, reconocimiento, activación, difusión y sostenibilidad de los bienes y valores culturales patrimoniales materiales, innmateriales y naturales.</t>
  </si>
  <si>
    <t>Población  que accede a servicios deportivos recreativos, de actividad física y aprovechamiento del tiempo libre.</t>
  </si>
  <si>
    <t>Ranking Nacional en deporte competitivo.</t>
  </si>
  <si>
    <t>Personas fallecidas en siniestros viales.</t>
  </si>
  <si>
    <t>Personas lesionadas no fatales en los siniestros viales.</t>
  </si>
  <si>
    <t>Municipios sensibilizados en movilidad sostenible.</t>
  </si>
  <si>
    <t xml:space="preserve">
 Cobertura Neta en:
 Transición
 Primaria
 Secundaria
Media
Cobertura Bruta en:
Transición 
Primaria 
Secundaria 
Media 
</t>
  </si>
  <si>
    <t xml:space="preserve">Tasa de deserción intra-anual del sector oficial en educación básica y media
</t>
  </si>
  <si>
    <t xml:space="preserve"> Tasa de analfabetismo de personas de 15 y más años- CLEI 1</t>
  </si>
  <si>
    <t>Puntaje Saber 11 - Áreas
Lectura Critica
Matemáticas
Ciencias Sociales y Ciudadanas
Ciencias Naturales
Ingles</t>
  </si>
  <si>
    <t>Categorización de las Instituciones Educativas</t>
  </si>
  <si>
    <t>Medición de desempeño municipal - Educación</t>
  </si>
  <si>
    <t>Tasa de cobertura  bruta</t>
  </si>
  <si>
    <t>Tasa de Transito Inmediato</t>
  </si>
  <si>
    <t>Cobertura en la implementación de la rutas integrales de atención de promoción y mantenimiento de la salud</t>
  </si>
  <si>
    <t>Cobertura en la implementación de la Rutas Integrales de Atención de Promoción y mantenimiento de la salud con enfoque diferencial</t>
  </si>
  <si>
    <t>Tasa de mortalidad infantil en menores de 1 año (x cada 1.000 nacidos vivos)</t>
  </si>
  <si>
    <t xml:space="preserve">Tasa de mortalidad en la niñez (en menores de 5 años por cada 1000 nacidos vivos) </t>
  </si>
  <si>
    <t>Coberturas de vacunación (Bacilo de Calmette y Guérin, pentavalente a 6 y 18 meses de edad, triple viral de un año, VPH, DPT a los 5 años)</t>
  </si>
  <si>
    <t>Razón de mortalidad materna temprana por causa directa evitable</t>
  </si>
  <si>
    <t>Tasa de fecundidad específica en mujeres de 10 a 14 años</t>
  </si>
  <si>
    <t>Tasa de fecundidad en mujeres entre 15 y 19 años</t>
  </si>
  <si>
    <t>Atención a victimas de violencia sexual</t>
  </si>
  <si>
    <t xml:space="preserve">Desarrollar el plan de respuesta ante las ITS VIH </t>
  </si>
  <si>
    <t>Modelo de atención a población con orientación, identidades, expresiones de genero diversas (OSIEGD) en la red de prestación de servicios de salud publica implementado.</t>
  </si>
  <si>
    <t>Control de la Hipertensión Arterial.</t>
  </si>
  <si>
    <t>Control de la Diabetes</t>
  </si>
  <si>
    <t xml:space="preserve"> Mortalidad en menores de 5 años por infección respiratoria aguda (IRA)</t>
  </si>
  <si>
    <t>Incidencia de la tuberculosis</t>
  </si>
  <si>
    <t>Instituciones de media y alta complejidad
con implementación de la vigilancia de infecciones asociadas a la atención en salud IAAS</t>
  </si>
  <si>
    <t>Tasa de discapacidad grado severo  en las personas con diagnóstico nuevo de lepra.</t>
  </si>
  <si>
    <t>Mortalidad en menores de 5 años por enfermedad diarréica aguda (EDA)</t>
  </si>
  <si>
    <t>Implementar la Política Integral de Salud Ambiental (PISA) en un 40%</t>
  </si>
  <si>
    <t>Mortalidad por rabia humana por linaje urbano* 100,000 Hab.</t>
  </si>
  <si>
    <t>Cobertura  en la implementacion de la RIA de Promoción y mantenimiento de la salud</t>
  </si>
  <si>
    <t>Cobertura  en la implementacion de la RIA de Promocion y mantenimiento de la salud</t>
  </si>
  <si>
    <t>Porcentaje de ejecucion de Planes Territoriales de Salud Municipales</t>
  </si>
  <si>
    <t xml:space="preserve">Tasa de mortalidad  por suicidio
</t>
  </si>
  <si>
    <t xml:space="preserve">Tasa de violencia niños, niñas y adolescentes y jóvenes 
</t>
  </si>
  <si>
    <t>Tasa de intoxicación por consumo de sustancias psicoactivas</t>
  </si>
  <si>
    <t xml:space="preserve"> Incidencia del dengue</t>
  </si>
  <si>
    <t xml:space="preserve">Letalidad por dengue </t>
  </si>
  <si>
    <t xml:space="preserve">Mortalidad por malaria </t>
  </si>
  <si>
    <t xml:space="preserve">Tasa de mortalidad por cáncer en el Departamento. </t>
  </si>
  <si>
    <t xml:space="preserve">Proporción de pacientes con detección temprana de cáncer según protocolo médico y tipo de cáncer. </t>
  </si>
  <si>
    <t xml:space="preserve">Tasa de mortalidad en eventos de emergencias y desastres </t>
  </si>
  <si>
    <t>Cobertura en la implementacion de la Ruta de Promocion y Mantenimiento de la Salud en Nariño</t>
  </si>
  <si>
    <t>Cobertura del régimen subsidiado</t>
  </si>
  <si>
    <t>Proporción de Satisfacción Global de los usuarios en las Instituciones Prestadoras de Servicios de Salud</t>
  </si>
  <si>
    <t>Medición del Desempeño Institucional</t>
  </si>
  <si>
    <t>Proporción de satisfacción globlal de los usuarios en las IPS</t>
  </si>
  <si>
    <t xml:space="preserve">Incrementar la Razón estimada de talento humano de medicos generales en el departamento de Nariño  </t>
  </si>
  <si>
    <t>Porcentaje de nacidos vivos con bajo peso al nacer a termino</t>
  </si>
  <si>
    <t>Mortalidad por desnutrición aguda en menores de 5 años</t>
  </si>
  <si>
    <t>Cobertura de intervenciones en salud y ámbito laboral a población de economía popular y comunitaria, a través de la aplicación del modelo de condiciones de salud y ocupacional</t>
  </si>
  <si>
    <t>Municipios endémicos para malaria pasan de categoría de riesgo 5 a 4</t>
  </si>
  <si>
    <t>Cobertura de acueducto rural</t>
  </si>
  <si>
    <t>Cobertura de acueducto urbano</t>
  </si>
  <si>
    <t>IRCA urbano</t>
  </si>
  <si>
    <t>IRCA rural</t>
  </si>
  <si>
    <t>Cobertura de alcantarillado urbano</t>
  </si>
  <si>
    <t>Cobertura de alcantarillado rural</t>
  </si>
  <si>
    <t>Aguas Residuales Tratadas sector urbano</t>
  </si>
  <si>
    <t>Aguas Residuales Tratadas sector rural</t>
  </si>
  <si>
    <t>Cobertura de aseo urbano</t>
  </si>
  <si>
    <t>Calificación IPDA</t>
  </si>
  <si>
    <t>Déficit cuantitativo de vivienda.</t>
  </si>
  <si>
    <t>Déficit cualitativo de vivienda (Censo)</t>
  </si>
  <si>
    <t>Uso de instrumentos de ordenamiento territorial
 - Valorización</t>
  </si>
  <si>
    <t>Tasa de mujeres víctimas de violencias de género atendidas en salud física y mental por sospecha de violencia física, psicológica y sexual</t>
  </si>
  <si>
    <t>Mujeres en instancias de participación e incidencia politíca en el departamento de Nariño
(Alcaldías y Concejos Municipales)</t>
  </si>
  <si>
    <t>Pobreza - Índice de pobreza multidimensional - IPM</t>
  </si>
  <si>
    <t>Casos de discriminación, hostigamiento, amenazas y violencia policial para al población LGBTIQ+-OSIEGD</t>
  </si>
  <si>
    <t>Tasa de violencia contra niños y niñas de primera infancia</t>
  </si>
  <si>
    <t>Juventudes en Nariño con vinculación  al programa nacional de "Renta Jóven"</t>
  </si>
  <si>
    <t>Municipios con participación de población adolescente y juventud en instancias de representación ciudadana.</t>
  </si>
  <si>
    <t xml:space="preserve">Personas mayores beneficiadas del programa "Adulto Mayor" </t>
  </si>
  <si>
    <t>Municipios con el servicio de valoración para atención a la población con discapacidad en funcionamiento</t>
  </si>
  <si>
    <t>Municipios que prestan atención a población en habitantes de calle en Nariño</t>
  </si>
  <si>
    <t xml:space="preserve">
Predios con presunciòn de informalidad </t>
  </si>
  <si>
    <t>Participación de la agricultura, la ganadería, la caza, la silvicultura y la pesca en el PIB departamental.</t>
  </si>
  <si>
    <t>Incrementado el monto de créditos agropecuarios</t>
  </si>
  <si>
    <t>Valor agregado nacional.</t>
  </si>
  <si>
    <t>Infraestructura productiva implementada</t>
  </si>
  <si>
    <t>Sistemas productivos beneficiados</t>
  </si>
  <si>
    <t>Indice de inseguridad alimentaria en el Departamento de Nariño.</t>
  </si>
  <si>
    <t>Índice de Competitividad Turística Regional de Colombia (ICTRC)</t>
  </si>
  <si>
    <t>Índice de competitividad</t>
  </si>
  <si>
    <t xml:space="preserve">Formación de alto nivel </t>
  </si>
  <si>
    <t xml:space="preserve">Empresas apoyadas en proceso de innovación. </t>
  </si>
  <si>
    <t xml:space="preserve">Indice de Internacionalización </t>
  </si>
  <si>
    <t>Viabilización de explotaciones mineras mediante el otorgamiento de contratos de concesion y legalizaciones mineras</t>
  </si>
  <si>
    <t xml:space="preserve">Cobertura del servicio de gas domiciliario </t>
  </si>
  <si>
    <t xml:space="preserve">Cobertura de energía eléctrica </t>
  </si>
  <si>
    <t>Municipios reconocidos como zonas de frontera con combustibles líquidos excluidos de iva y excentos de arancél e impuesto nacional a la gasolina y al acpm.</t>
  </si>
  <si>
    <t>Diversidad biocultural conocida y conservada</t>
  </si>
  <si>
    <t>Ecosistemas y diversidad biológica en proceso de restauración, recuperación, rehabilitación, conservación y uso sostenible.</t>
  </si>
  <si>
    <t>Número de estrategias de mitigación y adaptación al cambio climático</t>
  </si>
  <si>
    <t xml:space="preserve">Numero de procesos de educación y participación que contribuyan a la formación de ciudadanos sensibilizados de sus derechos y deberes ambientales. </t>
  </si>
  <si>
    <t>Estrategias implementadas para fortalecer la protección y bienestar de los animales, domésticos y silvestres del Departamento de Nariño.</t>
  </si>
  <si>
    <t xml:space="preserve">Plan de Ordenamiento Departamental  </t>
  </si>
  <si>
    <t>Tasa de conocimiento del riesgo (TCR = Pcr/Paev x 100; 
Pcr = Población que reconoce el riesgo, Paev = Población amenazada y/o expuesta y/o vulnerable</t>
  </si>
  <si>
    <t>Tasa de reducción del riesgo (TRR = Pbm/Paev x 100; 
Pbm = Población beneficiada con medidas de mitigación y prevención, Paev = Población amenazada y/o expuesta y/o vulnerable</t>
  </si>
  <si>
    <t>Tasa de manejo de desastres (TMD = Pah/Pdd x 100; 
Pcr = Población atendida con ayuda humanitaria, Paev = Población damnificada por desastres naturales o antrópicos</t>
  </si>
  <si>
    <t>Red vial departamental atendida.</t>
  </si>
  <si>
    <t>Infraestructura aérea atendida</t>
  </si>
  <si>
    <t>Infraestructura maritima y fluvial atendida</t>
  </si>
  <si>
    <t>Infraestructura férrea atendida</t>
  </si>
  <si>
    <t>Indice de penetración de conectividad</t>
  </si>
  <si>
    <t>Ciencia, Tecnología e Innovación - Índice de gobierno digital en entidades del orden territorial</t>
  </si>
  <si>
    <t>Acceso a la educación - Cobertura neta en educación - Total</t>
  </si>
  <si>
    <t>Innovación pública digital</t>
  </si>
  <si>
    <t>Indice de Internacionalización Departamental</t>
  </si>
  <si>
    <t>Indice de internacionalización departamental</t>
  </si>
  <si>
    <t>Indice de capacidades de innovacion pública</t>
  </si>
  <si>
    <t>Finanzas públicas - Nuevo IDF Puntaje nuevo Índice de Desempeño Fiscal</t>
  </si>
  <si>
    <t xml:space="preserve">Medición de desempeño Institucional departamental </t>
  </si>
  <si>
    <t>Indice de Transparencia</t>
  </si>
  <si>
    <t>Alto</t>
  </si>
  <si>
    <t>53,53 (medio)</t>
  </si>
  <si>
    <t xml:space="preserve">Cobertura Neta en:
66,32%
69,68%
57,51%
36,74%
Cobertura Bruta en:
70,79%
87,08%
78,46%
63,16%
</t>
  </si>
  <si>
    <t>Lectura Critica 51
Matemáticas 51
Ciencias Sociales y Ciudadanas 47
Ciencias Naturales 49
Ingles 48</t>
  </si>
  <si>
    <t>A+ = 0
A = 19
B= 69
C = 83
D= 65</t>
  </si>
  <si>
    <t>30,06 % 
(41.449)</t>
  </si>
  <si>
    <t>27,48% 
(4.397)</t>
  </si>
  <si>
    <t>13.50</t>
  </si>
  <si>
    <t>4.9</t>
  </si>
  <si>
    <t>4.5%</t>
  </si>
  <si>
    <t>9.54%</t>
  </si>
  <si>
    <t>4.14%</t>
  </si>
  <si>
    <t>Alcaldía: 10
Concejo: 126
Total: 137</t>
  </si>
  <si>
    <t>2.7%</t>
  </si>
  <si>
    <t>37.1%</t>
  </si>
  <si>
    <t>4, 37</t>
  </si>
  <si>
    <t>2.34</t>
  </si>
  <si>
    <t>Medio</t>
  </si>
  <si>
    <t>28.5%</t>
  </si>
  <si>
    <t>Nivel medio alto (55-68)</t>
  </si>
  <si>
    <t xml:space="preserve">
Cobertura Neta en:
67,32%
70,68%
58,51%
37,74%
Cobertura Bruta en:
72,79%
89,08%
80,46%
65,16%
</t>
  </si>
  <si>
    <t xml:space="preserve">Lectura Critica 55
Matemáticas 55
Ciencias Sociales y Ciudadanas 50
Ciencias Naturales 52
Ingles 52
</t>
  </si>
  <si>
    <t xml:space="preserve">A+ = 5
A = 24
B= 89
C = 103
D= 15
</t>
  </si>
  <si>
    <t xml:space="preserve"> 47,66%    (60.449)</t>
  </si>
  <si>
    <t>48,45% 
(8.000)</t>
  </si>
  <si>
    <t>4.5</t>
  </si>
  <si>
    <t>4.1%</t>
  </si>
  <si>
    <t>Alcaldía: 13
Concejo: 140
Total: 153</t>
  </si>
  <si>
    <t>4, 50</t>
  </si>
  <si>
    <t>Apoyado el funcionamiento de las Casas de Justicia y Centros de Convivencia Ciudadana en el Departamento.</t>
  </si>
  <si>
    <t>Asesoradas y acompañadas entidades territoriales del Departamento  para la creación y fortalecimiento de los Comités Locales de Justicia.</t>
  </si>
  <si>
    <t>Formulado e implementado anualmente el Plan de Acción del Comité Departamental de Justicia.</t>
  </si>
  <si>
    <t>Asistidas técnicamente para el fortalecimiento de sistemas de justicia propia de comunidades afrodescendientes e indígenas del Departamento.</t>
  </si>
  <si>
    <t>Fortalecidos Centros de Armonización de resguardos indígenas de Nariño.</t>
  </si>
  <si>
    <t>Diseñada e implementada una estrategia para la promoción de los Jueces de Paz en Nariño</t>
  </si>
  <si>
    <t>Realizadas jornadas móviles de servicios de justicia.</t>
  </si>
  <si>
    <t>Realizadas jornadas gratuitas de conciliación.</t>
  </si>
  <si>
    <t>Formulado e implementado el Plan de Acción Anual del Sistema de Responsabilidad Penal para Adolescentes -SRPA-</t>
  </si>
  <si>
    <t>Mejorada la infraestructura del Internado en Reestablecimiento en Administración de Justicia - Pasto</t>
  </si>
  <si>
    <t>Sistema de Información creado e implementado en el Observatorio de Paz y Derechos Humanos de la Gobernación de Nariño.</t>
  </si>
  <si>
    <t>Apoyados los Centros de Detención Transitorios en Nariño:  Pasto, Ipiales, Tumaco y La Unión..</t>
  </si>
  <si>
    <t>Formulado e implementado el Plan Integral de Seguridad y Convivencia Ciudadana PISCC con enfoque de género y etareo.</t>
  </si>
  <si>
    <t>Implementados proyectos de convivencia y seguridad ciudadana en el marco del PISCC.</t>
  </si>
  <si>
    <t xml:space="preserve">Formulado y ejecutado el Plan de Acción Anual para el Comité Departamental de Lucha contra la Trata de Personas. </t>
  </si>
  <si>
    <t>Protegidas y acompañadas víctimas del delito de trata de personas.</t>
  </si>
  <si>
    <t>Formulados lineamientos técnicos para la implementación de la Política Nacional de drogas y Consejo Nacional de Estupefacientes.</t>
  </si>
  <si>
    <t>Elaborado y ejecutado el Plan de Acción Anual del Comité de Prevención al Uso de Pólvora.</t>
  </si>
  <si>
    <t>Implementadas campañas para la prevención de lesiones de personas  por pólvora.</t>
  </si>
  <si>
    <t>Formulado e implementado el plan de acción anual del Consejo Departamental para la Sustitución Concertada de Cultivos de Uso Ilícito en Nariño.</t>
  </si>
  <si>
    <t xml:space="preserve">Asistidas técnicamente instancias territoriales, organizaciones sociales y campesinas para fortalecer los procesos de tránsito hacia economías productivas legales. </t>
  </si>
  <si>
    <t>Apoyados procesos colectivos de construcción plural de memorias históricas hacia la no repetición del conflicto armado.</t>
  </si>
  <si>
    <t>Brindada asistencia técnica para la creación y fortalecimiento de Consejos Territoriales de Paz, Reconciliación y Convivencia y Secretarías Municipales de paz.</t>
  </si>
  <si>
    <t>Apoyados proyectos e iniciativas que hagan parte del plan de acción del Consejo Departamental de Paz, Reconciliación y Convivencia.</t>
  </si>
  <si>
    <t>Elaborados documentos de investigación sobre  experiencias territoriales de memoria histórica, cultura y construcción de paz del Departamento.</t>
  </si>
  <si>
    <t>Implementada una estrategia pedagógica para la difusión y apropiación del legado e informe final y capítulos territoriales (Región Pacífico y Región Nariño y Sur del Cauca) de la Comisión para el Esclarecimiento de la Verdad.</t>
  </si>
  <si>
    <t>Implementadas estrategias de articulación interinstitucional alrededor del servicio social para la paz contemplado en la Ley 2272 de 2022.</t>
  </si>
  <si>
    <t xml:space="preserve">Diseñada e implementada estrategia de comunicación que promueva narrativas y prácticas de cultura de paz en medios digitales, escritos y radiales. </t>
  </si>
  <si>
    <t>Diseñada e implementada estrategia para los diálogos regionales para la paz hacia el fortalecimiento de la participación ciudadana en la búsqueda de la transformación territorial  de las  subregiones más afectadas por el conflicto armado.</t>
  </si>
  <si>
    <t xml:space="preserve">Fortalecidas iniciativas ciudadanas de no violencia, protección civil no armada, derechos humanos, reconciliación, convivencia, diálogo, cultura y construcción de paz. </t>
  </si>
  <si>
    <t>Creada e implementada la Escuela Itinerante Territorial para la Paz.</t>
  </si>
  <si>
    <t>Gestionados acuerdos interinstitucionales que promuevan la implementación de las recomendaciones de la Comisión para el Esclarecimiento de la Verdad.</t>
  </si>
  <si>
    <t>Cofinanciación de proyectos definidos en las Agendas Comunitarias de Reincorporación, expresiones de reconciliación en territorio y Trabajos Obras y Actividades con contenido Reparador (TOAR).</t>
  </si>
  <si>
    <t>Personas capacitadas a través de la Escuela de formación política, acuerdos de paz  y liderazgo para firmantes y comunidades en veeduría y seguimiento con enfoques de género y étnico.</t>
  </si>
  <si>
    <t>Generados espacios de participación e intercambio de experiencias para personas en proceso de reincorporación, reintegración y sujetos incorporados de procesos de diálogos de paz regionales y nacionales.</t>
  </si>
  <si>
    <t xml:space="preserve">Implementados planes especiales de armonización étnica en resguardos indígenas y consejos comunitarios priorizados. </t>
  </si>
  <si>
    <t>Fortalecido el Consejo Departamental de Reincorporación</t>
  </si>
  <si>
    <t>Territorialización de la política de transversalización del enfoque de género para personas en proceso de reincorporación y reintegración.</t>
  </si>
  <si>
    <t>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t>
  </si>
  <si>
    <t>Personas atendidas mediante la activación de las rutas de atención en protección por riesgo extraordinario en proceso de reincorporación y reintegración.</t>
  </si>
  <si>
    <t xml:space="preserve">Implementadas iniciativas para la prevención del riesgo y la protección de la vida de personas en proceso de reincorporación y reintegración. </t>
  </si>
  <si>
    <t xml:space="preserve">Actualizado e implementado plan estratégico para la prevención de la estigmatización acorde a los Decretos 660 de 2018 y 1444 de 2022. </t>
  </si>
  <si>
    <t>Actualizado e implementado el  Plan Integral de Prevención, Protección y Garantías de No Repetición.</t>
  </si>
  <si>
    <t>Implementadas rutas de atención ante amenaza por riesgo extraordinario para líderes, lideresas, defensores, defensoras, población OSIG, niños, niñas, adolescentes, jóvenes, víctimas de minas, entre otras.</t>
  </si>
  <si>
    <t>Implementadas y articuladas iniciativas comunitarias de la Mesa Departamental para la Prevención del Reclutamiento, uso y utilización de niños, niñas y adolescentes en el conflicto armado.</t>
  </si>
  <si>
    <t xml:space="preserve">Implementada estrategia de prevención, asistencia, acompañamiento y protección frente al riesgo de minas antipersonal. </t>
  </si>
  <si>
    <t>Actualizado e implementado el Plan de Acción Integral contra Minas Antipersonal - AICMA del Comité de Acción Integral contra Minas en Nariño</t>
  </si>
  <si>
    <t>Entregada  ayuda humanitaria inmediata  para desplazamientos masivos.</t>
  </si>
  <si>
    <t>Entregada  Ayuda Humanitaria inmediata  para otros hechos victimizantes.</t>
  </si>
  <si>
    <t xml:space="preserve">Entregada Ayuda Humanitaria inmediata  en asistencia funeraria para todos los hechos victimizantes. </t>
  </si>
  <si>
    <t xml:space="preserve">Apoyadas e implementadas medidas en el marco de los planes de retorno y reubicación. </t>
  </si>
  <si>
    <t>Apoyada la implementación de las iniciativas de  seguridad alimentaria  para victimas de conflicto armado.</t>
  </si>
  <si>
    <t xml:space="preserve">Apoyados planes, programas, proyectos restaurativos y  TOARs (Trabajos, obras y actividades con contenido restaurador-reparador) </t>
  </si>
  <si>
    <t xml:space="preserve">Apoyados  los procesos de participación de las víctimas en las jornadas de orientación, pedagogia y apoyo a la acreditación dentro de los macro casos de la Jurisdicción Especial para la Paz. </t>
  </si>
  <si>
    <t>Implementado el plan operativo anual de la Mesa Departamental de Trabajo para la Prevención, Asistencia y Atención a Víctimas de Desaparición de Personas.</t>
  </si>
  <si>
    <t xml:space="preserve">Apoyadas  diligencias de recuperación de cuerpos.  </t>
  </si>
  <si>
    <t>Capacitadas personas de las mesas de participacion efectiva de victimas en fortalecimiento organizacional, formulacion de proyectos y construccion de paz territorial.</t>
  </si>
  <si>
    <t>Apoyados  los proyectos de mejoramiento de vivienda para víctimas de conflicto armado.</t>
  </si>
  <si>
    <t>Realizados  eventos conmemorativos de fechas trascendentales para víctimas de conflicto armado.</t>
  </si>
  <si>
    <t>Implementadas iniciativas de reparación simbólica dirigidas a grupos, comunidades y organizaciones de víctimas.</t>
  </si>
  <si>
    <t>Generada articulación para la Implementación de medidas en los sujetos de reparación colectiva en fase de implementación.</t>
  </si>
  <si>
    <t>Implementadas acciones de prevención comunitaria en cumplimiento de las medidas cautelares emitidas por los jueces de restitución de tierras.</t>
  </si>
  <si>
    <t>Formulado, aprobado e implemantado el Plan de Acción Territorial Departamental.</t>
  </si>
  <si>
    <t>Actualizadas e implementadas las metas  del Plan Operativo de Sistemas de Información - POSI</t>
  </si>
  <si>
    <t>Garantizado el funcionamiento de la Mesa Departamental de Participación Efectiva de Víctimas a través de la implementación de su plan de trabajo.</t>
  </si>
  <si>
    <t>Apoyado e implementado el plan operativo anual de la Mesa Departamental de Trabajo para la Prevención, Asistencia y Atención a Víctimas de Desaparición de Personas.</t>
  </si>
  <si>
    <t xml:space="preserve">Ejecutado el plan de trabajo anual del Comité Departamental de Derechos Humanos y Derecho Internacional Humanitario para la protección de los Derechos Humanos.
</t>
  </si>
  <si>
    <t>Asistidos técnicamente los municipios para la conformación  e implementación de los comités de derechos Humanos.</t>
  </si>
  <si>
    <t xml:space="preserve">Implementadas estrategias para la protección de los Derechos Humanos y el Derecho Internacional Humanitario en perspectiva de construcción de Paz. </t>
  </si>
  <si>
    <t>Realizados periódicamente informes de la Mesa Técnica para la observación y evaluación de las violaciones a los Derechos Humanos y el Derecho Internacional Humanitario (mesa de contraste)</t>
  </si>
  <si>
    <t>Fortalecida la Mesa de Garantías de Nariño y Costa Pacífica.</t>
  </si>
  <si>
    <t>Apoyado el funcionamiento de la Mesa de Asuntos Religiosos en perspectiva de protección de Derechos Humanos.</t>
  </si>
  <si>
    <t>Elaborado el plan de seguimiento del Comité Departamental para la Respuesta Rápida a las recomendaciones de alertas tempranas emitidas por la Defensoría del Pueblo.</t>
  </si>
  <si>
    <t xml:space="preserve">Implementado Programa Integral de Garantías para Mujeres Lideresas y Defensoras de Derechos Humanos en el Departamento. </t>
  </si>
  <si>
    <t>Impulsada la búsqueda de personas dadas por desaparecidas de manera planificada, organizada y estructurada, conforme a lo establecido en los planes regionales de búsqueda</t>
  </si>
  <si>
    <t>Capacitados líderes y lideresas en componentes de prevención temprana, como red de alertas tempranas, redes de consejos comunitarios, redes de reguardos indigenas etc.</t>
  </si>
  <si>
    <t xml:space="preserve">Formulación e implementation de plan de acción para la garantía de derechos de migrantes, refugiados y retornados  en el marco de la Mesa Departamental de Migrantes de Nariño. </t>
  </si>
  <si>
    <t>Creada e implementada política pública de paz y Derechos Humanos  en el Departamento</t>
  </si>
  <si>
    <t xml:space="preserve">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t>
  </si>
  <si>
    <t xml:space="preserve">Reconocida y fortalecida la Comisión Consultiva Departamental y otras instancias e iniciativas de participación de las comunidades y autoridades tradicionales afrodescendientes. </t>
  </si>
  <si>
    <t>Construida e implementada una estrategia hacia el fortalecimiento y  seguimiento a los planes de salvaguarda de los pueblos indígenas Awá, Inga, Kofán y Eperara-Siapidara en cumplimiento de los autos y sentencias de la Corte Constitucional.</t>
  </si>
  <si>
    <t>Apoyados procesos de promoción de prácticas culturales y ancestrales, mingas de pensamiento y encuentros territoriales de las  comunidades indígenas de Nariño hacia el fortalecimiento y pervivencia de su identidad</t>
  </si>
  <si>
    <t>Apoyadas cumbres interculturales como instancias de incidencia y participación de los pueblos indígenas .</t>
  </si>
  <si>
    <t>Asistidos técnicamente los procesos de fortalecimiento de identidad cultural que permitan reconocer los modos de existir y filosofías de vida de las comunidades ROM hacia la garantía de sus derechos.</t>
  </si>
  <si>
    <t>Apoyada la formulación de planes de etnodesarrollo y de vida de pueblos étnicos en el Departamento.</t>
  </si>
  <si>
    <t>Fortalecidas emisoras indígenas y otros medios de comunicación propios de las comunidades y organizaciones étnicas como estrategia de participación ciudadana para la promoción de sus derechos, cosmovisiones y prácticas culturales.</t>
  </si>
  <si>
    <t>Investigadas y sistematizadas prácticas culturales y experiencias de organización, autonomía territorial y gobierno propio de pueblos étnicos hacia el fortalecimiento de su identidad cultural.</t>
  </si>
  <si>
    <t>Fortalecidas capacidades técnicas, organizativas y administrativas de consejos comunitarios, cabildos indígenas y organizaciones étnicas para la gestión de proyectos y/o la formalización de territorios y/o alianzas público populares</t>
  </si>
  <si>
    <t xml:space="preserve">Creadas e implementadas estrategias para el fomento de la participación de las mujeres en los espaciós colectivos y de toma de decisiones de las comunidades étnicas. 
</t>
  </si>
  <si>
    <t>Impulsada la formulación de planes estratégicos de desarrollo comunal en el departamento de Nariño.</t>
  </si>
  <si>
    <t xml:space="preserve">Fortalecidas capacidades técnicas, organizativas y administrativas de representantes, delegados o delegadas de organizaciones comunales y comunitarias para la gestión de proyectos, alianzas público populares y convenios solidarios.  </t>
  </si>
  <si>
    <t>Asitidas técnicamente entidades territoriales en procesos de capacitación, renovación y actualización de las Organizaciones de Acción Comunal de primer y segundo grado</t>
  </si>
  <si>
    <t>Apoyada la creación de la Federación de Juntas de Acción Comunal del Pacífico.</t>
  </si>
  <si>
    <t>Implementada una estrategia para fortalecer la participación de las mujeres y la incorporación del enfoque de género en espacios de participación comunal.</t>
  </si>
  <si>
    <t xml:space="preserve">Implementado y ejecutado el plan anual de apoyo a la Red de Control Social y Veedurías Ciudadanas.  </t>
  </si>
  <si>
    <t>Asistidos técnicamene servidores públicos y líderes/as del departamento de Nariño en cultura de la integridad y transparencia para la promoción del control social en la gestión pública.</t>
  </si>
  <si>
    <t>Fortalecidos procesos de diálogo social y concertación con comunidades y niveles de gobierno hacia el trámite de conflictividades sociales en lo local y regional.</t>
  </si>
  <si>
    <t>Apoyadas las jornadas electorales y promoción de la participación ciudadana en los procesos democráticos en Nariño</t>
  </si>
  <si>
    <t xml:space="preserve">Gestionados espacios de oferta institucional para asistencia técnica a entidades sin ánimo de lucro en temas de Inspección, Vigilancia y Control en las 13 subregiones.  </t>
  </si>
  <si>
    <t xml:space="preserve">Creación e implementación de la Escuela Itinerante por los Territorios Agroalimentarios Campesinos, la Paz y la Vida. 
</t>
  </si>
  <si>
    <t xml:space="preserve">Capacitadas técnicamente mujeres y jóvenes campesinos en emprendimiento y gestión de proyectos. </t>
  </si>
  <si>
    <t>Implementada estrategia que reconozca y fortalezca a la Mesa Agraria Étnico Popular del departamento como un espacio de articulación, construcción y consenso de la política de desarrollo rural.</t>
  </si>
  <si>
    <t xml:space="preserve">Fortalecidas capacidades de líderes y lideresas hacia la promoción de los territorios campesinos, con acompañamiento técnico en la formulación de planes de vida y la promocion de la organización politica e identidad cultural de las comunidades campesianas. </t>
  </si>
  <si>
    <t xml:space="preserve">Elaborados estudios de viabilidad para la creación del Instituto de Fomento del Campesino y el Agro </t>
  </si>
  <si>
    <t xml:space="preserve">Elaborados estudios de viabilidad para la creación de la Agencia de Desarrollo para la Transformación Territorial del Pacífico
</t>
  </si>
  <si>
    <t>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t>
  </si>
  <si>
    <t>Apoyo a los Consejos de Cultura, Consejos de Área y otras instancias y expresiones de organización, mediante espacios para la participación ciudadana y comunitaria en torno a la organización y la gobernanza cultural.</t>
  </si>
  <si>
    <t>Asistencia a los entes territoriales en la gestión de los Beneficios Económicos Periódicos (BEPS) destinados a creadores y gestores culturales como garantía para pensiones.</t>
  </si>
  <si>
    <t>Apoyadas actividades culturales, con el fin de enriquecer el tejido cultural y fortalecer el sentido de identidad y pertenencia en la región.</t>
  </si>
  <si>
    <t>Apoyada la circulación de contenidos culturales de artistas y creadores.</t>
  </si>
  <si>
    <t xml:space="preserve"> Otorgados incentivos en el marco del Plan Departamental de Estímulos y Apoyos Concertados, dirigidos a procesos de investigación, creación, formación y difusión cultural, considerando enfoques de género, poblacional y territorial.</t>
  </si>
  <si>
    <t xml:space="preserve">Caracterizado el sector cultural en el Departamento. </t>
  </si>
  <si>
    <t xml:space="preserve">Espacios de formación para el sector artistico y cultural. </t>
  </si>
  <si>
    <t xml:space="preserve">Usuarios beneficiarios de los servicios de la Biblioteca Departamental, Centro de las Artes y los Saberes de Nariño, Casa de la Cultura y Concha Acústica. </t>
  </si>
  <si>
    <t xml:space="preserve">Dotación de material didáctico, pedagógico, tecnológico y/o mobiliario a bibliotecas, casas de la cultura, escuelas de formación, y otros espacios culturales. </t>
  </si>
  <si>
    <t>Adecuación de infraestructura cultural para fortalecer las expresiones artisticas y culturales.</t>
  </si>
  <si>
    <t>Construcción de Infraestructura cultural para fortalecer las expresiones artisticas y culturales.</t>
  </si>
  <si>
    <t>Capacitaciones dirigidas a bibliotecas públicas y comunitarias,  procesos de comunicación, gestores, sabedores,  líderes y lideresas culturales y/o comunitarios del Departamento.</t>
  </si>
  <si>
    <t xml:space="preserve">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t>
  </si>
  <si>
    <t xml:space="preserve">Apoyo a la promoción cultural del Departamento mediante publicaciones artesanales, impresas y/o digitales.
</t>
  </si>
  <si>
    <t>Promocionados y difundidas  expresiones, prácticas y conocimientos relacionados con el cuidado y la diversificación de la vida (ferias artesanales, espacios de formación formales y no formales, intercambios culturales).</t>
  </si>
  <si>
    <t>Creados espacios dedicados a la transmisión y fortalecimiento de prácticas y conocimientos vinculados a las economías populares: Viche, Filigrana, Iraka, Culturas Andinas y del Pacífico.</t>
  </si>
  <si>
    <t xml:space="preserve">Apoyo a los procesos de salvaguardia de las manifestaciones del patrimonio cultural inmaterial, primeros auxilios y el mantenimiento, conservación o intervención de bienes de interés cultural. </t>
  </si>
  <si>
    <t>Acompañamiento técnico para la  implementación de procedimientos relacionados con el patrimonio material, inmaterial y natural en las entidades territoriales del Departamento, con el objetivo de promover su preservación y gestión adecuada.</t>
  </si>
  <si>
    <t>Construcción de escenarios deportivos y recreativos para diferentes disciplinas deportivas  en las subregiones de Nariño.</t>
  </si>
  <si>
    <t xml:space="preserve">Infraestructura deportiva municipal adecuada y mejorada.  </t>
  </si>
  <si>
    <t>Fortalecido el programa de Escuelas de Formación Deportiva, a través de los entes deportivos municipales</t>
  </si>
  <si>
    <t>Fortalecidos municipios con los programas de:  Hábitos y Estilos de Vida Saludable (HEVS)  y Vías Activas y Saludables VAS con enfoque de género
y el de Recreación (Persona mayor -  Programa Nuevo Comienzo )</t>
  </si>
  <si>
    <t>Apoyados los entes deportivos municipales a través del programa de gestores deportivos para la construcción de Paz territorial.</t>
  </si>
  <si>
    <t xml:space="preserve">Implementado el programa de Barrismo Social en Nariño.  </t>
  </si>
  <si>
    <t>Fortalecido el programa de Recreación  - Campamentos de Paz  juveniles y primera infancia e infancia.</t>
  </si>
  <si>
    <t>Organizado y ejecutado los  juegos del sector educativo: juegos  Intercolegiados y del magisterio en sus diferentes fases.</t>
  </si>
  <si>
    <t>Apoyados deportistas en los juegos deportivos ancestrales y campeonatos deportivos y recreativos con las comunidades indígenas, afros y  campesinas,  así como también las organizaciones deportivas que desarrollen eventos deportivos,   comunitarios y de deportes extremos.</t>
  </si>
  <si>
    <t xml:space="preserve">Realizado el estudio, técnico, administrativo y financiero para determinar la viabilidad de la creación del Ente descentralizado para el deporte, recreación y actividad física INDEPORTES NARIÑO. </t>
  </si>
  <si>
    <t xml:space="preserve">Diseñado e Implementado el Observatorio del Deporte. </t>
  </si>
  <si>
    <t>Apoyados financiera,  técnica y administrativamente los organismos del deporte asociado a nivel departamental  en su participación, competencia  y/o organización de eventos regionales, nacionales e internacionales.</t>
  </si>
  <si>
    <t>Apoyados atletas en el marco del programa Deporte para Alto Rendimiento DAR Nariño</t>
  </si>
  <si>
    <t xml:space="preserve">Apoyados anualmente deportistas del Departamento con la resolución de entrega de incentivos y estímulos. </t>
  </si>
  <si>
    <t>Gestionada la realización y/o participación de  los XXIII juegos Nacionales Convencionales y VII Paranacionales en  el Departamento de  Nariño 2027 
Organizados y ejecutados eventos deportivos institucionalizados, Vuelta a Nariño  y Juegos deportivos departamentales en deporte convencional y paradepartamental.
Participar y competir en los 1 Juegos Deportivos Nacionales Juveniles en el Eje Cafetero</t>
  </si>
  <si>
    <t>Apoyados los deportistas con la intervención del equipo de fortalecimiento integral de la Secretaria de Recreación y Deporte</t>
  </si>
  <si>
    <t>Formulado e implementado el Plan Departamental de Seguridad Vial.</t>
  </si>
  <si>
    <t>Implementados sistemas de demarcación, señalización e instalación de dispositivos reductores de velocidad en vías urbanas de municipios.</t>
  </si>
  <si>
    <t>Implementados sistemas de semaforización en municipios.</t>
  </si>
  <si>
    <t>Asistencia técnica a municipios para la elaboración e implementación de planes locales de seguridad vial y planes de movilidad escolar.</t>
  </si>
  <si>
    <t>Municipios apoyados para el desarrollo de campañas de ciclorutas, actividades al aire libre y fomento del uso alternativo de medios de transporte .</t>
  </si>
  <si>
    <t>Municipios beneficiados de la estrategia de impulso para el uso de medios alternativos de transporte a través de la  dotación de bicicletas électricas.</t>
  </si>
  <si>
    <t>Atención educativa diferencial para los y las estudiantes con discapacidad, capacidades  y talentos excepcionales conforme al Decreto 1075/2015.</t>
  </si>
  <si>
    <t>Desarrollados procesos de búsqueda activa de estudiantes  "Un Pacto por la Educación de  Nariño ".</t>
  </si>
  <si>
    <t>Construcción de aulas  de clase nuevas para la educación inicial de conformidad con lo establecido en las políticas, normatividad y lineamientos técnicos del Ministerio de Educación.</t>
  </si>
  <si>
    <t>Mejorada infraestructura educativa: intervenciones de tipo estructural, reparaciones, remodelaciones, ampliaciones y/o mantenimientos estéticos de aulas y sedes educativas para la educación inicial.</t>
  </si>
  <si>
    <t xml:space="preserve">Fortalecimiento de los ambientes de aprendizaje a través de la dotación básica escolar con  material didáctico – pedagógico,  dispositivos tecnológicos en el marco de los lineamientos establecidos por el Ministerio de Educación Nacional </t>
  </si>
  <si>
    <t>Infraestructura educativa construida y mejorada.</t>
  </si>
  <si>
    <t>Creados y fortalecidos establecimientos educativos con atención integral a la primera infancia,  de acuerdo a la política  nacional.</t>
  </si>
  <si>
    <t>Estrategia de  transito armónico de niñas y niños de 5 años de edad del ICBF al sistema educativo oficial.</t>
  </si>
  <si>
    <t>Ampliación, reestructuración y mejoramiento del programa de alimentación escolar que garantice cantidad, calidad , nutrición e inocuidad, con identidad cultural y enfoque diferencial, facilitando las compras  públicas a producción de menor escala.</t>
  </si>
  <si>
    <t>Mejorada conectividad de los establecimientos educativos mediante instalación del servicio de internet.</t>
  </si>
  <si>
    <t xml:space="preserve">Estrategias de transporte escolar para fortalecer las acciones de prevención de la deserción estudiantil, de acuerdo a la  guia para la prestación del servicio de transporte escolar. </t>
  </si>
  <si>
    <t>Estrategia pedagógica multigradual pertinente para los adolescentes del Sistema de Responsabilidad Penal para Adolescentes -SRPA.</t>
  </si>
  <si>
    <t>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t>
  </si>
  <si>
    <t>Estrategia para la erradicación del analfabetismo "Nariño lee y escribe bien".</t>
  </si>
  <si>
    <t>Programas flexibles para atención educativa a población adulta y en extra edad.</t>
  </si>
  <si>
    <t>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t>
  </si>
  <si>
    <t>Programa de semilleros de Investigación desde la primera infancia, para incentivar la creatividad y espiritu innovador - CREANDO ANDO</t>
  </si>
  <si>
    <t>Implementado  Plan Educativo Rural -PER-,  con calidad y pertinencia,  que contemple la asesoría y orientación técnica a las Instituciones Educativas rurales del Departamento  y a las familias.</t>
  </si>
  <si>
    <t xml:space="preserve">Implementadas concertadamente las Politicas Públicas: 
* Politica Pública Etnoeducativa Afronariñense PRETAN.
* Politica Pública de educación propia de los pueblos indigenas. </t>
  </si>
  <si>
    <t>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t>
  </si>
  <si>
    <t>Escuelas normales fortalecidas para lograr que la educación complementaria contribuya a mejorar la calidad educativa en el Departamento.</t>
  </si>
  <si>
    <t xml:space="preserve">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t>
  </si>
  <si>
    <t>Mejorada infraestructura de instituciones educativas con modalidad técnica.</t>
  </si>
  <si>
    <t>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t>
  </si>
  <si>
    <t>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t>
  </si>
  <si>
    <t>Fortalecimiento de los programas de orientación vocacional,  educación socio ocupacional y de educación para el trabajo.</t>
  </si>
  <si>
    <t>Recertificación de los macroprocesos que cuentan con certificación de calidad.</t>
  </si>
  <si>
    <t>Conformado y funcionando la Junta Departamental de Educación - JUDE -y motivados  los municipios para que  conformen las Juntas Municipales de Educación - JUME - en el marco de los artículos 158 y 161 de la Ley 115 de 1994</t>
  </si>
  <si>
    <t xml:space="preserve">Evaluados docentes y directivos docentes vinculados bajo el Estatuto 1278 del 2012 </t>
  </si>
  <si>
    <t xml:space="preserve">Ampliación de la planta de docentes de apoyo para atender la educación inclusiva en el marco del Decreto 1421 de 2017 </t>
  </si>
  <si>
    <t xml:space="preserve">Ampliación de la planta de docentes para educación inicial y en áreas de matematicas, física, quimica, biología e ingles. </t>
  </si>
  <si>
    <t xml:space="preserve">Garantizada la prestación del servicio educativo mediante los recursos del Sistema General de Participaciones en los establecimientos educativos del Departamento </t>
  </si>
  <si>
    <t>Saneamiento contable y  financiero de la Secretaría de Educación Departamental.</t>
  </si>
  <si>
    <t>Actualizado el inventario de bienes muebles e inmuebles de los establecimientos educativos de los 61 municipios no certificados del  Departamento.</t>
  </si>
  <si>
    <t xml:space="preserve">Fortalecimiento del Sistema de Gestión Documental en la Secretaría de Educación Departamental. </t>
  </si>
  <si>
    <t>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
Se  creará el programa del Sistema de Vigilancia Educativa -SIVE-</t>
  </si>
  <si>
    <t>Seguimiento y verificación a la atención y  prestación del servicio educativo público  (242 IE) y privado (143 IE)</t>
  </si>
  <si>
    <t xml:space="preserve">Plan de Bienestar Social para los funcionarios de la Secretaría de Educación Departamental.  </t>
  </si>
  <si>
    <t>Proceso de organización de la oferta educativa con enfoque diferencial con el propósito de garantizar docentes en la totalidad de los establecimientos educativos.</t>
  </si>
  <si>
    <t>Dotación de la Secretaría de Educación sede administrativa, con adquisición e instalación de mobiliario, equipos tecnológicos  y demás elementos no consumibles requeridos para apoyar la prestación de los servicios de la entidad.</t>
  </si>
  <si>
    <t>Articulación interinstitucional para la gestión de la construcción del archivo de la Secretaría de Educación de Nariño.</t>
  </si>
  <si>
    <t>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t>
  </si>
  <si>
    <t>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t>
  </si>
  <si>
    <t>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t>
  </si>
  <si>
    <t>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t>
  </si>
  <si>
    <t xml:space="preserve">Cofinanciada, construida, mejorada y en operación infraestructura de instituciones de educación superior ( El Charco, Samaniego, Barbacoas. El Norte de Nariño, Pasto - Barrios Surorientales, Pie de Monte Costero, Cordillera y Guambuyaco. </t>
  </si>
  <si>
    <t>Sedes de la Universidad de Nariño de Ipiales y Tuquerres, apoyadas en el mejoramiento de su infraestructura.</t>
  </si>
  <si>
    <t>IES  con diseños e implementación de  estrategias de permanencia, con enfoque diferencial, especialmente el de género, apoyadas.</t>
  </si>
  <si>
    <t xml:space="preserve">Apoyo a las IES con dotación de infraestructura tecnológica como requerimiento basico en la actualidad para el cumplimiento de sus fines misionales. </t>
  </si>
  <si>
    <t>Impulso a estrategias y programas con enfoque diferencial e interseccional, especialmente dirigido a mujeres,  para fomentar la graduacion de la educación superior.</t>
  </si>
  <si>
    <t>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t>
  </si>
  <si>
    <t xml:space="preserve">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t>
  </si>
  <si>
    <t xml:space="preserve">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t>
  </si>
  <si>
    <t>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t>
  </si>
  <si>
    <t xml:space="preserve">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t>
  </si>
  <si>
    <t>Realizar espacios de encuentros académicos, para analizar la calidad y la pertinencia de los programas ofrecidos por instituciones de educación superior en el Departamento.</t>
  </si>
  <si>
    <t>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t>
  </si>
  <si>
    <t>Realizado asistencias técnicas a los entes territoriales para la implementación de normas, guías, protocolos y lineamientos técnicos para la atención en salud de la población Etnica del Departamento.</t>
  </si>
  <si>
    <t>Realizado asistencias técnicas a los entes territoriales para la implementación de normas, guías, protocolos y lineamientos técnicos para la atención en salud de la población de personas mayores del Departamento.</t>
  </si>
  <si>
    <t>Realizado formulación y seguimiento a la implementación de planes de acción bajo enfoque de articulación intersectorial para la atención en salud de la población: Victima de conflicto armado, Etnica, en Situación de Discapacidad, en Situación de Calle.</t>
  </si>
  <si>
    <t>Realizado seguimiento a los planes de acción y compromisos establecidos en las mesas  técnicas y comités relacionados con la población menor de 1 año.</t>
  </si>
  <si>
    <t xml:space="preserve">Realizado seguimiento a los entes territoriales en la elaboración del protocolo de atención del recién nacido de acuerdo a la Ruta Integral de Atención Materno Perinatal, Resolución 3280 de 2018. </t>
  </si>
  <si>
    <t>Fortalecido el seguimiento a la formulación e implementación del plan para la reducción de mortalidad por Infección Respiratoria Aguda (IRA) y Enfermedades Diarréicas Agudas (EDA) en menores de 5 años de acuerdo a los lineamientos vigentes del nivel nacional</t>
  </si>
  <si>
    <t>Implementado estrategias para la difusión de los 3 mensajes clave para la prevención de Infección Respiratoria Aguda (IRA) y Enfermedades Diarréicas Agudas (EDA) en los municipios con mayor carga de morbimortalidad por estas enfermedades.</t>
  </si>
  <si>
    <t>Prevención, control, mitigación y minimización de los riesgos que propician la aparición de enfermedades prevenibles por vacunas en los municipios.</t>
  </si>
  <si>
    <t>Adquisisicón, distribución y suministro oportuno de los biológicos de interés en Salud Pública a nivel municipal.</t>
  </si>
  <si>
    <t>Disposición de información accesible, confiable y oportuna del sistema PAIWEB.</t>
  </si>
  <si>
    <t>Formulado  y ejecutado el Plan de Aceleración para la Reducción de Mortalidad Materna.</t>
  </si>
  <si>
    <t>Realizado seguimiento al cumplimiento de los planes de aceleración para la reducción de mortalidad materna de los actores del sistema general de seguridad social en salud de Nariño.</t>
  </si>
  <si>
    <t>Formulado  y ejecutado el Plan Intersectorial de Prevención de Embarazo en Adolescentes (Salud, Educación, Deportes, ICBF, Cultura, Secretaría de Equidad de Género e Inclusión Social (SEGIS), entre otros)</t>
  </si>
  <si>
    <t>Realizada asistencia técnica a las mesas municipales de prevención de embarazo en adolescentes con formulación de planes y su respectiva ejecución.</t>
  </si>
  <si>
    <t>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t>
  </si>
  <si>
    <t>Realizada asistencia técnica a direcciones locales de salud para la implementación de estrategias de información, comunicación y educación a adolescentes y jóvenes para empoderamiento de derechos sexuales y reproductivos.</t>
  </si>
  <si>
    <t>Realizado seguimiento a casos de violencia sexual reportados por SIVIGILA que asisten antes de las 72 horas de haber ocurrido el evento, visitas de acompañamiento y asistencia técnica e inspección y vigilancia.</t>
  </si>
  <si>
    <t>Realizada asistencia técnica a la red de prestación de servicios de salud municipales abordaje integral a victimas de violencia sexual en coordinación con Medicina Legal y Fiscalía.</t>
  </si>
  <si>
    <t>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t>
  </si>
  <si>
    <t>Realizado seguimiento al cumplimiento de protocolos de atención de infecciones de transmisión sexual VIH/SIDA por parte de la red de prestación de servicios del Departamento.</t>
  </si>
  <si>
    <t>Capacitaciones a las Empresas Sociales del Estado de servicios de salud municipales y alta complejidad en el modelo de atención a población de orientación, identidad y expresión diversas.</t>
  </si>
  <si>
    <t>Realizado seguimiento a la implementación del modelo de atención a población de orientación, identidad y expresión diversas en las empresas sociales del estado de servicios de salud municipales y de alta complejidad</t>
  </si>
  <si>
    <t>Fortalecimiento de capacidades mediante asistencia técnica  dirigido a los  municipios del Departamento para la promoción de los modos, condiciones y estilos de vida saludable según lineamientos del Ministerio de Salud y Protección Social-MSPS</t>
  </si>
  <si>
    <t>Seguimiento a los municipios del Departamento, del desarrollo de estrategías que promueven: modos, condiciones y estilos de vida saludable, según lineamientos del Ministerio de Salud y Protección Social.</t>
  </si>
  <si>
    <t>Fortalecimiento de capacidades mediante asistencia técnica  dirigida a los municipios del Departamento para la implementación de la ruta de atención cardiovascular y metabólica acorde al perfil epidemiológico.</t>
  </si>
  <si>
    <t>Desarrollada inspección y vigilancia en salud pública a municipios en  la implemetacion de la ruta de riesgo cardiovascular y metabólico</t>
  </si>
  <si>
    <t xml:space="preserve">Implementadas las estrategias del programa Infección Respiratoria Aguda (IRA) y Enfermedades Diarréicas agudas (EDA) en los municipios. </t>
  </si>
  <si>
    <t>Fortalecida la adherencia a lineamientos, protocolos y guias de práctica clínica relacionadas con el abordaje de la IRA en los actores del Sistema General de Seguridad Social en Salud de Nariño.</t>
  </si>
  <si>
    <t>Formulado e implementado documento de Plan Estratégico hacia el fin de la tuberculosis en los municipios priorizados.</t>
  </si>
  <si>
    <t>Seguimiento a la implementación del plan estrategico hacia el fin de la tuberculosis (TB) y adherencia a la resolución 227 de 2020 en los municipios priorizados</t>
  </si>
  <si>
    <t>Implementación de estrategias para fortalecer la adherencia de la  Resolucion 2471 en los programas: Infecciones Asociadas a la Atención en Salud - IAAS, programas de optimización de antimicrobianos PROA e higiene de manos en las instituciones de mediana y alta complejidad.</t>
  </si>
  <si>
    <t>Evaluada la implementación de los Planes de Control de Infecciones en las instituciones de mediana y alta complejidad.</t>
  </si>
  <si>
    <t>Implementado plan estratégico de enfermedad de Hansen en los municipios priorizados para aliviar la carga de la enfermedad y sostener las actividades de control.</t>
  </si>
  <si>
    <t>Seguimiento a la implementación del Plan Estratégico Nacional de Prevención y Control de la Enfermedad de Hansen en los municipios priorizados.</t>
  </si>
  <si>
    <t>Realizada la vigilancia de calidad del agua para consumo humano.</t>
  </si>
  <si>
    <t>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t>
  </si>
  <si>
    <t>Elaborados informes de evaluación, aprobación y seguimiento de planes de gestión integral de riesgo, para abordar la prevencion de las enfermedades trasmitidas por alimentos, intoxicaciones por sustancias químicas y zoonosis entre otras.</t>
  </si>
  <si>
    <t>Asistencia técnica en Inspección, Vigilancia y Control y demás actividades y lineamientos de salud ambiental relacionados con los determinantes sicioambientales de la salud.</t>
  </si>
  <si>
    <t>Actualizado y ejecutado el plan de acción del Consejo Departamental de Salud Ambiental por cada mesa temática: (Agua, Alimentos, Resíduos Peligrosos, Seguridad Química, Entornos Saludables, Cambio Climático y Zoonosis)</t>
  </si>
  <si>
    <t>Formulado e implementado los planes y protocolos de: Calidad de Aire, Adaptación al Cambio Climático, Estrategia Integral de Zoonosis, Movilidad Segura y Plan de Acción de la Estrategia de Entornos saludables.</t>
  </si>
  <si>
    <t>Actualizada e implementada la infraestructura tecnológica y el sistema de información de salud ambiental  orientado a la gestión de la inspección, vigilancia y control sanitario, para uso y apropiacion de la informacion a nivel municipal.</t>
  </si>
  <si>
    <t xml:space="preserve">Evaluado el  riesgo de toxicidad de plaguicidas mediante la aplicación del programa de Vigilancia Epidemiológica. </t>
  </si>
  <si>
    <t>Ejecutada la jornada masiva de vacunación antirrábica en caninos y felinos del Departamento.</t>
  </si>
  <si>
    <t>Servicio de información en vigilancia sanitaria y epidemiológica de eventos de salud ambiental por cada municipio.</t>
  </si>
  <si>
    <t>Asistencia Técnica a los prestadores públicos de servicios de salud municipales para la implementación de la ruta de atención de promoción y mantenimiento de la salud, dentro de la estrategia de Acciones  Preventivas de Salud APS</t>
  </si>
  <si>
    <t>Incrementadas las acciones de inspección, vigilancia y control (IVC) para dar cumplimiento a la política farmacéutica y los programas de farmacovigilancia y técnovigilancia en los establecimientos farmacéuticos de Nariño</t>
  </si>
  <si>
    <t>Fortalecida la implementación de la política farmacéutica y los programas de farmacovigilancia y tecnovigilancia en los establecimientos farmacéuticos del Departamento.</t>
  </si>
  <si>
    <t>Seguimiento y monitoreo a los prestadores públicos de salud municipales responsables de la implementación de la Ruta de Promocion y Mantenimiento de la Salud.</t>
  </si>
  <si>
    <t>Realizados informes trimestrales de los eventos de interés en salud pública y remisión al Instituto Nacional de Salud -INS- de acuerdo a lineamientos nacionales.</t>
  </si>
  <si>
    <t>Realizada la notificación obligatoria de los eventos de interés en salud pública del Departamento, durante las 52 semanas epidemiológicas.</t>
  </si>
  <si>
    <t>Realizadas asistencias técnicas, sobre lineamientos de vigilancia en salud publica</t>
  </si>
  <si>
    <t>Planes estratégicos y operativos Territoriales de Salud municipales, con instrumentos de seguimiento, diseñados y en ejecución.</t>
  </si>
  <si>
    <t>Municipios con asistencia técnica en la formulación, ejecución y monitoreo de los Planes Territoriales de Salud.</t>
  </si>
  <si>
    <t>Documentos de evaluación en la aplicación de la metodología de la capacidad de gestión de las Direcciones Locales de Salud , en el marco del Decreto 3003/2005 del Plan Territorial de Salud.</t>
  </si>
  <si>
    <t>Formulados, implementados y con seguimiento planes de acción obtenidos de las Salas situacionales de Suicidio para la atención integral en salud en los territorios desde las acciones colectivas.</t>
  </si>
  <si>
    <t>Asistencias técnicas para la transferencia de conocimiento a entidades territoriales del sector salud y empresas sociales del estado, en Políticas públicas de Salud Mental y Prevención y atención del consumo de sustancias psicoactivas  y  Rutas de Atención Integral en Salud.</t>
  </si>
  <si>
    <t xml:space="preserve">
Ampliacion de la atencion integral en salud mental a través de la Plataforma  GLIA, como estrategia de prevención de los trastornos mentales, conducta suicida y epilepsia para la contención, derivación y activación de ruta.
</t>
  </si>
  <si>
    <t>Fortalecimiento intersectorial para la atencion integral en salud a los ninños, niñas, adolescentes y jovenes NNAJ, victimas de violencia  a nivel municipal</t>
  </si>
  <si>
    <t>Asistencias técnicas para la transferencia de conocimiento a entidades territoriales del sector salud y Empresas Sociales del Estado, en políticas públicas de salud mental y prevención y atención del consumo de sustancias psicoactivas y  rutas de atención integral en salud.</t>
  </si>
  <si>
    <t>Inspección y vigilancia dirigidas a los municipios mediante análisis de resultados e impactos de la política pública de salud.</t>
  </si>
  <si>
    <t>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t>
  </si>
  <si>
    <t>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t>
  </si>
  <si>
    <t>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t>
  </si>
  <si>
    <t>Asistencia técnica, Inspección, vigilancia a la línea de cancer de la red de prestadores y administradores, evaluación y verificación del cumplimiento de las acciones</t>
  </si>
  <si>
    <t>Implementada la estrategia de detección temprana para cáncer.</t>
  </si>
  <si>
    <t>Formulado y Ejecutado el Plan de Respuesta del sector salud frente a emergencias y desastres.</t>
  </si>
  <si>
    <t>Servicio de asistencia técnica y acompañamiento a IPS y Direcciones Locales de Salud (DLS) del Departamento en las etapas de conocimiento, preparación y respuesta frente a situaciones en Salud Pública derivadas de emergencias, desastres y pandemias.</t>
  </si>
  <si>
    <t>Realizadas visitas de inspección, vigilancia y control a los integrantes a la red departamental de laboratorios, para verificación de cumplimiento de estándares de calidad según Resolución 1619 de 2015 y demás normatividad vigente.</t>
  </si>
  <si>
    <t>Realizados los análisis en el laboratorio de salud pública en el marco de coordinación de la red departamental de laboratorios, la vigilancia en salud pública y el control sanitario.</t>
  </si>
  <si>
    <t>Realizadas asistencias técnicas a los integrantes de la red departamental de laboratorios de Nariño para el cumplimiento de la normatividad vigente</t>
  </si>
  <si>
    <t>Fortalecida la cultura de autocuidado de la salud en la población de Nariño mediante estrategias de comunicación y difusión.</t>
  </si>
  <si>
    <t xml:space="preserve">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t>
  </si>
  <si>
    <t>Asignación y giro de recursos a los entes municipales (giro directo ESE) para la cofinanciación del régimen subsidiado.</t>
  </si>
  <si>
    <t xml:space="preserve">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t>
  </si>
  <si>
    <t>Visitas de Inspección Vigilancia y Control a los prestadores de servicios de salud públicos y privados en el cumplimiento de estándares de habilitación.</t>
  </si>
  <si>
    <t>Visitas de Inspección y Vigilancia  al Plan de Mantenimiento Hospitalario de los prestadores de servicios de salud públicos.</t>
  </si>
  <si>
    <t xml:space="preserve">Seguimiento a los recursos de oferta. </t>
  </si>
  <si>
    <t>Seguimiento a los Programas de Saneamiento Fiscal y Financiero de las Empresas Sociales del Estado categorizadas en riesgo financiero por el Ministerio de Salud y Protección Social.</t>
  </si>
  <si>
    <t>Implementación de Sistema de gestiòn de calidad de la entidad.</t>
  </si>
  <si>
    <t>Actualización e implementación de sistemas de información para mejorar la calidad de estadísticas del sector salud.</t>
  </si>
  <si>
    <t>Formulación e implementación del plan estratégico de tecnología de la información y comunicación, plan de seguridad de la información y riesgos de la seguridad de la información.</t>
  </si>
  <si>
    <t>Fortalecimiento de la formación y bienestar social del Talento Humano</t>
  </si>
  <si>
    <t>Formulacion, ejecucion y seguimiento del plan de formalizacion laboral para IDSN.</t>
  </si>
  <si>
    <t>Implementación del Sistema de Seguridad y Salud en el Trabajo de la entidad.</t>
  </si>
  <si>
    <t>Implementación del sistema de gestión documental.</t>
  </si>
  <si>
    <t>Programa de reorganización de Empresas Sociales del Estado para el Departamento, formulado y/o actualizado.</t>
  </si>
  <si>
    <t>Infraestructura hospitalaria de primer nivel de atención ampliada.</t>
  </si>
  <si>
    <t>Infraestructura hospitalaria de segundo nivel de atención ampliada.</t>
  </si>
  <si>
    <t>Infraestructura hospitalaria de segundo nivel de atención construida y dotada con equipos y mobiliario.</t>
  </si>
  <si>
    <t>Infraestructura hospitalaria de tercer nivel de atención ampliada.</t>
  </si>
  <si>
    <t xml:space="preserve">Incluye el apoyo tanto el financiero como en especie para prestar el servicio de transporte de pacientes. </t>
  </si>
  <si>
    <t>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t>
  </si>
  <si>
    <t>Infraestructura hospitalaria de primer nivel de atención construida y dotada con equipos y mobiliario.</t>
  </si>
  <si>
    <t>Vehículos que permiten desplazar el servicio de salud al lugar de demanda.</t>
  </si>
  <si>
    <t xml:space="preserve">Implementación de estrategias sectoriales e intersectoriales, para generar mecanismos y espacios de participación, socialización y abogacía, para la atención integral en salud, la salud pública, la gobernanza en salud y las intervenciones colectivas. </t>
  </si>
  <si>
    <t>Planes municipales de Soberanía y Seguridad Alimentaria con enfoque de derecho humano a la alimentación, formulados e implementados</t>
  </si>
  <si>
    <t>Evaluadas y certificadas las IPS con la estrategia de Instituciones Amigas de la Mujer y la Infancia Integral - IAMII</t>
  </si>
  <si>
    <t>Fortalecida la asistencia técnica en el lineamiento de atención a la desnutrición aguda en menores de 5 años.</t>
  </si>
  <si>
    <t xml:space="preserve">Implementadas en empresas públicas y privadas la sala amiga de la familia lactante de acuerdo a la Ley 1823/2017 y Resolución 2423/2018. </t>
  </si>
  <si>
    <t>Fortalecida la articulación en la red de comités normativos de salud y seguridad en el trabajo y el consejo municipal de política social.</t>
  </si>
  <si>
    <t>Aplicada la política pública de seguridad y salud en el trabajo en los municipios a través de los planes operativos anuales.</t>
  </si>
  <si>
    <t>Fortalecida la política pública: "Erradicación de trabajo infantil y sus peores formas" en el Departamento.</t>
  </si>
  <si>
    <t>Incrementado el porcentaje de caracterización de las condiciones de salud y laborales para los trabajadores de la economia popular y comunitaria.</t>
  </si>
  <si>
    <t>Fortalecida la capacidad técnica para la notificación de casos de accidente de trabajo en la economia popular y comunitaria, a través del aplicativo ATSIWeb</t>
  </si>
  <si>
    <t xml:space="preserve">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t>
  </si>
  <si>
    <t>Consolidada, analizada y publicada la información epidemiologica de los procesos de vigilancia en salud publica: Indicadores básicos en salud, analisis de situación en salud (ASIS), eventos de notificación obligatoria (ENOS), boletin epidemiológico e informe de estadisticas vitales</t>
  </si>
  <si>
    <t>Realizadas investigaciones en salud pública, en articulacion con la academia</t>
  </si>
  <si>
    <t>Acueductos rurales construidos.</t>
  </si>
  <si>
    <t>Estudios de pre inversión e inversión para acueductos rurales realizados.</t>
  </si>
  <si>
    <t>Soluciones alternativas para acceso al agua para consumo humano implementadas a través de casas aguateras y filtros.</t>
  </si>
  <si>
    <t>Acueductos rurales optimizados a través de proyectos de agua para mi vereda e  intradomiciliaria social.</t>
  </si>
  <si>
    <t>Estudios de pre inversión e inversión para acueductos urbanos realizados.</t>
  </si>
  <si>
    <t>Acueductos urbanos optimizados.</t>
  </si>
  <si>
    <t>Plantas de tratamiento de agua potable del sector urbano construidas.</t>
  </si>
  <si>
    <t>Plantas de tratamiento de agua potable del sector urbano optimizadas.</t>
  </si>
  <si>
    <t>Plantas de tratamiento de agua potable del sector rural construidas.</t>
  </si>
  <si>
    <t>Plantas de tratamiento de agua potable del sector rural optimizadas.</t>
  </si>
  <si>
    <t>Alcantarillados urbanos optimizados.</t>
  </si>
  <si>
    <t>Estudios de pre inversión e inversión para alcantarillados urbanos realizados.</t>
  </si>
  <si>
    <t>Alcantarillados rurales construidos.</t>
  </si>
  <si>
    <t>Alcantarillados rurales optimizados.</t>
  </si>
  <si>
    <t>Unidades sanitarias con saneamiento básico construidas en el sector rural.</t>
  </si>
  <si>
    <t>Plantas de tratamiento de aguas residuales  construidas en el sector urbano.</t>
  </si>
  <si>
    <t>Plantas de tratamiento de aguas residuales  optimizadas en el sector urbano.</t>
  </si>
  <si>
    <t>Plantas de tratamiento de aguas residuales  construidas en el sector rural.</t>
  </si>
  <si>
    <t>Plantas de tratamiento de aguas residuales  optimizadas en el sector rural.</t>
  </si>
  <si>
    <t>Municipios con vehículos de recolección de residuos solidos entregados.</t>
  </si>
  <si>
    <t>Soluciones de disposición final de residuos sólidos construidas.</t>
  </si>
  <si>
    <t xml:space="preserve"> Servicio de asistencia técnica para la administración y operación de los servicios públicos domiciliarios, empresas prestadoras transformadas y/o fortalecidas.
Prestadores rurales fortalecidos y prestadores asistidos SIASAR.</t>
  </si>
  <si>
    <t xml:space="preserve">Implementación de Planes de Gestión Social, Plan Ambiental y Plan de Gestión del Riesgo Sectorial.
</t>
  </si>
  <si>
    <t>Elaborados:Planes de Acción Municipales,  Plan Estratégico y de Inversiones,  Plan Ambiental,  Plan de Gestión de Riesgo Sectorial, Plan de Gestión Social,  Plan de Aseguramiento , Manual operativo y  Reglamento Comité Directivo.</t>
  </si>
  <si>
    <t xml:space="preserve">Construcción de  Vivienda de Interés Social en la zona urbana, construida en sitio propio del Departamento de Nariño. </t>
  </si>
  <si>
    <t xml:space="preserve">Construcción de  Vivienda de Interés Prioritario en la zona rural, construida en el Departamento de Nariño. </t>
  </si>
  <si>
    <t xml:space="preserve">Construcción de  Vivienda de Interés Prioritario en la zona urbana, construida en el Departamento de Nariño. </t>
  </si>
  <si>
    <t>Construcción de  Vivienda de Interés Prioritario en la zona Urbana, construida en sitio propio en el Departamento de Nariño</t>
  </si>
  <si>
    <t>Mejoramiento  de  Vivienda de Interés Prioritario en la zona rural, construida en el Departamento.</t>
  </si>
  <si>
    <t>Mejoramiento de  Vivienda de Interés Social en la zona rural en el Departamento.</t>
  </si>
  <si>
    <t>Mejoramiento de  Vivienda de Interés Prioritario en la zona urbana del Departamento.</t>
  </si>
  <si>
    <t>Mejoramiento de  Vivienda de Interés Social en la zona urbana de Nariño.</t>
  </si>
  <si>
    <t xml:space="preserve">Elaboración de un documento que facilite los lineamientos para estructuración de proyectos de vivienda de interés social y prioritario en el Departamento. </t>
  </si>
  <si>
    <t xml:space="preserve">Elaboración de un documento que se use como un instrumento para el desarrollo urbano y rural en términos de vivienda en Nariño. </t>
  </si>
  <si>
    <t>Mejoramiento de parques urbanos de acceso público para el bienestar social de la población nariñense.</t>
  </si>
  <si>
    <t xml:space="preserve">Realizados estudios e investigaciones en las 13 subregiones del Departamento para facilitar lineamientos y normativas que apoyen los procesos de pólitica pública en temas de vivienda. </t>
  </si>
  <si>
    <t xml:space="preserve"> Implementación de la política pública de equidad de género, con instrumentos para el seguimiento y monitoreo.</t>
  </si>
  <si>
    <t>Diseñada e implementada estrategia de prevención de Violencias Basadas en Género VBG con enfoque diferencial para todo el Departamento.</t>
  </si>
  <si>
    <t>Formulada estrategia institucional de "Cero tolerancias" frente a conductas de Violencia Basada en Genero y/o disciminación por raza, etnia, religión, nacionalidad, sexo y/o orientación sexual en el ambito laboral en el marco de la Circular 26 del 8 de marzo de 2023 emitida por el Ministerio del Trabajo.</t>
  </si>
  <si>
    <t xml:space="preserve"> Diseñada e implementada ruta en territorios de frontera para atención de hechos de Violencia Basada en Género.</t>
  </si>
  <si>
    <t>Implementadas estrategias para la conformación de duplas: 1. Atención psicojurídica a las victimas de VBG, 2. la orientacion sobre acceso a derechos sexuales y reproductivos y 3. derechos humanos de las mujeres en el Departamento y los municipios.</t>
  </si>
  <si>
    <t>Implementada estrategia para facilitar el acceso a la protección y justicia de mujeres víctimas de VBG.</t>
  </si>
  <si>
    <t xml:space="preserve">Fortalecida y en operación casa albergue para la acogida de mujeres víctimas de Violencia Basada en Género en riesgo de feminicidio.  </t>
  </si>
  <si>
    <t xml:space="preserve"> Diseñado e implementado software georeferenciado de armonización de bases datos de instituciones respondientes  de Violencia Basada en Género.</t>
  </si>
  <si>
    <t>Elaborados y difundidos documentos de análisis contextual y estadístico sobre la inequidad y las Violencias Basadas en Género ocurridas en Nariño.</t>
  </si>
  <si>
    <t>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t>
  </si>
  <si>
    <t>Implementada estrategia digital para alertas tempranas ante situaciones de violencia basada en genero en Nariño  - Chicharra Violeta -</t>
  </si>
  <si>
    <t>Creada y operando escuela de formación con enfoque de género para la incidencia política de las mujeres.</t>
  </si>
  <si>
    <t>Creada y operando plataforma de formación pólitica.</t>
  </si>
  <si>
    <t>Creada y operando Mesa Técnica Departamental  de Economía del Cuidado.</t>
  </si>
  <si>
    <t xml:space="preserve">Creada y funcionando instancia departamental para la construcción de la agenda pública de participación e incidencia politica de mujeres.   </t>
  </si>
  <si>
    <t xml:space="preserve"> Asistidas entidades en capacidades y competencias de las mujeres para el desarrollo de su autonomía económica, capacidades comunitarias y entornos protectores.</t>
  </si>
  <si>
    <t>Diseñado e implementado ecosistema económico de y para mujeres,  promotor de convivencia y prevención de violencias, que fortalezca  estratégicamente a empresas y emprendimientos productivos, sociales y comunitarios y contrbuya a  su autonomía económica..</t>
  </si>
  <si>
    <t>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t>
  </si>
  <si>
    <t xml:space="preserve"> Gestionada infraestructura social "Casas para las Mujeres".</t>
  </si>
  <si>
    <t>Creados y en operación sistemas departamentales del cuidado con enfoques diferenciales en municipios focalizados.</t>
  </si>
  <si>
    <t>Actualizada e implementada la Polìtica pùblica para la población LGBTIQ+ -OSIEGD con instrumentos para el seguimiento, monitoreo y ajustes.</t>
  </si>
  <si>
    <t>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t>
  </si>
  <si>
    <t>Diseñado e implementado plan de incidencia pública para la memoria viva en clave de la preservación y promoción de los derechos humanos de la población LGBTIQ+OSIEGD.</t>
  </si>
  <si>
    <t>Diseñada e implementada estrategia de acompañamiento y asistencia técnica municipal con enfoque diferencial para el levantamiento de información de caracterización de la población  LGBTIQ+OSIEGD en el Departamento.</t>
  </si>
  <si>
    <t>Diseñada e implementada estrategia integral para la construcción de entornos seguros libres de violencias y LGBTIQFobia.</t>
  </si>
  <si>
    <t>Creada y en operación escuela de formación politíca para potenciar los liderazgos de la población LGBTIQ+OSIEGD.</t>
  </si>
  <si>
    <t>Articuladas acciones interinstitucionales para la construcción de un protocolo en salud y una ruta de atención integral con enfoques en orientaciones sexuales e identidades de género diversas en los municipios.</t>
  </si>
  <si>
    <t>Espacios de formación de cultura ciudadana para la reducción de las discriminaciones por orientaciones sexuales e Identidades de género diversas</t>
  </si>
  <si>
    <t>Gestionada la construcción de la Casa de Orientaciones Sexuales e Identidades de Género del Departamento.</t>
  </si>
  <si>
    <t xml:space="preserve">Implementada estrategia de fortalecimiento para la autonomía económica de personas con orientaciones sexuales e identidades o expresiones de género diversas . 
</t>
  </si>
  <si>
    <t xml:space="preserve">Diseñada e implementada estrategia para la inclusión laboral de personas diversas por orientaciones sexuales e Identidades de género dirigida a entidades públicas y privadas. </t>
  </si>
  <si>
    <t>Actualizada e implementada política pública para la Primera Infancia e Infancia con instrumentos para el seguimiento, monitoreo y ajustes.</t>
  </si>
  <si>
    <t>Articulación interinstitucional para el fortalecimiento de agentes y entornos protectores, la prevención del trabajo infantil y los  matrimonios infantiles o uniones tempranas y la protección integral al adolescente trabajador.</t>
  </si>
  <si>
    <t xml:space="preserve">Formulada e implementada estrategia de fortalecimiento a la familia como entorno protector y formador para la ética del cuidado, con enfoques diferenciales.
</t>
  </si>
  <si>
    <t>Diseñada e implementada estrategia: Información - Educación - Comunicación (IEC) dirigida a instituciones educativas para promover el reconocimiento y respeto de los derechos de la niñez.</t>
  </si>
  <si>
    <t>Diseñada e implementada estrategia de articulación interinstitucional para la promoción de la convivencia pacífica en educación inicial y primaria.</t>
  </si>
  <si>
    <t xml:space="preserve"> Fortalecidas a nivel municipal y departamanetal instancias de participación en asuntos relacionados con primera infancia, infancia y adolescencia.</t>
  </si>
  <si>
    <t>Estrategia de articulación y gestión con entidades públicas y privadas para la adecuación de infraestructuras dirigidas a prestar servicio de atención integral a la primera infancia</t>
  </si>
  <si>
    <t>Actualizada e implementada la política pública para adolescencia y juventud con instrumentos para el seguimiento, monitoreo y ajustes.</t>
  </si>
  <si>
    <t xml:space="preserve">Implementada estrategia para el reconocimiento de derechos de adolescentres y juventudes en Nariño. </t>
  </si>
  <si>
    <t>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t>
  </si>
  <si>
    <t>Fortalecidas técnicamente las Plataformas Municipales de Juventud (PMJ), los Consejos Municipales de Juventud (CMJ) y las prácticas y procesos organizativos en el marco de la Ley 1622 de 2013.</t>
  </si>
  <si>
    <t xml:space="preserve">Acompañamiento para la conformación del subsistema de participaciòn departamental -CJD  y PDJ y fortalecidas las Asambleas y Comitès de Concertación y decisión  -CCYD- y  Comitè de Adolescencia y Juventud 
</t>
  </si>
  <si>
    <t>Fortalecidas iniciativas para el desarrollo de la autonomía económica de la juventud, a través del impulso de emprendimientos y servicios ofertados por los y las jóvenes de los municipios de Nariño.</t>
  </si>
  <si>
    <t>Diseñado e implementado proceso de articulación interinstitucional para la promoción y vinculación de las juventudes en la resignificación del uso de espacio público para la paz en los municipios.</t>
  </si>
  <si>
    <t xml:space="preserve">
Asistidos técnicamente municipios focalizados para la provisión de instrumentos de formulación de proyectos orientados a la autonomía económica de la juventud.</t>
  </si>
  <si>
    <t>Actualizada e implementada política pública para envejecimiento y vejez con instrumentos para el seguimiento, monitoreo y ajustes.</t>
  </si>
  <si>
    <t>Implementadas estrategias de fortalecimiento a la operatividad de las instancias departamental y municipales de envejecimiento y vejez.</t>
  </si>
  <si>
    <t>Implementados proyectos para la promoción de la autonomía económica a personas mayores, cuidadores y cuidadoras.</t>
  </si>
  <si>
    <t xml:space="preserve">Diseñados y en operación mecanismos de articulación con entidades públicas y privadas para la construcción de infraestructura social para la atención integral de personas mayores.
</t>
  </si>
  <si>
    <t xml:space="preserve"> Dotados centros de protección social para personas mayores.</t>
  </si>
  <si>
    <t>Actualizada e implementada política pública para las personas con discapacidad con instrumentos para el seguimiento, monitoreo y ajustes.</t>
  </si>
  <si>
    <t>Implementada estrategia de asistencia técnica para la caracterización, el monitoreo y seguimiento del  servicio de valoración de atención a la población con discapacidad en municipios.</t>
  </si>
  <si>
    <t>Fortalecidos proyectos productivos existentes para la formación en habilidades para la vida liderados por  las personas con discapacidad, cuidadores y cuidadoras en los municipios focalizados.</t>
  </si>
  <si>
    <t>Asistidos técnicamente proyectos productivos para el fortalecimiento de la autonomía económica y el bienestar de las personas con discapacidad, cuidadores y cuidadoras, en el marco de la dinamización de la economía popular.</t>
  </si>
  <si>
    <t>Diseñadas e implementadas estrategias para la atención integral de la población con discapacidad, cuidadores y cuidadoras en los sectores de salud, educación, infraestructura, vivienda, gobierno, recreación y deporte, entre otros.</t>
  </si>
  <si>
    <t>Diseñado e implementado programa pedagógico para la visibilización y garantia de derechos de las personas con discapacidad.</t>
  </si>
  <si>
    <t>Construida e implementada política pública para la población en Habitanza en Calle del departamento de Nariño.</t>
  </si>
  <si>
    <t>Socializada e implementada ficha de caracterización nacional para habitantes de calle en los municipios focalizados.</t>
  </si>
  <si>
    <t>Asistencia técnica a municipios para garantizar la atención de población habitante de calle.</t>
  </si>
  <si>
    <t>Implementación de estrategia para la prestación de servicios integrales en los municipios con caracterización poblacional de habitanza en calle.</t>
  </si>
  <si>
    <t>Construcción y dotación de infraestructura social para la atención de población de habitanza en calle.</t>
  </si>
  <si>
    <t>Diseñado e Implementado programa de contenido comunicacional  con enfoques diferenciales para divulgación la oferta institucional alusiva a los programas poblacionales.</t>
  </si>
  <si>
    <t>Apoyada la formalización del derecho de dominio de predios rurales, el saneamiento de títulos que conlleven la falsa tradición y el acompañamiento a los interesados en la realización de trámites administrativos, notariales y registrales.</t>
  </si>
  <si>
    <t>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t>
  </si>
  <si>
    <t>Formulados e implementados proyectos para mejorar la productividad del sector agrícola del Departamento en las diferentes cadenas productivas.</t>
  </si>
  <si>
    <t>Apoyados productores en el fortalecemiento de controles de los principales problemas fitosanitarios de las diferentes lineas productivas del Departamento.</t>
  </si>
  <si>
    <t>Formulados e implementados proyectos productivos agrícolas como herramienta para generación de conocimientos y oportunidades para grupos poblacionales vulnerados con énfasis en mujeres cabeza de familia, jovenes, víctimas y comunidades étnicas y diversas.
Diseñado e implementado modelo piloto en comercio justo de economía popular, social y solidaria con enfoque de género intercultural e intergeneracional, para impulsar el desarrollo sostenible y la competitividad a nivel local, regional e internacional.</t>
  </si>
  <si>
    <t>Formulados planes de ordenamiento productivo de las  cadenas priorizadas del Departamento.</t>
  </si>
  <si>
    <t>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t>
  </si>
  <si>
    <t>Formulados e implementados proyectos para mejorar la productividad del sector pecuario del Departamento en las diferentes cadenas productivas.</t>
  </si>
  <si>
    <t>Apoyados productores en el  fortalecemiento de programas de sanidad e inocuidad animal de las diferentes lineas productivas del Departamento.</t>
  </si>
  <si>
    <t>Formulados e implementados proyectos productivos pecuarios como herramienta para generación de conocimientos y oportunidades para mujeres y jovenes, población víctima y comunidades étnicas y diversas del Departamento.</t>
  </si>
  <si>
    <t>Estructurada política pública Departamental en agroecología con énfasis en cambio climático, saberes culturales y soberanía alimentaria.</t>
  </si>
  <si>
    <t>Apoyados programas de promoción y acompañamiento para el acceso a créditos a pequeños productores.</t>
  </si>
  <si>
    <t>Apalancados créditos agropecuarios a productores del Departamento.</t>
  </si>
  <si>
    <t>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t>
  </si>
  <si>
    <t>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t>
  </si>
  <si>
    <t>Acompañados pequeños productores para incursión en procesos de compras públicas.</t>
  </si>
  <si>
    <t>Formulados programas de fortalecimiento a la economía popular de la agricultura campesina, familiar y comunitaria, con un componente socio-empresarial, que garantice el comercio justo.</t>
  </si>
  <si>
    <t>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t>
  </si>
  <si>
    <t xml:space="preserve">Desarrollo y operando un sistema de información para la actualización del inventario de la infraestructura rural del Departamento generando mejora en la disposición de la información para asegurar que sea accesible, confiable y oportuna </t>
  </si>
  <si>
    <t>Elaboración de contenidos de investigación aplicada de ciencia tecnologia e innovacion identificados por las cadenas productivas que apunten a la solución de necesidades especificas de cada sector agrícola o pecuario.</t>
  </si>
  <si>
    <t>Formulados proyectos de Ciencia, Tecnología e Innovación para el sector agropecuario.</t>
  </si>
  <si>
    <t xml:space="preserve">Fortalecimiento de las competencias agropecuarias  de los productores en el Departamento, implementando nuevas tecnologias, que permitan atraer a los jovenes rurales a las actividades agropecuarias , agroindustriales y de servicios. </t>
  </si>
  <si>
    <t>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t>
  </si>
  <si>
    <t>Apoyadas iniciativas de proyectos agroalimentarios de población vulnerable con enfoque de accesibilidad e inocuidad, utilización de alimentos y estabilidad en el tiempo.</t>
  </si>
  <si>
    <t xml:space="preserve">Desarrollados espacios para ofrecer, vender, comercializar e intercambiar alimentos con el fin de reducir la intermediación y fortalecer las economías populares. </t>
  </si>
  <si>
    <t>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t>
  </si>
  <si>
    <t>Fortalecida la articulación interinstitucional para optimizar acciones encaminadas a disminuir los indices de inseguridad alimentaria en Nariño.</t>
  </si>
  <si>
    <t>Realizadas jornadas de educación nutricional y alimentaria a las familias, con el objeto de lograr el cambio favorable de los hábitos, costumbres, tradiciones, creencias y prácticas de la comunidad sobre aspectos de nutrición y alimentación.</t>
  </si>
  <si>
    <t xml:space="preserve">Formulado e implementado plan decenal por el derecho a una alimentación y nutrición adecuada </t>
  </si>
  <si>
    <t>Mejorada la capacidad en la formulación, implementación, seguimiento y evaluación de políticas, planes, programas y proyectos en materia de seguridad alimentaria y nutricional de las entidades territoriales con altos niveles de inseguridad alimentaria.</t>
  </si>
  <si>
    <t>Implementadas campañas de divulgación y promoción de los atractivos y destinos turísticos del Departamento.</t>
  </si>
  <si>
    <t>Diseñado e implementado Sistema Estadístico Regional de Turismo de Nariño -SERTU Nariño-</t>
  </si>
  <si>
    <t xml:space="preserve">Realizada formación y capacitación multinivel para los gremios y actores del sector turístico  </t>
  </si>
  <si>
    <t>Actualizado e implementado del Plan de Desarrollo Turístico del Departamento.</t>
  </si>
  <si>
    <t>Proyectos de impulso a la actividad turistica en el Departamento.</t>
  </si>
  <si>
    <t>Implementada estrategia de alianzas público privadas y populares en las subregiones, para la implementación de las políticas de desarrollo productivo, competitivo  y productividad turística.</t>
  </si>
  <si>
    <t>Fortalecimiento de entidades territoriales en promoción y competitividad turística de sus regiones.</t>
  </si>
  <si>
    <t>Realización y participación en eventos, ferias y rutas nacionales especializados en la industria del turismo</t>
  </si>
  <si>
    <t>Implementada estrategia de fortalecimiento de rutas turistico- productivas en el Departamento.</t>
  </si>
  <si>
    <t>Asistencia técnica para el fortalecimiento de planes de negocio, proyectos productivos de MiPymes y establecimientos de comercio, para acceder a beneficios ofrecidos por programas del gobierno nacional, departamental y regional.</t>
  </si>
  <si>
    <t xml:space="preserve">Implementada asistencia técnica para la creación, fortalecimiento y fomento a la asociatividadd solidaria a través de desarrollo, operación de medios de producción y fácil acceso al crédito.
</t>
  </si>
  <si>
    <t>Formular e implementar la Política Pública de empleo decente para promover el mejoramiento de la calidad del empleo y la formalización laboral.</t>
  </si>
  <si>
    <t>Creadas alianzas estratégicas público-privadas y público-populares para adelantar negocios inclusivos en el Departamento.</t>
  </si>
  <si>
    <t>Implementadas estrategias para incentivar la generación de empleo, su organización y la reducción de barreras para inserción en el mercado laboral.</t>
  </si>
  <si>
    <t>Asesorados emprendimientos para la generación de ingresos, a través de apoyo a la asociatividad, el emprendimiento y el empresarismo.</t>
  </si>
  <si>
    <t xml:space="preserve">Fortalecimiento de la Comision Regional de Competitividad e Innovación de Nariño. </t>
  </si>
  <si>
    <t>Apoyo a planes de acción establecidos por las iniciativas clúster para profundización y apertura de nuevos mercados.</t>
  </si>
  <si>
    <t>Fortalecimiento de cadenas productivas en sectores que no están organizados en iniciativas clúster.</t>
  </si>
  <si>
    <t>Fortalecimiento de unidades productivas mediante procesos de economia popular en las cadenas productivas priorizadas.</t>
  </si>
  <si>
    <t>Fortalecimiento de procesos de apropiación social de conocimiento en economías populares para la consolidación de procesos productivos para la solución de problemáticas locales.</t>
  </si>
  <si>
    <t>Fortalecimiento a la formación de alto nivel a través de becas condonables de maestrìa con el propósito de mejorar la capacidades técnicas, científicas y tecnológicas en el Departamento, en el marco de las convocatorias nacionales e internacionales</t>
  </si>
  <si>
    <t>Fortalecimiento a la formación de alto nivel a través de becas condonables de doctorado con el propósito de mejorar la capacidades técnicas, científicas y tecnológicas en el departamento, en el marco de las convocatorias nacionales e internacionales</t>
  </si>
  <si>
    <t>Proyectos financiados a traves de la convocatoria bianual Minciencias enmarcados en los retos de las politicas orientadas a misiones: 
a) Aprovechamiento del conocimiento, conservación y el uso sostenible de la biodiversidad, sus bienes y servicios ecosistémicos. 
b) Garantizar la soberanía alimentaria y el derecho a la alimentación.
c) Asegurar la generación, acceso y uso de energías sostenibles para todos los colombianos
d) Garantizar la seguridad sanitaria, la salud y el bienestar de la población en el territorio nacional
e) Poner fin a todas las formas de violencia en Colombia</t>
  </si>
  <si>
    <t>Beneficiar niños, niñas, jóvenes y demás grupos priorizados en el departamento con programas de Apropiación Social del Conocimiento (ASC)</t>
  </si>
  <si>
    <t>Creada e implementada la política de Ciencia, Tecnología e Innovación (CTI) para el Departamento.</t>
  </si>
  <si>
    <t xml:space="preserve">Creado y en operación el centro de bioeconomía del Pacífico para contribuir a la creación de oportunidades en la región, centrándose en la generación de empleo, reducción de la violencia y transformación de productos locales. </t>
  </si>
  <si>
    <t>Formulado e implementado el Plan de Internacionalización en el Departamento</t>
  </si>
  <si>
    <t>Creada mesa de internacionalización que vincule los actores público, privado, academía y sociedad civil</t>
  </si>
  <si>
    <t xml:space="preserve">Diseñado e implementado plan estratégico de reactivación del sector minero. </t>
  </si>
  <si>
    <t>Formulada e implementada  la politica pública minera  en el Departamento.</t>
  </si>
  <si>
    <t>Apoyada la gestión,  la estructuración y viabilización de proyectos mineros.</t>
  </si>
  <si>
    <t>Implementadas condiciones mineras, sociales y ambientales para  la explotación minera a través de la expedición o negación de un título minero.</t>
  </si>
  <si>
    <t>Apoyados  procesos de formación a mineros en aspectos ambientales, sociales, normativos y empresariales.</t>
  </si>
  <si>
    <t>Gestionada y aprobada la delegación por parte de la Agencia Nacional de Minería para operar  el sector minero en el Departamento.</t>
  </si>
  <si>
    <t>Creada y operando  la Secretaría de Minas del Departamento.</t>
  </si>
  <si>
    <t xml:space="preserve">Incrementado el número de conexiones de viviendas/usuarios de menores ingresos en el Departamento.
</t>
  </si>
  <si>
    <t>Apoyados  los usuarios de menores ingresos con subsidios al consumo  domiciliario de gas combustible distribuido por red física.</t>
  </si>
  <si>
    <t>Instalados tanques para el almacenamiento de gas en Túmaco</t>
  </si>
  <si>
    <t>Ampliado el nùmero  de usuarios beneficiados mediante proyectos o actividades de fuentes no convencionales de energia principalmente de caracter renovable en el Departamento.</t>
  </si>
  <si>
    <t>Formulados e implementados proyectos para la generación de energía fotovoltaica en el Departamento.</t>
  </si>
  <si>
    <t>Construida la central de generación de energía eléctrica fotovoltaica.</t>
  </si>
  <si>
    <t>Construcción de Centrales hidroeléctricas en el departamento de Nariño</t>
  </si>
  <si>
    <t>Ampliadas las redes del sistema de transmisión regional en el Departamento.</t>
  </si>
  <si>
    <t>Ampliado el sistema de suministro del servicio público de energía eléctrica a viviendas rurales</t>
  </si>
  <si>
    <t>Formulación de lineamientos técnico/juridico a las asociaciones de combustibles para la asignación de los cupos en el Departamento e inclusión de los municipios que no se encuentran reconocidos como zona de frontera.</t>
  </si>
  <si>
    <t>Formuladas e implementadas  acciones parar fortalecer la conectividad biocultural en áreas de conservación de ecosistemas estratégicos de los mundos oceánico, litoral Pacifico, Choco biogeográfico, Andes y amazónico, a través del corredor BIOSUR</t>
  </si>
  <si>
    <t>Gestionado el conocimiento para la preservación, uso sostenible y restauración de la biodiversidad y sus servicios ecosistémicos.</t>
  </si>
  <si>
    <t>Gestionada  interinstitucionalmente  la Declaratoria del Distrito Especial de Manejo del Bosque seco del Patía,  áreas protegidas y  otras medidas efectivas de conservación (OMEC).</t>
  </si>
  <si>
    <t>Producido material vegetal para la restauración de zonas estratégicas de Nariño, con participación institucional y comunitaria.</t>
  </si>
  <si>
    <t>Fomentada la creación de negocios verdes inclusivos.</t>
  </si>
  <si>
    <t>Creado e implementado el Observatorio Ambiental del Departamento  como herramienta que permite la consolidación de la información ambiental de manera accesible, confiable y oportuna.</t>
  </si>
  <si>
    <t>Fortalecido el Sistema de Información Geográfico Ambiental como herramienta para la planificación y gestión ambiental del Departamento.</t>
  </si>
  <si>
    <t>Adquiridos, en mantenimiento y manejo predios del Departamento en ecosistemas estratégicos de recarga hídrica.</t>
  </si>
  <si>
    <t>Actualizado  inventario de predios destinados a la conservación de ecosistemas estratégicos del Departamento.</t>
  </si>
  <si>
    <t>Incentivos para la conservación y restauración, con base en la implementación de soluciones basadas en la naturaleza con enfoque cultural y de producción sostenible.</t>
  </si>
  <si>
    <t>Ordenado el territorio con visión de región, teniendo como estrategia las zonas hídricas que articulan las acciones sociales, productivas y ambientales de una región, con base en el concepto de convergencia regional.</t>
  </si>
  <si>
    <t>Implementadas acciones orientadas a la restauración y reducción de la deforestación, incluyendo en la Amazonía nariñense.</t>
  </si>
  <si>
    <t>Coordinación interinstitucional para el fortalecimiento de gestión ambiental transfronteriza, incluyendo las Cuenca Carchi-Guaitara y Mira - Mataje</t>
  </si>
  <si>
    <t>Restaurados  ecosistemas de manglar.</t>
  </si>
  <si>
    <t xml:space="preserve">Desarrolladas estrategias sostenibles para la reducción de emisiones de Gases Efecto Invernadero: proyectos agroforestales, forestales, dendroenergéticos, agroecológicos e implementacion de planes de adaptación con enfoque diferencial  </t>
  </si>
  <si>
    <t>Construidas e instaladas estufas eco eficientes fijas, que disminuyen el consumo de leña y la emisión de gases efecto invernadero – GEI</t>
  </si>
  <si>
    <t>Implementadas acciones de mitigación y adaptación al cambio climático:  energías limpias - techos solares, sistemas fotovoltáicos y molinos de viento como alternativas de energía en el Departamento. Proyecto PERS Fase I.</t>
  </si>
  <si>
    <t xml:space="preserve">Implementada una plataforma de monitoreo para el seguimiento de los indicadores y variables climáticas, gases efecto invernadero y vulnerabilidad, ex ante y ex post. </t>
  </si>
  <si>
    <t>Acciones orientadas a educación, fortalecimiento, campañas de difusión en gestión del cambio climático para un desarrollo bajo en carbono y resiliente al clima.</t>
  </si>
  <si>
    <t>Apoyo en la implementación de acciones, de educación ambiental con las entidades territoriales, con enfoque diferencial (étnico, de género y generacional) e inclusivo para promover la sostenibilidad ambiental (PLAN DECENAL DE EDUCACIÓN AMBIENTAL)</t>
  </si>
  <si>
    <t>Apoyo a la implementación de estrategias de gestión integral de residuos sólidos con entidades territoriales y resguardos indígenas con enfoque étnico, de género y generacional.</t>
  </si>
  <si>
    <t>Fortalecidos  los Consejos Comunitarios, Resguardos Indígenas y organizaciones campesinas en la gestión y uso sostenible de los bosques y la protección del conocimiento tradicional, teniendo en cuenta especialmente a las mujeres, niñas y población víctima del conflicto armado.</t>
  </si>
  <si>
    <t>Apoyo en la implementación del sistema de gestión ambiental de la gobernación de Nariño.</t>
  </si>
  <si>
    <t xml:space="preserve">Fortalecido  el acceso a servicios médicos veterinarios de urgencias, emergencias y esterilización para los animales en estado de vulnerabilidad y víctimas de maltrato animal. </t>
  </si>
  <si>
    <t>Desarrollo de estrategias orientadas a fortalecer la gobernanza para la protección y bienestar animal en cumplimiento a la Política Pública respectiva, incluyendo el fortalacimiento de una red de mujeres en pro de la protección y bienestar animal.</t>
  </si>
  <si>
    <t xml:space="preserve">Apoyo en la gestión para la adecuación y/o construcción de centros de atención médico veterinaria para animales domésticos y silvestres.  </t>
  </si>
  <si>
    <t>Articulación con el sector educativo e instituciones educativas en el Departamento para la creación e implementación de una estrategia para el reconocimiento y respeto de los animales como parte fundamental del ambiente y de la sociedad.</t>
  </si>
  <si>
    <t>Asistidas entidades territoriales (64)  y esquemas asociativos (3) técnicamente en procesos de ordenamiento territorial y catastro multipróposito.</t>
  </si>
  <si>
    <t xml:space="preserve">Documentos de investigación sobre estructuras ecológicas en el  Departamento. </t>
  </si>
  <si>
    <t>Apoyados los Municipios de la región amazónica  de Nariño en la formulación de sus planes de deforestación cero en el marco del cumplimiento de los lineamiento establecidos por la   sentencia  ST4360 de 2018</t>
  </si>
  <si>
    <t>Observatorio de Ordenamiento Territorial actualizado.</t>
  </si>
  <si>
    <t>Estructuración de las provincias administrativas y de planificación del Departamento.</t>
  </si>
  <si>
    <t>Estudios de caracterización y/o zonificación de amenazas y/o vulnerabilidad y/o riesgo, en zonas, sectores y/o municipios con mayor recurrencia de fenómenos amenazantes y/o mayor población expuesta.</t>
  </si>
  <si>
    <t xml:space="preserve">Caracterización preliminar de escenarios de riesgo y evaluación de daños por la ocurrencia de eventos de origen natural, socio-natural o antrópico en el Departamento. </t>
  </si>
  <si>
    <t>Gestión de la información a través de la implementación de un Sistema de Información Geográfico, para el conocimiento del riesgo de desastres, el monitoreo de los escenarios de riesgo y el manejo de desastres.</t>
  </si>
  <si>
    <t>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t>
  </si>
  <si>
    <t>Inclusión  de gestión del riesgo de desastres en los planes de estudio de las Instituciones Educativas ubicadas en las zona de influencia volcánica y tsunami de los municipios de Pasto, Nariño, La Florida, Consacá, Cumbal y Tumaco.</t>
  </si>
  <si>
    <t>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t>
  </si>
  <si>
    <t>Sistemas de alerta temprana y/o sistemas de monitoreo comunitario  instalados y en mantenimiento.</t>
  </si>
  <si>
    <t>Apoyo a los municipios para la incorporación de los estudios de gestión del riesgo de desastres en los procesos de formulación, revisión y/o ajustes de los instrumentos de ordenamiento territorial.</t>
  </si>
  <si>
    <t>Acompañamiento técnico para la actualización y/o formulación y adopción de instrumentos para la incorporación de la política de gestión del riesgo (PMGRD, EMRE, FMGRD).</t>
  </si>
  <si>
    <t>Asistencia técnica para la formulación e implementación de Planes Escolares y/o Comunitarios de Gestión del Riesgo de Desastres.</t>
  </si>
  <si>
    <t>Apoyo a la incorporación del Plan Integral de Gestión de Riesgo Volcánico Volcán Galeras - PIGRV-VG, en los instrumentos de planificación de los municipios involucrados (POT´s)  en los municipios de Pasto, Nariño y La Florida.</t>
  </si>
  <si>
    <t>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t>
  </si>
  <si>
    <t>Implementación de medidas de ecoreducción y/o soluciones basadas en la naturaleza para mitigar y reducir el riesgo de desastres y los procesos de adaptación y mitigación frente a los efectos e impactos del cambio climático y la variabilidad climática.</t>
  </si>
  <si>
    <t xml:space="preserve">Gestión de proyectos para procesos de reasentamiento o mejoramiento de vivienda para las comunidades afectadas por emergencias de origen natural, socio natural o antrópica.  </t>
  </si>
  <si>
    <t>Atención de familias afectadas por la ocurrencia de fenómenos naturales, antrópicos y/o biosanitarios mediante ayuda humanitaria.</t>
  </si>
  <si>
    <t>Actualización de la Estrategia Departamental de Respuesta a Emergencias y Planes de Contingencia por Temporada de Lluvias, menos lluvias, erupción volcánica, sismo, tsunami y biosanitario, entre otros.</t>
  </si>
  <si>
    <t xml:space="preserve">Planificación y ejecución de ejercicios de simulacro y/o simulación por fenómenos de origen natural y/o antrópico intencional y/o biosanitario. </t>
  </si>
  <si>
    <t>Implementación de un sistema de información de afectación por desastres por medio de un software de uso estandarizado para  los Comités Municipales de Gestión del Riesgo y Desastres CMGRD</t>
  </si>
  <si>
    <t>Capacitación de personal del Sistema Departamental de Gestión del Riesgo de Desastres en la metodología de Sistema Comando de Incidentes - SCI Básico e Intermedio.</t>
  </si>
  <si>
    <t>Fortalecimiento de la red de telecomunicación de la DAGRD, para su funcionamiento 24/7, donde se reciben los reportes de los CMGRD</t>
  </si>
  <si>
    <t>Instalación y mantemiento de estaciones base VHF Digital para la ampliación de la red de radiocomunicaciones a los municipios que carecen de este sistema de información alterno.</t>
  </si>
  <si>
    <t>Conformación, reactivación y/o fortalecimiento de los organismos de socorro con la capacitación, dotación de equipos, vehículos,  herramientas y/o elementos de protección personal para la atención de emergencias.</t>
  </si>
  <si>
    <t>Gestión para el fortalecimiento y modernización de Estaciones de Bomberos Voluntarios en el Departamento.</t>
  </si>
  <si>
    <t xml:space="preserve">Fortalecimiento de la capacidad de respuesta de las Coordinaciones Municipales de Gestión del Riesgo  y la DAGRD, mediante la dotación de equipo tecnológico,  vehículos y elementos de identidad institucional para la atención de emergencias. </t>
  </si>
  <si>
    <t>Realizar estudios y diseños para la construcción, mejoramiento y/o rehabilitación de vías, puntos criticos y puentes en el Departamento.</t>
  </si>
  <si>
    <t>Banco de maquinaria: adquisición de maquinaria y equipos requeridos para las intervenciones viales en miras a construir, mejorar, rehabilitar o mantener.</t>
  </si>
  <si>
    <t>Formulación e implementación de planes viales en las subregiones de Nariño.</t>
  </si>
  <si>
    <t>Mejoramiento de la Red Vial Secundaria del Departamento.</t>
  </si>
  <si>
    <t xml:space="preserve">Mejoramiento de la Red Vial Terciaria de responsabilidad del Departamento y apoyo a mejorar las vías terciarias a cargo de los Municipios.
</t>
  </si>
  <si>
    <t>Realizar el mantenimiento rutinario y periódico en las  Vías Secundarias del Departamento, para  conservar la integridad estructural de la vía.</t>
  </si>
  <si>
    <t>Realizar el mantenimiento rutinario y periódico en las  vías terciarias del Departamento  y apoyo en el mantenimiento  rutinario y periódico  las vías terciarias a cargo de los municipios.</t>
  </si>
  <si>
    <t xml:space="preserve">Atender las emergencias ocasionadas por fenómenos naturales  en las  vías secundarias del Departamento,  buscando garantizar la transitabilidad vial de los usuarios. </t>
  </si>
  <si>
    <t>Atender las emergencias ocasionadas por fenómenos naturales las  vías terciarias  de Nariño,  buscando garantizar la transitabilidad en las vías y apoyar la atención en las vías terciarias a cargo de los municipios.</t>
  </si>
  <si>
    <t>Realizado diagnóstico de puntos criticos en el Departamento.</t>
  </si>
  <si>
    <t>Construcción de puentes en las  vías secundarias del Departamento.</t>
  </si>
  <si>
    <t>Construcción de puentes  en las  vías terciarias del Departamento y apoyo en las vías terciarias a cargo de los municipios.</t>
  </si>
  <si>
    <t>Rehabilitación puentes en las  vías secundarias del Departamento.</t>
  </si>
  <si>
    <t>Rehabilitación de puentes  en las  vías terciarias del Departamento y apoyo en las vías terciarias a cargo de los municipios.</t>
  </si>
  <si>
    <t>Mantenimiento de puentes en la vías secundarias del Departamento.</t>
  </si>
  <si>
    <t>Mantenimiento de puentes  en las  vías terciarias del Departamento  y apoyo en las vías terciarias a cargo de los municipios.</t>
  </si>
  <si>
    <t>Infraestructura vial  secundaria construida en el Departamento.</t>
  </si>
  <si>
    <t>Infraestructura vial  terciaria construida en el Departamento.</t>
  </si>
  <si>
    <t>Revisados proyectos de infraestructura vial  para su viabilización, con el fin de mejorar la transitabilidad y conectividad en la red de primero, segundo y tercer orden que se proyecten ejecutar en el Departamento.</t>
  </si>
  <si>
    <t>Apoyada la gestión que permita fortalecer la infraestructura aérea en el Departamento de Nariño mediante la ampliación, mejoramiento y/o manteniemiento de la pistas e instalaciones que hace parte de la red aérea del Departamento.</t>
  </si>
  <si>
    <t>Apoyada la gestión que permita fortalecer la infraestructura marítima de Nariño, mediante el  mantenimiento, ampliación y profundizacion del puerto de Tumaco.</t>
  </si>
  <si>
    <t xml:space="preserve">Documentos técnicos enfocados a la optimización del puerto, para articularse en la cadena productiva del Departamento, al igual que estudios para el mejoramiento de las áreas de acceso a la zona continental. </t>
  </si>
  <si>
    <t>Apoyada la gestión para fortalecer la Infraestructura fluvial en el departamento: Acuapista, muelles y dragados, Plan Pazcífico, donde se Incluye la construcción de los malecones en Tumaco y Francisco Pizarro.</t>
  </si>
  <si>
    <t>Apoyada la gestión para desarrollar la infraestructura férrea en el Departamento.</t>
  </si>
  <si>
    <t>Formulado e implementado Plan Estratégico Departamental de Tecnologías de la Información y Comunicación.</t>
  </si>
  <si>
    <t>Fortalecidos muncipios con bajo nivel de internet rural a través de tecnologías de fibra, satelital, radioenlace o hÍdridas.</t>
  </si>
  <si>
    <t>Proporción de hogares con infraestructura de telecomunicaciones de última milla y terminal de usuario para permitir el acceso a Internet en hogares de bajos ingresos.</t>
  </si>
  <si>
    <t xml:space="preserve">Desarrollados, implementados y mejorados  aplicativos, herramientas y servicios tecnológicos en el marco de la estrategia de Gobierno Digital. </t>
  </si>
  <si>
    <t>Creado y en funcionamiento canal de radio y audiovisual institucional.</t>
  </si>
  <si>
    <t>Asistencia técnica en transformación digital a Mipymes, empresas y emprendimientos.</t>
  </si>
  <si>
    <t xml:space="preserve">Apoyados proyectos de valor agregado a la producción agrícola del departamento en el marco de la estrategia ciudades inteligentes </t>
  </si>
  <si>
    <t>Implementada estrategia de apropiación / formación TIC con enfoque diferencial y poblacional.</t>
  </si>
  <si>
    <t>Creación y fortalecimiento de centros digitales con enfoque educativo  en TIC.</t>
  </si>
  <si>
    <t>Actualizada e implementada la Política Pública de Innovacion Social del Departamento.</t>
  </si>
  <si>
    <t xml:space="preserve">Creado y funcionando el Comité Departamental de Innovación. </t>
  </si>
  <si>
    <t>Apoyados proyectos de innovación rural y ecoinnovación para mejorar procesos de producción, transformación y comercialización</t>
  </si>
  <si>
    <t xml:space="preserve">Diseñada e implementada estrategia de fortalecimiento para el centro de innovación social y tecnológico de Nariño - CISNA -
</t>
  </si>
  <si>
    <t>Creados e implementados laboratorios ciudadanos para la paz y la inclusión social.</t>
  </si>
  <si>
    <t xml:space="preserve">Incrementar la apropiación, promoción y posicionamiento de cafés especiales de origen Nariño - Ordenanza 004/2023
</t>
  </si>
  <si>
    <t>Desarrollo de habilidades para la apropociación del conocimiento en innovacion y tecnología a estudiantes de instituciones educativas públicas y servidores públicos</t>
  </si>
  <si>
    <t>Vinculado el departamento de Nariño a la RAP Amazonía.</t>
  </si>
  <si>
    <t xml:space="preserve">Diseñada e implementada la ruta de coordinación y gestión de programas, proyectos e iniciativas de Cooperación Internacional en Nariño. 
</t>
  </si>
  <si>
    <t>Formalización de acuerdos de hermanamiento con países del Caribe, Medio Oriente, Asia Pacifico y Europa.</t>
  </si>
  <si>
    <t>Realizar vitrinas comerciales regionales, nacionales e internacionales para incentivar la dinámica económica y social que promuevan acuerdos comerciales de exportación e importación de productos y servicios con paises aliados.</t>
  </si>
  <si>
    <t>Fortalecimiento de las relaciones en la zona de integración fronteriza: relaciones binacionales, departamentos, provincias y municipios fronterizos, mediante: 
* Reactivación del  convenio de hermanamiento Ecuador - Colombia.
* Reactivación del Observatorio de la Zona de Integración Fronteriza, en articulación con la Cancillería. 
* Encuentros culturales, deportivos, sociales, ferias, talleres en pro de la integracion de zona fronteriza.</t>
  </si>
  <si>
    <t>Asistencia técnica en programas y proyectos de apoyo a la gestión de la administración territorial a municipios de la zona de integración fronteriza y de la Exprovincia de Obando.</t>
  </si>
  <si>
    <t>Apoyo en la formulación e implementación del plan estratégico para la atención de población migrante, en articulación con  la mesa departamental de migraciones y Secretaría de gobierno departamental.</t>
  </si>
  <si>
    <t>Proyectos financiados a través de la gestión de fondos y recursos nacionales e internacionales del convenio de hermanamiento OZIFEC.</t>
  </si>
  <si>
    <t>Sedes institucionales adecuadas.</t>
  </si>
  <si>
    <t>Gestionados comodatos y/o donaciones de bienes inmuebles para el funcionamiento administrativo y/o operativo de la entidad.</t>
  </si>
  <si>
    <t>Sedes institucionales construidas.</t>
  </si>
  <si>
    <t>Sistema de gestión documental implementado.</t>
  </si>
  <si>
    <t>Estudio de rediseño institucional elaborado.</t>
  </si>
  <si>
    <t>Política de servicio a la ciudadanía en el marco de MIPG implementada.</t>
  </si>
  <si>
    <t>Archivos sobre graves violaciones a los Derechos Humanos, infracciones al Derecho Internacional Humanitario, Memoria Histórica y conflicto armado,  identificados e incorporados al Registro Especial de Archivos de Derechos Humanos.</t>
  </si>
  <si>
    <t>Politica de integridad en el marco de MIPG implementada.</t>
  </si>
  <si>
    <t>Sistema de seguridad y salud en el trabajo Implementada.</t>
  </si>
  <si>
    <t>Manual de Funciones de la Gobernación de  actualizado.</t>
  </si>
  <si>
    <t xml:space="preserve"> Incrementada la vigilancia y control a los establecimientos comerciales para fortalecer la lucha contra el contrabando y adulteración de productos que afectan las rentas departamentales.</t>
  </si>
  <si>
    <t>Fortalecido el proceso de cobro coactivo ejecutivo y persuasivo para mejorar la recuperación de cartera reduciendo el numero de deudores.</t>
  </si>
  <si>
    <t>Mejorados los ingresos departamentales por concepto de recursos propios.</t>
  </si>
  <si>
    <t>Reducido el desfase en el índice de capacidad de programación, planeación y ejecución de ingresos del Departamento.</t>
  </si>
  <si>
    <t>Mejorada la posición del índice de capacidad de ejecución del gasto de inversión.</t>
  </si>
  <si>
    <t>Controlar el nivel de holgura y dar cumplimiento de los limites de la Ley  617 de 2000</t>
  </si>
  <si>
    <t>Diseñada e implementada estrategía para mejorar el control, depuración y saneamiento contable de los estados financieros del Departamento.</t>
  </si>
  <si>
    <t>Unificados los procesos de presupuesto, contabilidad, tesorería y almacen, de la SED Nariño y nivel central de la gobernación.</t>
  </si>
  <si>
    <t>Contempla actividades de apoyo, necesarias para el diseño e implementación de sistemas de gestión y de desempeño institucional en el marco del Modelo Integrado de Planeación y Gestión - MIPG y otros instrumentos de gestión de la calidad.</t>
  </si>
  <si>
    <t>Plan de Desarrollo Departamental formulado y aprobado</t>
  </si>
  <si>
    <t>Seguimiento trimestral a instrumentos de planificación: Plan Indicativo, Planes de Acción, POAI</t>
  </si>
  <si>
    <t>Coordinar la Rendición de Cuentas del Plan de Desarrollo</t>
  </si>
  <si>
    <t>Fortalecimiento al Consejo Territorial de Planeación</t>
  </si>
  <si>
    <t xml:space="preserve">Municipios  y dependencias de la gobernación asistidas técnciamente en procesos de formulación, estructuración, registro y seguimiento de proyectos de inversión pública.
Entidades territoriales asistidas técnicamente en la expedición de acuerdos muncipales.
Entidades territoriales asistidas técnicamente en SISBEN y Actualización Estratificación. 
Instancias territoriales indigenas capacitadas en la  programación, administración y ejecución de los recursos de la asignación especial del Sistema General de Participaciones. </t>
  </si>
  <si>
    <t>Diseñada e implementada la estrategia de comunicación pública territorial.</t>
  </si>
  <si>
    <t>Formulación del Plan Decenal de Comunicación 2024-2034 del Departamento de Nariño y la política pública de comunicaciones</t>
  </si>
  <si>
    <t xml:space="preserve">Fortalecimiento de medios alternativos, ciudadanos, comunitarios y populares de comunicación, así como a  comunicadores y periodistas de la regón mediante procesos de formación integral que redunde en el mejoramiento de los circuitos de creación, producción y  circulación. </t>
  </si>
  <si>
    <t xml:space="preserve">Fortalecimiento de diseño, producción, creación y circulación de contenidos comunicativos estratégicos </t>
  </si>
  <si>
    <t>Servicio de asistencia técnica para la articulación de los operadores de los servicios de justicia</t>
  </si>
  <si>
    <t>Servicio de asistencia técnica en fortalecimiento de justicia propia</t>
  </si>
  <si>
    <t>Servicio de apoyo financiero para fortalecimiento de la justicia propia</t>
  </si>
  <si>
    <t>Servicio de pormoción del acceso a la justicia</t>
  </si>
  <si>
    <t>Servicio de atención de justicia itinerante</t>
  </si>
  <si>
    <t xml:space="preserve">Infraestructura penitenciaria y carcelaria con mejoramiento
</t>
  </si>
  <si>
    <t>1206007</t>
  </si>
  <si>
    <t>Servicio de bienestar a la población privada de libertad</t>
  </si>
  <si>
    <t>Documentos Planeación</t>
  </si>
  <si>
    <t xml:space="preserve">Servicio de apoyo financiero para proyectos de convivencia y seguridad ciudadana
</t>
  </si>
  <si>
    <t>4501031</t>
  </si>
  <si>
    <t>Servicio de archivo sobre violaciones de derechos humanos</t>
  </si>
  <si>
    <t>4502021</t>
  </si>
  <si>
    <t>4502038</t>
  </si>
  <si>
    <t>4502001</t>
  </si>
  <si>
    <t>4501004</t>
  </si>
  <si>
    <t>Servicio de apoyo financiero para la implementación de proyectos en materia de derechos humanos.</t>
  </si>
  <si>
    <t>4502035</t>
  </si>
  <si>
    <t>Servicio de asistencia humanitaria a víctimas del conflicto armado</t>
  </si>
  <si>
    <t>Servicio de apoyo para la seguridad alimentaria</t>
  </si>
  <si>
    <t xml:space="preserve">Servicio de apoyo para el mejoramiento de condiciones de habitabilidad para población víctima de desplazamiento forzado </t>
  </si>
  <si>
    <t>Servicios de divulgación de temáticas de memoria histórica</t>
  </si>
  <si>
    <t>Servicio de reparación simbólica</t>
  </si>
  <si>
    <t>Servicios de apoyo para el desarrollo de obras de infraestructura para la prevención y atención de emergencias humanitarias</t>
  </si>
  <si>
    <t>4101103</t>
  </si>
  <si>
    <t>Servicio de información estadística en temas de Derechos Humanos</t>
  </si>
  <si>
    <t>4502032</t>
  </si>
  <si>
    <t>4502034</t>
  </si>
  <si>
    <t>3301129</t>
  </si>
  <si>
    <t>3301074</t>
  </si>
  <si>
    <t>3301128</t>
  </si>
  <si>
    <t>Servicio de apoyo financiero para creadores y gestores culturales</t>
  </si>
  <si>
    <t>3301053</t>
  </si>
  <si>
    <t>3301073</t>
  </si>
  <si>
    <t>Servicio de circulación artística y cultural</t>
  </si>
  <si>
    <t>3301054</t>
  </si>
  <si>
    <t>3301069</t>
  </si>
  <si>
    <t>3301051</t>
  </si>
  <si>
    <t>Servicio de educación informal al sector artístico y cultural</t>
  </si>
  <si>
    <t>3301085</t>
  </si>
  <si>
    <t>Servicios bibliotecarios</t>
  </si>
  <si>
    <t>3301127</t>
  </si>
  <si>
    <t>Infraestructuras culturales dotadas</t>
  </si>
  <si>
    <t>Servicio de mantenimiento de infraestructura cultural</t>
  </si>
  <si>
    <t xml:space="preserve">
  Centros
  culturales construidos</t>
  </si>
  <si>
    <t>3301100</t>
  </si>
  <si>
    <t>Servicio de divulgación y publicaciones</t>
  </si>
  <si>
    <t>3302042</t>
  </si>
  <si>
    <t>Servicio de asistencia técnica en el manejo y gestión del patrimonio arqueológico, antropológico e histórico.</t>
  </si>
  <si>
    <t>Servicio de mantenimiento a la infraestructura deportiva</t>
  </si>
  <si>
    <t>4301038</t>
  </si>
  <si>
    <t>4301001</t>
  </si>
  <si>
    <t>4301032</t>
  </si>
  <si>
    <t>4301037</t>
  </si>
  <si>
    <t>4301003</t>
  </si>
  <si>
    <t>Servicio de administración de la infraestructura deportiva</t>
  </si>
  <si>
    <t>Servicio de asistencia técnica para la promoción del deporte</t>
  </si>
  <si>
    <t>Servicio de preparación deportiva</t>
  </si>
  <si>
    <t>Servicio de apoyo financiero a atletas</t>
  </si>
  <si>
    <t>Servicio de organización de eventos deportivos de alto rendimiento</t>
  </si>
  <si>
    <t>Servicio de atención médica especializada</t>
  </si>
  <si>
    <t>2409039</t>
  </si>
  <si>
    <t>Vías con dispositivos de control y señalización</t>
  </si>
  <si>
    <t>2409059</t>
  </si>
  <si>
    <t>Servicio de asistencia técnica en temas de seguridad de transporte</t>
  </si>
  <si>
    <t>Servicio de sensibilización a usuarios de los sistemas de transporte, en relación con la seguridad al desplazarse</t>
  </si>
  <si>
    <t>2409009</t>
  </si>
  <si>
    <t>Servicio de divulgación para la educación inicial, preescolar, básica y media</t>
  </si>
  <si>
    <t>2201022</t>
  </si>
  <si>
    <t>Infraestructura para educación inicial construida</t>
  </si>
  <si>
    <t>Infraestructura para educación inicial mejorada</t>
  </si>
  <si>
    <t>Servicio de acondicionamiento de ambientes de aprendizaje</t>
  </si>
  <si>
    <t>Servicio de atención integral para la primera infancia</t>
  </si>
  <si>
    <t>2201056</t>
  </si>
  <si>
    <t>Servicio de acompañamiento para el desarrollo de modelos educativos interculturales</t>
  </si>
  <si>
    <t>Servicio de accesibilidad a contenidos web para fines pedagógicos</t>
  </si>
  <si>
    <t>2201080</t>
  </si>
  <si>
    <t>Servicio de fomento a las instancias de participación del sector educación</t>
  </si>
  <si>
    <t>2201072</t>
  </si>
  <si>
    <t>Servicio de formación por ciclos lectivos especiales integrados</t>
  </si>
  <si>
    <t>Servicios conexos a la prestación del servicio educativo oficial</t>
  </si>
  <si>
    <t>Servicio de articulación entre la educación media y el sector productivo.</t>
  </si>
  <si>
    <t>Servicio de asistencia técnica en educación inicial, preescolar, básica y media</t>
  </si>
  <si>
    <t>Servicio de orientación socio ocupacional</t>
  </si>
  <si>
    <t>2201005</t>
  </si>
  <si>
    <t>Servicios de información en materia educativa</t>
  </si>
  <si>
    <t>2201064</t>
  </si>
  <si>
    <t>Servicio de evaluación para docentes</t>
  </si>
  <si>
    <t>2201074</t>
  </si>
  <si>
    <t>Servicio de docencia escolar</t>
  </si>
  <si>
    <t>Servicio educativo</t>
  </si>
  <si>
    <t>Servicio de monitoreo y seguimiento a la gestión del sector educativo</t>
  </si>
  <si>
    <t>2201087</t>
  </si>
  <si>
    <t>Documentos de estudios técnicos</t>
  </si>
  <si>
    <t>2201018</t>
  </si>
  <si>
    <t>Servicio de información para la gestión de la educación inicial y preescolar en condiciones de calidad</t>
  </si>
  <si>
    <t>Servicio de asistencia técnica en inspección, vigilancia y control del sector educativo</t>
  </si>
  <si>
    <t>2201069</t>
  </si>
  <si>
    <t>2201051</t>
  </si>
  <si>
    <t>Infraestructura educativa construida</t>
  </si>
  <si>
    <t>Documento de planeación.</t>
  </si>
  <si>
    <t>Servicio de fomento para la regionalización en la educación superior.</t>
  </si>
  <si>
    <t>Servicio de articulación entre la educación superior y el ssector productivo.</t>
  </si>
  <si>
    <t>Sedes de instituciones de educación superior construidas.</t>
  </si>
  <si>
    <t>Sedes de instituciones de educación superior mejoradas</t>
  </si>
  <si>
    <t>Servicio de apoyo a la permanencia a la educación superior.</t>
  </si>
  <si>
    <t>Ambientes de aprendizaje dotados</t>
  </si>
  <si>
    <t>2202077</t>
  </si>
  <si>
    <t xml:space="preserve">Servicio de apoyo financiero para el fomento de la graduación en la educación superior </t>
  </si>
  <si>
    <t>Servicio de fomento para el acceso a la educación superior</t>
  </si>
  <si>
    <t>Servicio de fortalecimiento a las capacidades de los docentes de educación superior</t>
  </si>
  <si>
    <t>Servicio de apoyo financiero para el acceso a la educación superior.</t>
  </si>
  <si>
    <t>Servicio de aseguramiento de la calidad de la educación superior.</t>
  </si>
  <si>
    <t>Servicios de innovación pedagógica en la educación superior.</t>
  </si>
  <si>
    <t>Sevicio de innovación pedagógica en la educación superior</t>
  </si>
  <si>
    <t>1905036</t>
  </si>
  <si>
    <t xml:space="preserve">Servicio de gestión del riesgo para enfermedades inmunoprebenibles </t>
  </si>
  <si>
    <t>Servicio de suministro de insumos para el manejo de eventos de interés en salud pública</t>
  </si>
  <si>
    <t>Servicios de información actualizados</t>
  </si>
  <si>
    <t xml:space="preserve">Documentos de evaluación </t>
  </si>
  <si>
    <t>Servicio de gestión de riesgo para enfermedades emergentes, reemergentes y desatendidas</t>
  </si>
  <si>
    <t>Servicio de gestión del riesgo para enfermedades emergentes, reemergentes y desatendidas</t>
  </si>
  <si>
    <t>Servicio de evaluación, aprobación y seguimiento de planes de gestión integral del riesgo</t>
  </si>
  <si>
    <t>Servicio de asistencia técnica en inspección, vigilancia y control</t>
  </si>
  <si>
    <t>Servicio de evaluación del riesgo de toxicidad de plaguicidas</t>
  </si>
  <si>
    <t>Servicio de información de vigilancia epidemiológica</t>
  </si>
  <si>
    <t>1905053</t>
  </si>
  <si>
    <t>Documento de evaluación</t>
  </si>
  <si>
    <t>1905050</t>
  </si>
  <si>
    <t>Servicio de asistencia tecnica</t>
  </si>
  <si>
    <t>Servicio de gestión territorial para atención en salud -pandemias- a población afectada por emergencias o desastres</t>
  </si>
  <si>
    <t>servicios de auditoria y visitas inspectivas</t>
  </si>
  <si>
    <t>Servicio de análisis de laboratorio</t>
  </si>
  <si>
    <t>Servicio de apoyo financiero para la atención en salud a la población</t>
  </si>
  <si>
    <t>Servicio de información implementados</t>
  </si>
  <si>
    <t>Servicio de apoyo financiero para el fortalecimiento del talento humano en salud</t>
  </si>
  <si>
    <t>1906040</t>
  </si>
  <si>
    <t>Implementación del Sistema de Seguridad y Salud en el Trabajo de la entidad</t>
  </si>
  <si>
    <t>Documentos de lineamientos técnicos para la implementación del sistema de gestión documental</t>
  </si>
  <si>
    <t>1906037</t>
  </si>
  <si>
    <t>Hospitales de primer nivel de atención ampliados</t>
  </si>
  <si>
    <t>1906009</t>
  </si>
  <si>
    <t>Hospitales de segundo nivel de atención ampliados</t>
  </si>
  <si>
    <t>1906011</t>
  </si>
  <si>
    <t>Hospitales de segundo nivel de atención construidos y dotados</t>
  </si>
  <si>
    <t>1906016</t>
  </si>
  <si>
    <t>Hospitales de tercer nivel de atención ampliados</t>
  </si>
  <si>
    <t>1906022</t>
  </si>
  <si>
    <t>Servicio de apoyo a la prestación del servicio de transporte de pacientes</t>
  </si>
  <si>
    <t>1906026</t>
  </si>
  <si>
    <t>Servicio de apoyo para la dotación hospitalaria</t>
  </si>
  <si>
    <t>1906030</t>
  </si>
  <si>
    <t>Hospitales de primer nivel de atención construidos y dotados</t>
  </si>
  <si>
    <t>1906033</t>
  </si>
  <si>
    <t>Unidades móviles para la atención médica adquiridas y dotadas</t>
  </si>
  <si>
    <t>Servicio de gestión del riesgo para temas de consumo, aprovechamiento biológico, calidad e inocuidad de los alimentos</t>
  </si>
  <si>
    <t>Servicio de gestion del riesgo para abordar situaciones prevalentes de origen laboral</t>
  </si>
  <si>
    <t>Servicios de promocion de la participacion social en salud</t>
  </si>
  <si>
    <t>Servicio de gestión del riesgo para abordar situaciones situaciones endemo-epidémicas</t>
  </si>
  <si>
    <t>4003015</t>
  </si>
  <si>
    <t>Acueductos construidos</t>
  </si>
  <si>
    <t>4003053</t>
  </si>
  <si>
    <t>Soluciones alternativas para acceso al agua para consumo humano</t>
  </si>
  <si>
    <t>4003017</t>
  </si>
  <si>
    <t>4003020</t>
  </si>
  <si>
    <t>4003042</t>
  </si>
  <si>
    <t>Alcantarillados construidos</t>
  </si>
  <si>
    <t>4003044</t>
  </si>
  <si>
    <t>Unidades sanitarias con saneamiento básico construidas</t>
  </si>
  <si>
    <t>Servicio de Aseo</t>
  </si>
  <si>
    <t>4003012</t>
  </si>
  <si>
    <t>Soluciones de disposición final de residuos solidos construidas</t>
  </si>
  <si>
    <t>4003006</t>
  </si>
  <si>
    <t xml:space="preserve"> Vivienda de Interés Social construidas en sitio propio</t>
  </si>
  <si>
    <t xml:space="preserve">
4001039
</t>
  </si>
  <si>
    <t>Vivienda de Interés Prioritario construidas</t>
  </si>
  <si>
    <t xml:space="preserve"> Vivienda de Interés Prioritario construidas</t>
  </si>
  <si>
    <t xml:space="preserve">4001049
</t>
  </si>
  <si>
    <t xml:space="preserve"> Vivienda de Interés Prioritario construidas en sitio propio</t>
  </si>
  <si>
    <t>Vivienda de Interés Prioritario mejoradas</t>
  </si>
  <si>
    <t>Vivienda de Interés Social mejoradas</t>
  </si>
  <si>
    <t xml:space="preserve">
4001044
</t>
  </si>
  <si>
    <t xml:space="preserve"> Vivienda de Interés Social mejoradas</t>
  </si>
  <si>
    <t>4502037</t>
  </si>
  <si>
    <t>4502024</t>
  </si>
  <si>
    <t>4502019</t>
  </si>
  <si>
    <t>Servicio de prevención a violaciones de derechos humanos</t>
  </si>
  <si>
    <t>4502027</t>
  </si>
  <si>
    <t>Servicio de información de seguimiento territorial a la política pública de victimas</t>
  </si>
  <si>
    <t>4502009</t>
  </si>
  <si>
    <t>Oficina para la atención y orientación ciudadana construida y dotada</t>
  </si>
  <si>
    <t>4502030</t>
  </si>
  <si>
    <t>Servicio de asistecia técnica a comunidades en temas de fortalecimiento del tejido social y construcción de escenarios comunitarios protectores de derechos.</t>
  </si>
  <si>
    <t>4102041</t>
  </si>
  <si>
    <t>4102047</t>
  </si>
  <si>
    <t>4102005</t>
  </si>
  <si>
    <t>4102040</t>
  </si>
  <si>
    <t>4102038</t>
  </si>
  <si>
    <t>4102035</t>
  </si>
  <si>
    <t>4103067</t>
  </si>
  <si>
    <t>4103054</t>
  </si>
  <si>
    <t>4103005</t>
  </si>
  <si>
    <t>Servicio de asistencia técnica para el emprendimiento</t>
  </si>
  <si>
    <t xml:space="preserve">Servicio de gestión de oferta social para la población vulnerable
</t>
  </si>
  <si>
    <t>4103031</t>
  </si>
  <si>
    <t>Centros comunitarios dotados</t>
  </si>
  <si>
    <t>Servicio de asistencia técnica para fortalecimiento de unidades productivas colectivas para la generación de ingresos</t>
  </si>
  <si>
    <t>Servicio de información para la atención de la población vulnerable.</t>
  </si>
  <si>
    <t>4103063</t>
  </si>
  <si>
    <t>4103052</t>
  </si>
  <si>
    <t>Servicio de gestión de oferta social para la población vulnerable</t>
  </si>
  <si>
    <t>4103050</t>
  </si>
  <si>
    <t>4103025</t>
  </si>
  <si>
    <t>Centros comunitarios construidos</t>
  </si>
  <si>
    <t>Servicio de apoyo financiero para la formalización de la propiedad</t>
  </si>
  <si>
    <t>1704014</t>
  </si>
  <si>
    <t>Servicio de apoyo financiero para la formalización de la propiedad privada rural</t>
  </si>
  <si>
    <t>1702007</t>
  </si>
  <si>
    <t>1702009</t>
  </si>
  <si>
    <t>Servicio de apoyo financiero para el acceso a activos productivos</t>
  </si>
  <si>
    <t>1702025</t>
  </si>
  <si>
    <t>Servicio de apoyo en la formulación y estructuración de proyectos</t>
  </si>
  <si>
    <t>1702023</t>
  </si>
  <si>
    <t>Documentos de lineamientos tecnicos</t>
  </si>
  <si>
    <t>1703009</t>
  </si>
  <si>
    <t xml:space="preserve">Documentos metodológicos </t>
  </si>
  <si>
    <t>1703010</t>
  </si>
  <si>
    <t>Servicio de divulgación</t>
  </si>
  <si>
    <t>1703006</t>
  </si>
  <si>
    <t>Servicio de apoyo financiero para el acceso al crédito agropecuario y rural</t>
  </si>
  <si>
    <t>1702038</t>
  </si>
  <si>
    <t>1702017</t>
  </si>
  <si>
    <t>Servicio de apoyo para el fomento organizativo de la Agricultura Campesina, Familiar y Comunitaria</t>
  </si>
  <si>
    <t>1702018</t>
  </si>
  <si>
    <t>1709043</t>
  </si>
  <si>
    <t>Infraestructura de producción agrícola construida</t>
  </si>
  <si>
    <t>1709109</t>
  </si>
  <si>
    <t>1708040</t>
  </si>
  <si>
    <t>Servicio de divulgación de transferencia de tecnología</t>
  </si>
  <si>
    <t>1708041</t>
  </si>
  <si>
    <t>4103017</t>
  </si>
  <si>
    <t>4103053</t>
  </si>
  <si>
    <t>Servicio de asistencia técnica para el mejoramiento de hábitos alimentarios</t>
  </si>
  <si>
    <t>Servicio de promoción turística</t>
  </si>
  <si>
    <t>Documentos de investigación sobre turismo</t>
  </si>
  <si>
    <t>Servicio de apoyo para la formación de capital humano pertinente para el desarrollo empresarial de los territorios</t>
  </si>
  <si>
    <t>3502036</t>
  </si>
  <si>
    <t>Servicio de apoyo financiero para la competitividad turística</t>
  </si>
  <si>
    <t>3502012</t>
  </si>
  <si>
    <t>Servicio de apoyo para la modernización y fomento de la innovación empresarial</t>
  </si>
  <si>
    <t>Servicio de asistencia técnica a los entes territoriales para el desarrollo turístico</t>
  </si>
  <si>
    <t>3502046</t>
  </si>
  <si>
    <t>3502037</t>
  </si>
  <si>
    <t>Servicio de apoyo financiero para la promoción turística nacional e internacional</t>
  </si>
  <si>
    <t>Servicio de Asistencia técnica para la generación y formalización de empresa</t>
  </si>
  <si>
    <t>3602019</t>
  </si>
  <si>
    <t>Servicios de asistencia técnica para la generación de Alianzas Estratégicas</t>
  </si>
  <si>
    <t>Servicio de apoyo al fortalecimiento de políticas públicas para la generación y formalización del empleo en el marco del trabajo decente</t>
  </si>
  <si>
    <t>3602032</t>
  </si>
  <si>
    <t>Servicio de asesoría técnica para el emprendimiento</t>
  </si>
  <si>
    <t>3502006</t>
  </si>
  <si>
    <t>Servicio de apoyo y consolidación de la Comision Regional de Competitividad - CRC</t>
  </si>
  <si>
    <t>Servicio de asistencia técnica para el desarrollo de iniciativas clústeres</t>
  </si>
  <si>
    <t>Servicio de asistencia técnica para mejorar la competitividad de los sectores productivos</t>
  </si>
  <si>
    <t>Servicio de asistencia técnica y fortalecimiento a las unidades productivas pertenecientes a la red empresarial Red-i y sector detallista</t>
  </si>
  <si>
    <t>Servicio de fortalecimiento y desarrollo de unidades productivas para la comercialización de productos agroindustriales</t>
  </si>
  <si>
    <t>3906003</t>
  </si>
  <si>
    <t>Servicio de apoyo financiero para la formación de nivel maestría</t>
  </si>
  <si>
    <t>3906004</t>
  </si>
  <si>
    <t>Servicio de apoyo financiero para la formación de nivel doctoral</t>
  </si>
  <si>
    <t>3906005</t>
  </si>
  <si>
    <t>Servicio de apoyo financiero a programas y proyectos de Ciencia, Tecnología e Innovación (CTI) para la generación de conocimiento, desarrollo tecnológico e innovación. (I+D+i)</t>
  </si>
  <si>
    <t>3906010</t>
  </si>
  <si>
    <t>Servicios de apoyo financiero para programas y proyectos de apropiación social del conocimiento</t>
  </si>
  <si>
    <t>3906016</t>
  </si>
  <si>
    <t>3906020</t>
  </si>
  <si>
    <t xml:space="preserve">Infraestructura para la I+D+i dotada </t>
  </si>
  <si>
    <t>2104001</t>
  </si>
  <si>
    <t>Servicio de asistencia técnica para la viabilización de proyectos mineros</t>
  </si>
  <si>
    <t>Servicio de regularización de la actividad minera</t>
  </si>
  <si>
    <t>Servicio de educación para el trabajo en actividades mineras</t>
  </si>
  <si>
    <t>Redes domiciliarias de gas combustible instaladas</t>
  </si>
  <si>
    <t>Servicio de apoyo financiero para subsidios al consumo en el servicio público de gas</t>
  </si>
  <si>
    <t>2101014</t>
  </si>
  <si>
    <t>Tanques para el almacenamiento de gas</t>
  </si>
  <si>
    <t xml:space="preserve">Servicios de apoyo a la implementación de fuentes no convencionales de energía </t>
  </si>
  <si>
    <t>Apoyada la construcción de la central de generación de energía eléctrica fotovoltaica.</t>
  </si>
  <si>
    <t>Apoyada la gestión para la operación de Centrales hidroeléctricas en el departamento de Nariño</t>
  </si>
  <si>
    <t>Redes del sistema de transmisión regional construida</t>
  </si>
  <si>
    <t>Redes internas de energía eléctrica instaladas</t>
  </si>
  <si>
    <t>2103025</t>
  </si>
  <si>
    <t>Servicio de recuperación de ecosistemas</t>
  </si>
  <si>
    <t>Documentos de investigación para la conservación de la biodiversidad y sus servicios ecosistémicos</t>
  </si>
  <si>
    <t>Documentos de lineamientos técnicos para la conservación de la biodiversidad y sus servicios ecosistémicos</t>
  </si>
  <si>
    <t>Servicio de producción de plántulas en viveros</t>
  </si>
  <si>
    <t>Servicio de asistencia técnica para la consolidación de negocios verdes</t>
  </si>
  <si>
    <t>Servicio de administracion de los sistemas de información para los procesos de toma de decisiones</t>
  </si>
  <si>
    <t>Servicio apoyo financiero para la implementación de esquemas de pago por Servicio ambientales</t>
  </si>
  <si>
    <t>Documentos de lineamientos técnicos para la conservación de la biodiversidad y sus servicios eco sistémicos</t>
  </si>
  <si>
    <t>Servicio de restauración ecológica de ecosistemas de manglar</t>
  </si>
  <si>
    <t>3206002</t>
  </si>
  <si>
    <t>Documentos de lineamientos técnicos para la gestión del cambio climático y un desarrollo bajo en carbono y resiliente al clima</t>
  </si>
  <si>
    <t>Estufas ecoeficientes fijas implementadas</t>
  </si>
  <si>
    <t>Servicio de apoyo técnico para la implementación de acciones de mitigación y adaptación al cambio climático</t>
  </si>
  <si>
    <t>Servicios de información para el seguimiento a los compromisos en cambio climático de Colombia</t>
  </si>
  <si>
    <t>Servicio de educación informal en gestión del cambio climático para un desarrollo bajo en carbono y resiliente al clima</t>
  </si>
  <si>
    <t>Servicio de asistencia técnica para la implementación de las estrategias educativo ambientales y de participación</t>
  </si>
  <si>
    <t>Servicio de apoyo técnico a proyectos de educación ambiental y participación con enfoque diferencial</t>
  </si>
  <si>
    <t>Documentos de lineamientos técnicos para el desarrollo de la política ambiental</t>
  </si>
  <si>
    <t>Servicio de atención integral a la fauna</t>
  </si>
  <si>
    <t>Infraestructura para el bienestar animal adecuada</t>
  </si>
  <si>
    <t>4503017</t>
  </si>
  <si>
    <t>4503019</t>
  </si>
  <si>
    <t>4503023</t>
  </si>
  <si>
    <t>4503002</t>
  </si>
  <si>
    <t>4503018</t>
  </si>
  <si>
    <t>4503003</t>
  </si>
  <si>
    <t>4503022</t>
  </si>
  <si>
    <t>Servicios de apoyo para atención de  población afectada por situaciones de emergencia, desastre o declaratorias de calamidad pública</t>
  </si>
  <si>
    <t>Servicio de fortalecimiento a las salas de crisis territorial</t>
  </si>
  <si>
    <t>Estaciones de bomberos construidas</t>
  </si>
  <si>
    <t>Centros logísticos construidos y dotados</t>
  </si>
  <si>
    <t>Estudios de preinversión para la red vial regional.</t>
  </si>
  <si>
    <t>Banco de maquinaria dotado</t>
  </si>
  <si>
    <t>Vía secundaria mejorada.</t>
  </si>
  <si>
    <t>Vía terciaria mejorada.</t>
  </si>
  <si>
    <t>Vía secundaria con mantenimiento periódico o rutinario.</t>
  </si>
  <si>
    <t>Vía terciaria con mantenimiento periódico o rutinario.</t>
  </si>
  <si>
    <t>Vía secundaria atendida por emergencia.</t>
  </si>
  <si>
    <t>Vía terciaria atendida por emergencia</t>
  </si>
  <si>
    <t>2402105</t>
  </si>
  <si>
    <t>Puente construido en vía secundaria.</t>
  </si>
  <si>
    <t>Puente construido en vía terciaria.</t>
  </si>
  <si>
    <t>Puente de vía secundaria rehabilitado.</t>
  </si>
  <si>
    <t>Puente de la red vial terciaria rehabilitado.</t>
  </si>
  <si>
    <t>Puente de la red vial secundaria con mantenimiento.</t>
  </si>
  <si>
    <t>Puente de la red vial terciaria con mantenimiento.</t>
  </si>
  <si>
    <t>Vía secundaria construida.</t>
  </si>
  <si>
    <t>Vía terciaria construida</t>
  </si>
  <si>
    <t>Servicio de asistencia técnica en infraestructura y Servicio de la red vial regional.</t>
  </si>
  <si>
    <t>Aeropuertos con mantenimiento</t>
  </si>
  <si>
    <t>Aeródromos construidos</t>
  </si>
  <si>
    <t>Aeródromos mejorados</t>
  </si>
  <si>
    <t>Malecones construidos</t>
  </si>
  <si>
    <t>Documentos de planeación.</t>
  </si>
  <si>
    <t>Servicio de conexiones a redes de servicio portador</t>
  </si>
  <si>
    <t>Servicio de apoyo financiero para el desarrollo de proyectos e Investigación, desarrollo e innovación en temas TIC</t>
  </si>
  <si>
    <t xml:space="preserve">
Servicio de asistencia técnicas a emprendedores y empresas
</t>
  </si>
  <si>
    <t>Servicio de apoyo financiero para el acceso a terminales de cómputo y contenidos digitales</t>
  </si>
  <si>
    <t>Servicio de investigación, desarrollo e innovación para la industria de las tecnologías de la información</t>
  </si>
  <si>
    <t>Servicio de apoyo financiero para la promoción de la innovación y la especilización en la industria de las tecnologías de la información</t>
  </si>
  <si>
    <t>Servicio de promoción y divulgación de estrategias para MiPyme</t>
  </si>
  <si>
    <t>Servicio de difusión de instrumentos de promoción de la innovación en la industria TIC</t>
  </si>
  <si>
    <t xml:space="preserve">Servicio de educación informal en uso responsable y seguro de las tecnologías de la información y las comunicaciones </t>
  </si>
  <si>
    <t>4599031</t>
  </si>
  <si>
    <t>4599011</t>
  </si>
  <si>
    <t>Sedes adecuadas</t>
  </si>
  <si>
    <t>Sedes adquiridas</t>
  </si>
  <si>
    <t>Sedes construidas</t>
  </si>
  <si>
    <t>4599021</t>
  </si>
  <si>
    <t>4599001</t>
  </si>
  <si>
    <t>4599032</t>
  </si>
  <si>
    <t>4599018</t>
  </si>
  <si>
    <t>4599029</t>
  </si>
  <si>
    <t>4599002</t>
  </si>
  <si>
    <t>4599019</t>
  </si>
  <si>
    <t>4599020</t>
  </si>
  <si>
    <t>4599005</t>
  </si>
  <si>
    <t>Documento para la planeación estratégica en TI</t>
  </si>
  <si>
    <t>Documemto de planeación</t>
  </si>
  <si>
    <t xml:space="preserve">Servicio de asistencia técnica </t>
  </si>
  <si>
    <t>4599030</t>
  </si>
  <si>
    <t>4599025</t>
  </si>
  <si>
    <t>Entidades territoriales asistidas técnicamente</t>
  </si>
  <si>
    <t>Asistencias técnicas en fortalecimiento de justicia propia realizadas</t>
  </si>
  <si>
    <t>Sistemas de justicia propia apoyados financieramente</t>
  </si>
  <si>
    <t>Estrategias de acceso a la justicia desarrolladas</t>
  </si>
  <si>
    <t>Jornadas móviles de justicia itinerante realizadas</t>
  </si>
  <si>
    <t xml:space="preserve">Establecimiento de reclusión (nacionales y territoriales) con mejoramiento
</t>
  </si>
  <si>
    <t>Personas privadas de la libertad con servicio de bienestar</t>
  </si>
  <si>
    <t>Documentos de lineamientos sobre cultivos ilícitos realizados</t>
  </si>
  <si>
    <t>Procesos colectivos de memoria histórica y archivos de derechos humanos apoyados</t>
  </si>
  <si>
    <t>Estrategia móvil implementada</t>
  </si>
  <si>
    <t>Acuerdos para la no repetición gestionados</t>
  </si>
  <si>
    <t>Documentos de lineamientos técnicos para la transversalización del enfoque de género formulados</t>
  </si>
  <si>
    <t>Estrategias para la promoción de la mediación comunitaria implementadas</t>
  </si>
  <si>
    <t>Personas víctimas con ayuda humanitaria</t>
  </si>
  <si>
    <t xml:space="preserve">Hogares subsidiados en asistencia funeraria </t>
  </si>
  <si>
    <t>Hogares víctimas que reciben recursos en especie para seguridad alimentaria</t>
  </si>
  <si>
    <t>Víctimas reconocidas, recordadas y dignificadas por el Estado.</t>
  </si>
  <si>
    <t>Procesos de entrega de cuerpos o restos óseos acompañados según solicitudes remitidas por la Fiscalía</t>
  </si>
  <si>
    <t>Víctimas asistidas técnicamente</t>
  </si>
  <si>
    <t>Hogares víctimas apoyados para el mejoramiento de condiciones de habitabilidad</t>
  </si>
  <si>
    <t>Medidas de reparación simbólica apoyadas</t>
  </si>
  <si>
    <t>Sujetos colectivos con proyecto o plan formulado</t>
  </si>
  <si>
    <t>Proyectos apoyados en ejecución de obras de infraestructura social</t>
  </si>
  <si>
    <t>Documentos de Planeación elaborados</t>
  </si>
  <si>
    <t>Informes publicados</t>
  </si>
  <si>
    <t>Instancias formales y no formales de participación fortalecidas</t>
  </si>
  <si>
    <t>Administraciones de cementerios capacitadas para la identificación de victimas y desaparición en el marco de las obligaciones del estado a nivel nacional priorizados</t>
  </si>
  <si>
    <t>Líderes capacitados</t>
  </si>
  <si>
    <t>Estrategias de promoción a la participación ciudadana implementadas</t>
  </si>
  <si>
    <t>Grupos étnicos asistidos técnicamente</t>
  </si>
  <si>
    <t>Personas capacitadas en promoción cultural y ancestral de la  Comunidades Indígenas</t>
  </si>
  <si>
    <t>Numero de Comunidad Rom asistida técnicamente</t>
  </si>
  <si>
    <t>Documento de planes de etnodesarrollo y planes de vida elaborados</t>
  </si>
  <si>
    <t>Documentos de investigación de los grupos indígenas, ROM y minorías realizados</t>
  </si>
  <si>
    <t>Estrategias para el fomento de a la participación de las mujeres en los espacios de participación política y de toma de decisión implementadas</t>
  </si>
  <si>
    <t>Número de Entidades asistidas técnicamente</t>
  </si>
  <si>
    <t>Iniciativas organizativas de participación ciudadana promovidas</t>
  </si>
  <si>
    <t>Personas asistidas técnicamente para el ejercicio del control social, rendición de cuentas y participación ciudadana</t>
  </si>
  <si>
    <t>Personas asistidas técnicamente en cultura de la integridad y transparencia</t>
  </si>
  <si>
    <t xml:space="preserve">Comunidades capacitadas </t>
  </si>
  <si>
    <t>Estrategia de promoción de la garantía de derechos implementada</t>
  </si>
  <si>
    <t>Actividades culturales para la promoción de la cultura realizadas</t>
  </si>
  <si>
    <t>Documentos de investigación realizados</t>
  </si>
  <si>
    <t>Capacitaciones de educación informal realizadas</t>
  </si>
  <si>
    <t>Usuarios atendidos</t>
  </si>
  <si>
    <t xml:space="preserve">Asistencias técnicas realizadas a entidades territoriales </t>
  </si>
  <si>
    <t>Infraestructura deportiva mantenida</t>
  </si>
  <si>
    <t xml:space="preserve">Municipios  con escuelas deportivas </t>
  </si>
  <si>
    <t>Municipios vinculados al programa Supérate-Intercolegiados</t>
  </si>
  <si>
    <t xml:space="preserve">Personas beneficiadas  </t>
  </si>
  <si>
    <t>Infraestructura deportiva en operación</t>
  </si>
  <si>
    <t xml:space="preserve">Número de organismos deportivos asistidos </t>
  </si>
  <si>
    <t>Atletas preparados</t>
  </si>
  <si>
    <t>Número de deportistas beneficiados</t>
  </si>
  <si>
    <t xml:space="preserve">Eventos deportivos de alto rendimiento con sede en Colombia realizados </t>
  </si>
  <si>
    <t>Atletas atendidos con medicina especializada</t>
  </si>
  <si>
    <t>Documentos de lineamientos técnicos en temas de seguridad de transporte formulados</t>
  </si>
  <si>
    <t>Vías con dispositivos de control y señalización instalados</t>
  </si>
  <si>
    <t>Sistema de información de tráfico y transporte implementado</t>
  </si>
  <si>
    <t>Entidades asistidas técnicamente</t>
  </si>
  <si>
    <t>Campañas realizadas</t>
  </si>
  <si>
    <t>Beneficiarios de apoyo pedagógico para  la oferta de educación inclusiva para preescolar, básica y media</t>
  </si>
  <si>
    <t xml:space="preserve">Procesos de socialización de lineamientos, política y normativa para la educación inicial, preescolar, básica y media realizados </t>
  </si>
  <si>
    <t>Aulas nuevas para la educación inicial construidas.</t>
  </si>
  <si>
    <t>Aulas para la educación inicial mejoradas</t>
  </si>
  <si>
    <t>Ambientes de aprendizaje en funcionamiento</t>
  </si>
  <si>
    <t>Instituciones educativas oficiales que implementan el nivel preescolar en el marco de la atención integral</t>
  </si>
  <si>
    <t>Modelos educativos acompañados</t>
  </si>
  <si>
    <t>Estudiantes beneficiados del programa de alimentación escolar</t>
  </si>
  <si>
    <t>Establecimientos educativos conectados a internet</t>
  </si>
  <si>
    <t>Estrategias de movilidad escolar implementadas</t>
  </si>
  <si>
    <t>Estrategias de fomento implementadas</t>
  </si>
  <si>
    <t>Personas beneficiarias de ciclos lectivos especiales integrados</t>
  </si>
  <si>
    <t>Docentes beneficiados</t>
  </si>
  <si>
    <t>Programas y proyectos de educación pertinente articulados con el sector productivo</t>
  </si>
  <si>
    <t xml:space="preserve">Documentos de política educativa con enfoque poblacional emitidos </t>
  </si>
  <si>
    <t>Documentos de lineamientos técnicos en educación inicial, preescolar, básica y media expedidos</t>
  </si>
  <si>
    <t xml:space="preserve">Establecimientos educativos beneficiados  </t>
  </si>
  <si>
    <t>Establecimientos educativos dotados con equipos y materiales</t>
  </si>
  <si>
    <t>Entidades y organizaciones asistidas técnicamente</t>
  </si>
  <si>
    <t>Estudiantes vinculados a procesos de orientación socio ocupacional</t>
  </si>
  <si>
    <t>Documentos elaborados</t>
  </si>
  <si>
    <t>Docentes evaluados</t>
  </si>
  <si>
    <t>Docentes del nivel inicial, preescolar, básica o media - vinculados</t>
  </si>
  <si>
    <t>Establecimientos educativos con recursos del Sistema General de Participaciones -SGP- en operación</t>
  </si>
  <si>
    <t xml:space="preserve">Entidades territoriales con seguimiento y evaluación a la gestión </t>
  </si>
  <si>
    <t>Documentos de estudios técnicos realizados</t>
  </si>
  <si>
    <t>Sistemas de reporte de información operando</t>
  </si>
  <si>
    <t>Instituciones Educativas asistidas técnicamente</t>
  </si>
  <si>
    <t>Entidades del sector educativo con inspección, vigilancia y control</t>
  </si>
  <si>
    <t>Documentos normativos para la educación inicial, preescolar, básica y media expedidos</t>
  </si>
  <si>
    <t>Sedes dotadas con mobiliario</t>
  </si>
  <si>
    <t>Ambientes de residencias escolares nuevos construidos</t>
  </si>
  <si>
    <t>Documento de planeación elaborado.</t>
  </si>
  <si>
    <t>Instituciones de educacion superior con acompañamiento en procesos de regionalización.</t>
  </si>
  <si>
    <t>Programas académicos ofrecidos de forma conjunta entre IES y el sector productivo.</t>
  </si>
  <si>
    <t>Sedes  de instituciones de educación  superior mejoradas</t>
  </si>
  <si>
    <t>Estrategias y programas de fomento para acceso y permanencia a la educación superior o postsecundaria implementados.</t>
  </si>
  <si>
    <t>Beneficiarios de estrategias o programas de  apoyo financiero para el fomento de la graduación en la educación superior  </t>
  </si>
  <si>
    <t>IES con acompañamiento en estrategias de fomento a la educación inclusiva,</t>
  </si>
  <si>
    <t>Docentes de educación  superior beneficiados con estrategias de acceso y permanencia a programas de posgrado</t>
  </si>
  <si>
    <t>Beneficiarios de estrategias o programas de apoyo financiero para el acceso a educación superior.</t>
  </si>
  <si>
    <t>Procesos para el aseguramiento de la calidad de la educación superior adelantados.</t>
  </si>
  <si>
    <t>Instituciones de educación que implementan procesos de innovación pedagógica.</t>
  </si>
  <si>
    <t>Estrategias de promoción de la participación social en salud implementadas</t>
  </si>
  <si>
    <t>Estrategias de gestión del riesgo  para enfermedades inmunoprebenibles implementadas</t>
  </si>
  <si>
    <t>Entidades territoriales con servicio de suministro de insumos para el manejo de eventos de interés en salud pública</t>
  </si>
  <si>
    <t xml:space="preserve">Mecanismos y espacios de participación social en salud conformados </t>
  </si>
  <si>
    <t>Asistencia técnicas realizadas</t>
  </si>
  <si>
    <t>Visitas realizadas</t>
  </si>
  <si>
    <t>Estrategias de gestión de riesgo para enfermedades emergentes, reemergentes y desatendidas implementadas</t>
  </si>
  <si>
    <t>Documentos de evaluación realizado</t>
  </si>
  <si>
    <t>Estrategias de gestión del riesgo para enfermedades emergentes, reemergentes y desatendidas implementadas</t>
  </si>
  <si>
    <t>Documento planeación elaborado</t>
  </si>
  <si>
    <t>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</si>
  <si>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Municipios especiales 1,2 y 3 con vigilancia y control sanitario real y efectivo en su jurisdicción, sobre los factores de riesgo para la salud, en los establecimientos y espacios que pueden generar riesgos para la población  realizados</t>
  </si>
  <si>
    <t>Informes de evaluación, aprobación y seguimiento de Planes de Gestión Integral de Riesgo realizados</t>
  </si>
  <si>
    <t>Asistencias tecnicas en inspeccion, vigilancia y control realizadas</t>
  </si>
  <si>
    <t>Documentos de planeación con seguimiento realizados</t>
  </si>
  <si>
    <t>Documento de lineamientos tecnicos realizados</t>
  </si>
  <si>
    <t>Usuarios del sistema</t>
  </si>
  <si>
    <t>Solicitudes evaluadas en la vigencia/solicitudes recibidas en la vigencia</t>
  </si>
  <si>
    <t>Informes de evento generados en la vigencia</t>
  </si>
  <si>
    <t>Asistencias técnica en Inspección, Vigilancia y Control realizadas</t>
  </si>
  <si>
    <t>Asistencias técnica en inspección, vigilancia y control realizadas</t>
  </si>
  <si>
    <t>Entidades territoriales asistidas técnicamente en el plan territorial del salud</t>
  </si>
  <si>
    <t>Entidades territoriales asistidas tecnicamente en el plan de intervencines colectivas</t>
  </si>
  <si>
    <t>Número de asistencias técnicas realizadas</t>
  </si>
  <si>
    <t>Estrategias de gestión del riesgo en temas de trastornos mentales implementadas</t>
  </si>
  <si>
    <t>Entidades territoriales asististidas tecnicamente</t>
  </si>
  <si>
    <t>Documentos de evaluación realizados por Municipio.</t>
  </si>
  <si>
    <t>Documentos de evaluacion realizados</t>
  </si>
  <si>
    <t>Documentos de planeación en salud publica para atención de emergencias y desastres elaborados</t>
  </si>
  <si>
    <t>Estrategias de gestión territorial para atención en salud -pandemias- a población afectada por emergencias o desastres implementadas</t>
  </si>
  <si>
    <t>Auditorias y visitas de inspección realizadas</t>
  </si>
  <si>
    <t>Analisis realizados</t>
  </si>
  <si>
    <t>Instituciones financiadas para la atención en salud a la población</t>
  </si>
  <si>
    <t>Documentos de evaluación realizados - Informes de Visitas de Certificación de Habilitación</t>
  </si>
  <si>
    <t>Documentos de evaluación realizados - Informes de Visitas de Vigilancia a Planes de Mantenimiento Hospitalario</t>
  </si>
  <si>
    <t>Documentos de evaluación realizados - Contratos de Subsidio a la oferta suscritos con las 21 Empresas Sociales del Estado de los municipios descertificados y no descentralizados para el seguimiento a la ejecución de los recursos de SGP-oferta</t>
  </si>
  <si>
    <t>Documentos de evaluación realizados - Informes Trimestrales de Seguimiento a los Programas de Saneamiento Fiscal y Financiero</t>
  </si>
  <si>
    <t>sistemas de informacion implementados</t>
  </si>
  <si>
    <t>Hospitales de tercer nivel ampliados</t>
  </si>
  <si>
    <t>Entidades de la red pública en salud apoyadas en la adquisición de ambulancias</t>
  </si>
  <si>
    <t>Elementos de dotación hospitalaria adquiridos</t>
  </si>
  <si>
    <t>documento de planeacion realizado</t>
  </si>
  <si>
    <t>Entidades apoyadas</t>
  </si>
  <si>
    <t>Estrategias de gestión para temas de consumo, aprovechamiento biológico, calidad e inocuidad de los alimentos implementadas</t>
  </si>
  <si>
    <t>Estrategias de gestion del riesgo para abordar situaciones prevalentes de origen laboral implmentadas</t>
  </si>
  <si>
    <t>Asistencias tecnicas  realizadas</t>
  </si>
  <si>
    <t>Campañas de gestión del riesgo para abordar situaciones situaciones endemo-epidémicas implementadas</t>
  </si>
  <si>
    <t>Documentos técnicos publicados y/o socializados</t>
  </si>
  <si>
    <t>Documentos metodológicos elaborados</t>
  </si>
  <si>
    <t>Soluciones alternativas para acceso al agua para consumo humano implementadas</t>
  </si>
  <si>
    <t>Plantas de tratamiento de agua potable construidas</t>
  </si>
  <si>
    <t>Plantas de tratamiento de agua potable optimizadas</t>
  </si>
  <si>
    <t xml:space="preserve">Viviendas beneficiadas con la construcción de  unidades sanitarias </t>
  </si>
  <si>
    <t>Plantas de tratamiento de aguas residuales  construidas</t>
  </si>
  <si>
    <t>Plantas de tratamiento de aguas residuales optimizadas</t>
  </si>
  <si>
    <t>Municipios con vehículos de recolección de residuos solidos</t>
  </si>
  <si>
    <t>Soluciones de disposición final de residuos sólidos construidas</t>
  </si>
  <si>
    <t>Vivienda de Interés Social urbanas construidas en sitio propio</t>
  </si>
  <si>
    <t xml:space="preserve"> Vivienda de Interés Prioritario rurales construidas</t>
  </si>
  <si>
    <t xml:space="preserve"> Vivienda de Interés Prioritario urbanas construidas</t>
  </si>
  <si>
    <t xml:space="preserve">
400104901
</t>
  </si>
  <si>
    <t>Vivienda de Interés Prioritario urbanas construidas en sitio propio</t>
  </si>
  <si>
    <t>Vivienda de Interés Prioritario rural mejoradas</t>
  </si>
  <si>
    <t xml:space="preserve">
400104402</t>
  </si>
  <si>
    <t xml:space="preserve"> Vivienda de Interés Social rurales mejoradas</t>
  </si>
  <si>
    <t>Vivienda de Interés Prioritario urbanas mejoradas</t>
  </si>
  <si>
    <t xml:space="preserve">
400104401</t>
  </si>
  <si>
    <t xml:space="preserve"> Vivienda de Interés Social urbanas mejoradas</t>
  </si>
  <si>
    <t>Programas de educación en prevención de violencia de género implementados</t>
  </si>
  <si>
    <t>Documentos normativos para la equidad de género para las mujeres formulado</t>
  </si>
  <si>
    <t>Misiones humanitarias realizadas</t>
  </si>
  <si>
    <t>Módulos de Tecnologías de Información y Comunicaciones (TIC) implementados</t>
  </si>
  <si>
    <t>Boletines estadísticos producidos</t>
  </si>
  <si>
    <t>"Sistema de información de seguimiento actualizado"</t>
  </si>
  <si>
    <t>Módulos de Tecnologías de Información y Comunicaciones (TIC) actualizados</t>
  </si>
  <si>
    <t>Estrategias para el fomento de la participación de las mujeres en los espacios de participación política y de toma de decisión implementadas</t>
  </si>
  <si>
    <t>Oficinas para la atención y orientación ciudadana construidas y dotadas</t>
  </si>
  <si>
    <t>Niños, niñas, adolescentes y jóvenes atendidios en los servicios de restablecimiento en la administración de justicia</t>
  </si>
  <si>
    <t>Documentos de lineamientos técnicos en Política y Atención Integral de niños, niñas y adolescentes realizados</t>
  </si>
  <si>
    <t>Informes de monitoreo y seguimiento elaborados</t>
  </si>
  <si>
    <t>Proyectos productivos formulados</t>
  </si>
  <si>
    <t xml:space="preserve">Unidades productivas colectivas con asistencia técnica
</t>
  </si>
  <si>
    <t>Avance del desarrollo del sistema de información.</t>
  </si>
  <si>
    <t>Sistemas de información implementados</t>
  </si>
  <si>
    <t>Estrategia de orientación para el bienestar comunitario realizados</t>
  </si>
  <si>
    <t>Predios formalizados o regularizados para el desarrollo rural</t>
  </si>
  <si>
    <t xml:space="preserve">Predios de pequeña propiedad privada rural formalizados  </t>
  </si>
  <si>
    <t>Numero de proyectos productivos cofinanciados</t>
  </si>
  <si>
    <t>Productores apoyados</t>
  </si>
  <si>
    <t>Proyectos estructrurados</t>
  </si>
  <si>
    <t>Documentos de lineamientos tecnicos  elaborados</t>
  </si>
  <si>
    <t>Productores beneficiados.</t>
  </si>
  <si>
    <t>Documentos metodológicos  elaborados</t>
  </si>
  <si>
    <t>Jornadas de divulgación realizadas</t>
  </si>
  <si>
    <t>Productores  con acceso a crédito agropecuario y rural</t>
  </si>
  <si>
    <t>Organizaciones de productores formales apoyadas</t>
  </si>
  <si>
    <t>Productores agropecuarios apoyados</t>
  </si>
  <si>
    <t>Documentos de investigación sobre procesos productivos agropecuarios</t>
  </si>
  <si>
    <t>Productores beneficiados con transferencia de tecnología</t>
  </si>
  <si>
    <t>Proyectos apoyados</t>
  </si>
  <si>
    <t>Eventos de participación social realizados</t>
  </si>
  <si>
    <t>Talleres realizados para el mejoramiento de hábitos alimenticios para hogares étnicos</t>
  </si>
  <si>
    <t>Proyectos cofinanciados para la adecuación de la oferta turística</t>
  </si>
  <si>
    <t>Documentos de estrategias de negocios para el ecosistema de innovación y emprendimiento en Colombia elaborados</t>
  </si>
  <si>
    <t>Proyectos cofinanciados para promover el mercadeo y promoción turística a nivel nacional e internacional</t>
  </si>
  <si>
    <t>Numero de emprendedores orientados</t>
  </si>
  <si>
    <t>Alianzas estratégicas generadas</t>
  </si>
  <si>
    <t>Estrategias realizadas</t>
  </si>
  <si>
    <t>Emprendimientos asesorados</t>
  </si>
  <si>
    <t xml:space="preserve">Planes de trabajo concertados con las CRC para su consolidación </t>
  </si>
  <si>
    <t xml:space="preserve">Proyectos de alto impacto asistidos para el fortalecimiento de cadenas productivas </t>
  </si>
  <si>
    <t>Unidades productivas fortalecidas</t>
  </si>
  <si>
    <t>Unidades de pequeños productores fortalecidas</t>
  </si>
  <si>
    <t>Becas de maestría otorgadas</t>
  </si>
  <si>
    <t>Becas de nivel doctoral otorgadas</t>
  </si>
  <si>
    <t xml:space="preserve">Programas y proyectos financiados </t>
  </si>
  <si>
    <t>Programas y proyectos financiados</t>
  </si>
  <si>
    <t>Centros o laboratorios dotados</t>
  </si>
  <si>
    <t>Documentos de lineamientos técnicos para el desarrollo de actividades mineras realizados</t>
  </si>
  <si>
    <t>Iniciativas formuladas</t>
  </si>
  <si>
    <t>Proyectos viabilizados</t>
  </si>
  <si>
    <t>Actos administrativos para culminación del trámite expedidos</t>
  </si>
  <si>
    <t>Personas certificadas</t>
  </si>
  <si>
    <t>Viviendas conectadas a la red local de gas combustible</t>
  </si>
  <si>
    <t>Usuarios  beneficiados con subsidios al consumo</t>
  </si>
  <si>
    <t>Tanques instalados</t>
  </si>
  <si>
    <t xml:space="preserve">Centrales hidroeléctricas construidas </t>
  </si>
  <si>
    <t>Viviendas en zonas rurales con red interna de energía eléctrica instalada</t>
  </si>
  <si>
    <t>Áreas en proceso de recuperación de cobertura vegetal</t>
  </si>
  <si>
    <t>Plántulas producidas</t>
  </si>
  <si>
    <t xml:space="preserve">Negocios verdes consolidados </t>
  </si>
  <si>
    <t>Instrumentos tecnológicos implementados </t>
  </si>
  <si>
    <t>Sistemas de información fortalecidos y actualizados</t>
  </si>
  <si>
    <t>Áreas con esquemas de Pago por Servicios Ambientales implementados</t>
  </si>
  <si>
    <t>Documentos de lineamientos técnicos implementados</t>
  </si>
  <si>
    <t>Áreas en proceso de restauración</t>
  </si>
  <si>
    <t>Manglar en proceso de restauración</t>
  </si>
  <si>
    <t xml:space="preserve">Documentos de seguimiento y evaluación de las estrategias de financiamiento formulados </t>
  </si>
  <si>
    <t xml:space="preserve">Estufas ecoeficientes fijas construidas </t>
  </si>
  <si>
    <t>Documentos con las acciones de mitigación y adaptación al cambio climático formulados</t>
  </si>
  <si>
    <t>Documentos con los resultados del monitoreo elaborados</t>
  </si>
  <si>
    <t>Personas capacitadas en gestión del cambio climático</t>
  </si>
  <si>
    <t xml:space="preserve">Estrategias educativas ambientales y de participación implementadas </t>
  </si>
  <si>
    <t>Poyectos de protecciòn y recuperaciòn del conocimiento tradicional asociado a la biodiversidad.</t>
  </si>
  <si>
    <t>Proyectos de protección y recuperación del conocimiento tradicional asociado a la biodiversidad</t>
  </si>
  <si>
    <t>Documentos de lineamientos técnicos elaborados
xxx</t>
  </si>
  <si>
    <t>Animales atendidos en servicios médicos veterinarios</t>
  </si>
  <si>
    <t>Numero de Entidades, organismos y dependencias asistidos técnicamente</t>
  </si>
  <si>
    <t>Número de Documentos de investigación elaborados</t>
  </si>
  <si>
    <t>Número de documentos de lineamientos técnicos realizados</t>
  </si>
  <si>
    <t>Número de estudios de riesgo de desastres elaborados</t>
  </si>
  <si>
    <t>Número de documentos de evaluación elaborados</t>
  </si>
  <si>
    <t>Número de Sistemas de información implementados</t>
  </si>
  <si>
    <t>Número de documentos de planeación elaborados</t>
  </si>
  <si>
    <t>Número de personas capacitadas</t>
  </si>
  <si>
    <t>Número de sistemas de alerta temprana implementados</t>
  </si>
  <si>
    <t>Número de documentos metodológicos realizados</t>
  </si>
  <si>
    <t>Número de instancias territoriales asistidas</t>
  </si>
  <si>
    <t>Número de obras de infraestructura para la reducción del riesgo de desastres realizadas</t>
  </si>
  <si>
    <t>Numero de personas afectadas por situaciones de emergencia, desastre o declaratorias de calamidad pública apoyadas</t>
  </si>
  <si>
    <t>Número de Instancias territoriales asistidas</t>
  </si>
  <si>
    <t>Número de sistemas de información implementados</t>
  </si>
  <si>
    <t>Número de sistemas de información actualizados</t>
  </si>
  <si>
    <t>Número de organismos de atención de emergencias fortalecidos</t>
  </si>
  <si>
    <t>Número de Estaciones de bomberos construidas</t>
  </si>
  <si>
    <t>Centros logísticos para la gestión del riesgo de desastres construidos</t>
  </si>
  <si>
    <t xml:space="preserve">Estudios y diseños para la red vial regional realizados </t>
  </si>
  <si>
    <t>Número de maquinaria y equipos adquiridos</t>
  </si>
  <si>
    <t>Vía secundaria mejorada (kms)</t>
  </si>
  <si>
    <t>Vía terciaria mejorada (kms)</t>
  </si>
  <si>
    <t>Vía secundaria con mantenimiento (Kms)</t>
  </si>
  <si>
    <t>Vía terciaria con mantenimiento (Kms)</t>
  </si>
  <si>
    <t xml:space="preserve">Vía secundaria con mantenimiento de emergencia </t>
  </si>
  <si>
    <t xml:space="preserve">Vía terciaria con mantenimiento de emergencia </t>
  </si>
  <si>
    <t>Puente construido en vía secundaria existente</t>
  </si>
  <si>
    <t xml:space="preserve">Puente construido en vía terciaria existente </t>
  </si>
  <si>
    <t xml:space="preserve">Puente de vía secundaria rehabilitado </t>
  </si>
  <si>
    <t>Puentes de la red terciaria rehabilitados</t>
  </si>
  <si>
    <t>Puente de la red secundaria con mantenimiento</t>
  </si>
  <si>
    <t xml:space="preserve">Puentes de la red terciaria con mantenimiento </t>
  </si>
  <si>
    <t>Vía secundaria construida</t>
  </si>
  <si>
    <t>Proyectos soportados con asistencia técnica.</t>
  </si>
  <si>
    <t>Aeropuerto con mantenimiento.</t>
  </si>
  <si>
    <t>Aeródromos construidos.</t>
  </si>
  <si>
    <t>Aeródromos mejorados.</t>
  </si>
  <si>
    <t>Número de malecones</t>
  </si>
  <si>
    <t xml:space="preserve">Documentos de planeación realizados </t>
  </si>
  <si>
    <t>Estudios de preinversión realizados</t>
  </si>
  <si>
    <t xml:space="preserve">Municipios y áreas no municipalizadas
conectados a redes de servicio </t>
  </si>
  <si>
    <t>Hogares con conexión a internet</t>
  </si>
  <si>
    <t xml:space="preserve">Herramientas tecnológicas de Gobierno digital implemetadas </t>
  </si>
  <si>
    <t xml:space="preserve">Emprendedores y empresas asistidas
técnicamente </t>
  </si>
  <si>
    <t>Personas capacitadas en tecnologías en el uso de  y apropiación de las TIC, con efoque diferencial y poblacional</t>
  </si>
  <si>
    <t>Proyectos financiados</t>
  </si>
  <si>
    <t>Modelos para el desarrollo de actividades I+D+i en la industria TIC nacional desarrollados</t>
  </si>
  <si>
    <t>Proyectos de investigación, innovación y desarrollo cofinanciados</t>
  </si>
  <si>
    <t xml:space="preserve">Estrategia implementada </t>
  </si>
  <si>
    <t xml:space="preserve">Ejercicios de participación ciudadana realizados </t>
  </si>
  <si>
    <t>Eventos para difundir instrumentos de promoción de la innnovación en la industria TIC realizados</t>
  </si>
  <si>
    <t>Personas de la comunidad sensibilizadas en uso responsable y seguro de las TIC</t>
  </si>
  <si>
    <t xml:space="preserve">Documentos de estrategias de posicionamiento y articulación interinstitucional implementados </t>
  </si>
  <si>
    <t>Proyectos asistidos técnicamente</t>
  </si>
  <si>
    <t>Sistema de gestión documental implementado</t>
  </si>
  <si>
    <t>Actos administrativos elaborados</t>
  </si>
  <si>
    <t>Archivos localizados, identificados e incorporados al Registro Especial de Archivos de Derechos Humanos.</t>
  </si>
  <si>
    <t>Número de personas y empresas</t>
  </si>
  <si>
    <t>Estrategia para el mejoramiento del Índice de Desempeño Fiscal ejecutada</t>
  </si>
  <si>
    <t xml:space="preserve">Documentos para la planeación estratégica en TI </t>
  </si>
  <si>
    <t>LÍNEA BASE 2023</t>
  </si>
  <si>
    <t>LINEA BASE</t>
  </si>
  <si>
    <t>META CUATRIENIO</t>
  </si>
  <si>
    <t>META 2024</t>
  </si>
  <si>
    <t>META 2025</t>
  </si>
  <si>
    <t>META 2026</t>
  </si>
  <si>
    <t>META 2027</t>
  </si>
  <si>
    <t>0</t>
  </si>
  <si>
    <t xml:space="preserve">1
</t>
  </si>
  <si>
    <t>24</t>
  </si>
  <si>
    <t>38</t>
  </si>
  <si>
    <t>52</t>
  </si>
  <si>
    <t>1</t>
  </si>
  <si>
    <t>15000</t>
  </si>
  <si>
    <t>8</t>
  </si>
  <si>
    <t>Cuenta de Estado 2024</t>
  </si>
  <si>
    <t>OFICINA DE ASUNTOS INTERNACIONALES Y COOPERACIÓN</t>
  </si>
  <si>
    <t>PRODUCTOS PLAN DE DESARROLLO DEPARTAMENTAL</t>
  </si>
  <si>
    <t xml:space="preserve">                                                          </t>
  </si>
  <si>
    <t>SECRETARIA DE PLANEACIÓN</t>
  </si>
  <si>
    <t>SECRETARIA DE INFRAESTRUCTURA-VIAS</t>
  </si>
  <si>
    <t>GENERAL DE SECRETARIA DE PLANEACION SIN PDA</t>
  </si>
  <si>
    <t>SECRETARIAS ORGANIZADAS POR ESTRATEGIAS DEL PDD</t>
  </si>
  <si>
    <t>Acumulada</t>
  </si>
  <si>
    <t>No acumulada</t>
  </si>
  <si>
    <t>Sin Avance</t>
  </si>
  <si>
    <t>Bueno</t>
  </si>
  <si>
    <t>Optimo</t>
  </si>
  <si>
    <t>Aceptable</t>
  </si>
  <si>
    <t>Deficiente</t>
  </si>
  <si>
    <t>Satisfactorio</t>
  </si>
  <si>
    <t>Muy deficiente</t>
  </si>
  <si>
    <t>BUENO</t>
  </si>
  <si>
    <t>OPTIMO</t>
  </si>
  <si>
    <t>DEFICIENTE</t>
  </si>
  <si>
    <t>ACEPTABLE</t>
  </si>
  <si>
    <t>SATISFACTORIO</t>
  </si>
  <si>
    <t>MUY DEFICIENTE</t>
  </si>
  <si>
    <t>SIN AVANCE</t>
  </si>
  <si>
    <t>EVALUACIÓN CUMPLIMIENTO FISICO Y FINANCIERO METAS DE PRODUCTO</t>
  </si>
  <si>
    <t>Realizadas jornadas descentralizadas de servicio para acceso a la oferta institucional dirigidas a víctimas.</t>
  </si>
  <si>
    <t>Servicio de asistencia técnica para la descentralización de los Servicio de justicia en los territorios</t>
  </si>
  <si>
    <t>Servicio de acompañamiento comunitario a los hogares en riesgo de desplazamiento, retornados o reubicados</t>
  </si>
  <si>
    <t>4101047</t>
  </si>
  <si>
    <t>Servicio de divulgación y socialización para la implementación del proceso de reparación colectiva</t>
  </si>
  <si>
    <t>1903023</t>
  </si>
  <si>
    <t>1905037</t>
  </si>
  <si>
    <t>Servicio de asistencia técnica para la generación y formalización del empleo</t>
  </si>
  <si>
    <t>Servicio de apropiación social del conocimiento</t>
  </si>
  <si>
    <t>3202002</t>
  </si>
  <si>
    <t>Documentos de planeación para la conservación de la biodiversidad y sus servicios eco sistémicos</t>
  </si>
  <si>
    <t>Documentos de lineamientos técnicos con acuerdos de uso, ocupación y tenencia en áreas protegidas no vinculadas al Sistema Nacional de Áreas Protegidas</t>
  </si>
  <si>
    <t>Documentos Planeacion</t>
  </si>
  <si>
    <t>Canal navegable mantenido</t>
  </si>
  <si>
    <t>2406059</t>
  </si>
  <si>
    <t>Servicio de Investigación, Desarrollo e Innovación para la industria de las Tecnologías de la Información</t>
  </si>
  <si>
    <t>Jornadas móviles de acceso a la justicia realizadas</t>
  </si>
  <si>
    <t>Jornadas de alistamiento realizadas</t>
  </si>
  <si>
    <t>Documentos operativos formulados</t>
  </si>
  <si>
    <t>Estrategias de apropiación realizadas</t>
  </si>
  <si>
    <t>Dragados realizados en el canal de acceso</t>
  </si>
  <si>
    <t>Reducción</t>
  </si>
  <si>
    <t>DGRD</t>
  </si>
  <si>
    <t>SECRETARIA DE GOBIERNO CONSOLIDADO</t>
  </si>
  <si>
    <t>SECRETARIA DE INFRAESTRUCTURA CONSOLIDADO</t>
  </si>
  <si>
    <t>SECRETARIA TICS CONSOLIDADO</t>
  </si>
  <si>
    <t>SECRETARIA DE PLANEACIÓN CONSOLIDADO</t>
  </si>
  <si>
    <t>Promedio de % avance 2024 al 100</t>
  </si>
  <si>
    <t>NOMBRE SECTOR</t>
  </si>
  <si>
    <t>NOMBRE PROGRAMA PRESUPUESTAL</t>
  </si>
  <si>
    <t>ODS</t>
  </si>
  <si>
    <t>Justicia y del derecho.</t>
  </si>
  <si>
    <t>Gobierno territorial</t>
  </si>
  <si>
    <t>Cultura</t>
  </si>
  <si>
    <t xml:space="preserve">Deporte y Recreación </t>
  </si>
  <si>
    <t>Transporte</t>
  </si>
  <si>
    <t>Educación</t>
  </si>
  <si>
    <t>Salud</t>
  </si>
  <si>
    <t>Vivienda, Ciudad y Territorio</t>
  </si>
  <si>
    <t>Inclusión social y reconciliación</t>
  </si>
  <si>
    <t xml:space="preserve">Agricultura y desarrollo rural </t>
  </si>
  <si>
    <t>Empleo</t>
  </si>
  <si>
    <t>Comercio, Industria y Turismo</t>
  </si>
  <si>
    <t>Ciencia Tecnología e Innovación</t>
  </si>
  <si>
    <t>Ambiente y Desarrollo Sostenible</t>
  </si>
  <si>
    <t xml:space="preserve">Promoción al acceso a la justicia. </t>
  </si>
  <si>
    <t xml:space="preserve"> Promoción de los métodos de resolución de conflictos.</t>
  </si>
  <si>
    <t>Sistema penitenciario y carcelario en el marco de los derechos humanos</t>
  </si>
  <si>
    <t>Fortalecimiento de la política criminal del Estado colombiano</t>
  </si>
  <si>
    <t>Garantías para la reconversión de los cultivos de uso ilícito.</t>
  </si>
  <si>
    <t>Fortalecimiento del buen gobierno para el respeto y garantía de los derechos humanos.</t>
  </si>
  <si>
    <t>Fortalecimiento de la convivencia y la seguridad ciudadana.</t>
  </si>
  <si>
    <t>Fortalecimiento del Buen Gobierno.</t>
  </si>
  <si>
    <t>Atención, asistencia  y reparación integral a las víctimas.</t>
  </si>
  <si>
    <t>Fortalecimiento del buen gobierno para el respeto y garantía de los derechos humanos</t>
  </si>
  <si>
    <t>Fortalecimiento a la gestión y dirección de la administración pública territorial</t>
  </si>
  <si>
    <t>Promoción y acceso efectivo a procesos culturales y artísticos</t>
  </si>
  <si>
    <t>Gestión, protección y salvaguardia del patrimonio cultural colombiano</t>
  </si>
  <si>
    <t>Fomento a la recreación, la actividad física y el deporte</t>
  </si>
  <si>
    <t>Formación y preparación de deportistas</t>
  </si>
  <si>
    <t xml:space="preserve"> Seguridad de transporte</t>
  </si>
  <si>
    <t>Calidad, cobertura y fortalecimiento de la educación inicial, prescolar, básica y media</t>
  </si>
  <si>
    <t>Calidad y fomento de la educación superior</t>
  </si>
  <si>
    <t>Salud pública</t>
  </si>
  <si>
    <t>Inspección, Vigilancia y Control</t>
  </si>
  <si>
    <t>Salud pùblica</t>
  </si>
  <si>
    <t>Salud Pública</t>
  </si>
  <si>
    <t>Inspección, vigilancia y control</t>
  </si>
  <si>
    <t>Aseguramiento y prestación integral de servicios de salud</t>
  </si>
  <si>
    <t>Acceso de la población a los servicios de agua potable y saneamiento básico</t>
  </si>
  <si>
    <t>Acceso a soluciones de vivienda.</t>
  </si>
  <si>
    <t>Ordenamiento territorial y desarrollo urbano.</t>
  </si>
  <si>
    <t>Fortalecer los procesos de inclusión para el meroramiento de  la calidad de vida de las personas LGTBIQ+  a través de la garantía de sus derechos, en Departamento  de Nariño.</t>
  </si>
  <si>
    <t>Desarrollo integral de la primera infancia a la juventud, y fortalecimiento de las capacidades de las familias de niñas, niños y adolescentes</t>
  </si>
  <si>
    <t>Ordenamiento social y uso productivo del territorio rural</t>
  </si>
  <si>
    <t>Inclusión productiva de pequeños productores rurales</t>
  </si>
  <si>
    <t>Servicios financieros y gestión del riesgo para las actividades agropecuarias y rurales</t>
  </si>
  <si>
    <t>Infraestructura productiva y comercialización</t>
  </si>
  <si>
    <t>Ciencia, tecnología e innovación agropecuaria</t>
  </si>
  <si>
    <t>Productividad y competitividad de las empresas colombianas</t>
  </si>
  <si>
    <t>Generación y formalización del empleo</t>
  </si>
  <si>
    <t>Fomento a vocaciones y formación, generación, uso y apropiación social del conocimiento de la ciencia, tecnología e innovación</t>
  </si>
  <si>
    <t xml:space="preserve"> Fortalecimiento de la gobernanza e institucionalidad multinivel del sector de CTeI</t>
  </si>
  <si>
    <t>Consolidación productiva del sector minero</t>
  </si>
  <si>
    <t xml:space="preserve"> Gestión de la información en el sector minero energético</t>
  </si>
  <si>
    <t>Acceso al servicio público domiciliario de gas combustible</t>
  </si>
  <si>
    <t>Consolidación productiva del sector de energía eléctrica</t>
  </si>
  <si>
    <t>Consolidación productiva del sector hidrocarburos</t>
  </si>
  <si>
    <t>Conservación de la Biodiversidad y sus servicios ecosistémicos</t>
  </si>
  <si>
    <t>Conservación de la biodiversidad y sus servicios ecosistémicos</t>
  </si>
  <si>
    <t>Gestión integral de mares, costas y recursos acuáticos</t>
  </si>
  <si>
    <t>Gestión del cambio climático para un desarrollo bajo en carbono y resiliente al clima</t>
  </si>
  <si>
    <t>Fortalecimiento de la convivencia y la seguridad ciudadana</t>
  </si>
  <si>
    <t>Gestión del riesgo de desastres y emergencias</t>
  </si>
  <si>
    <t>Infraestructura red vial regional.</t>
  </si>
  <si>
    <t>Infraestructura y servicios de transporte aéreo.</t>
  </si>
  <si>
    <t>Infraestructura de transporte marítimo.</t>
  </si>
  <si>
    <t>Infraestructura de transporte fluvial</t>
  </si>
  <si>
    <t>Infraestructura de transporte férreo.</t>
  </si>
  <si>
    <t>Facilitar el acceso y uso de las Tecnologías de la Información y las Comunicaciones en todo el territorio nacional</t>
  </si>
  <si>
    <t>Fomento del desarrollo de aplicaciones, software y contenidos para impulsar la apropiación de las Tecnologías de la Información y las Comunicaciones (TIC)</t>
  </si>
  <si>
    <t>Fomento al desarrollo de aplicaciones Software y contenidos para impulsar la apropiacion de las tecnologias de la información y las comunicaciones (TIC)</t>
  </si>
  <si>
    <t>Fortalecimiento de la gestión y dirección de la administración pública territorial</t>
  </si>
  <si>
    <t>16. Paz, Justicia e Instituciones sólidas</t>
  </si>
  <si>
    <t>5. Igualdad de Género</t>
  </si>
  <si>
    <t>16-Paz, Justicia e instituciones solidas</t>
  </si>
  <si>
    <t>16-Paz, Justicia e instituciones solidas
10 Reducción de las desigualdades
17 Alianza para lograr los objetivos</t>
  </si>
  <si>
    <t>16 Paz, Justicia e Instituciones sólidas</t>
  </si>
  <si>
    <t>4 Educación de Calidad
 16 Paz, justicia e Instituciones solidas</t>
  </si>
  <si>
    <t xml:space="preserve"> 16 Paz, justicia e Instituciones solidas</t>
  </si>
  <si>
    <t>1 Fin de la Pobreza
  2 Hambre cero</t>
  </si>
  <si>
    <t>5 Igualdad de género.</t>
  </si>
  <si>
    <t xml:space="preserve">16 Paz, Justicia e Instituciones solidas
</t>
  </si>
  <si>
    <t xml:space="preserve">16 Paz, Justicia e Instituciones sólidas
</t>
  </si>
  <si>
    <t>16-Paz, Justicia e instituciones solidas.                        17, "Alianzas para lograr los objetivos"</t>
  </si>
  <si>
    <t>16-Paz, Justicia e instituciones solidas/ 
3 Garantizar una vida sana y promover el bienestar de todos a todas las edades
17, "Alianzas para lograr los objetivos"</t>
  </si>
  <si>
    <t xml:space="preserve">16-Paz, Justicia e instituciones solidas
3 Garantizar una vida sana y promover el bienestar de todos a todas las edades.
17, "Alianzas para lograr los objetivos.
</t>
  </si>
  <si>
    <t xml:space="preserve">16-Paz, Justicia e instituciones solidas 
 (ODS) 17, "Alianzas para lograr los objetivos" 
ODS 1 Fin de la pobreza, 
ODS 8 trabajo decente y crecimiento económico </t>
  </si>
  <si>
    <t>16-Paz, Justicia e instituciones solidas, 
2 hambre cero 
10 reducción desigualdades
17 Alianza para lograr los objetivos</t>
  </si>
  <si>
    <t>16-Paz, Justicia e instituciones solidas,
10 reducción de las desigualdades
11 ciudades comunidades sostenibles  
17 Alianza para lograr los objetivos</t>
  </si>
  <si>
    <t>16-Paz, Justicia e instituciones solidas
4 educación de calidad
10 reducción de las desigualdades
17 Alianza para lograr los objetivos</t>
  </si>
  <si>
    <t>16-Paz, Justicia e instituciones solidas
10 reducción de las desigualdades
17 Alianza para lograr los objetivos</t>
  </si>
  <si>
    <t xml:space="preserve">16-Paz, Justicia e instituciones solidas
10 reducción de las desigualdades
5 igualdad de género
17 Alianza para lograr los objetivos </t>
  </si>
  <si>
    <t>16-Paz, Justicia e instituciones solidas
11 ciudades comunidades sostenibles  
9 industria innovación e infraestructura 
17 Alianza para lograr los objetivos</t>
  </si>
  <si>
    <t xml:space="preserve">16-Paz, Justicia e instituciones solidas
10 Reducción de las desigualdades 
</t>
  </si>
  <si>
    <t xml:space="preserve">16-Paz, Justicia e instituciones solidas
6 Igualdad de género
</t>
  </si>
  <si>
    <t xml:space="preserve">16-Paz, Justicia e instituciones solidas
10 Reducción de las desigualdades
17 Alianza para lograr los objetivos
</t>
  </si>
  <si>
    <t>16-Paz, Justicia e instituciones solidas
10 Reducción de las desigualdades
17 Alianza para lograr los objetivos
6 Igualdad de género</t>
  </si>
  <si>
    <t xml:space="preserve">5. Igualdad de género </t>
  </si>
  <si>
    <t xml:space="preserve">11-Ciudades y comunidades sostenibles
15- Vida de Ecositemas terrestres </t>
  </si>
  <si>
    <t>11-Ciudades y comunidades sostenibles.
16-Paz, justicia e instituciones sólidas.</t>
  </si>
  <si>
    <t>8- Trabajo decente y crecimiento económico.
10 - Reducción de las desigualdades.
16-Paz, justicia e instituciones sólidas.</t>
  </si>
  <si>
    <t xml:space="preserve">3- Salud y Binestar </t>
  </si>
  <si>
    <t>16. Paz, Justicia e Instituciones Solidas.</t>
  </si>
  <si>
    <t>4. EDUCACION DE CALIDAD.</t>
  </si>
  <si>
    <t>objetivo 3 - Salud y Bienestar</t>
  </si>
  <si>
    <t xml:space="preserve">SALUD Y BIENSTAR </t>
  </si>
  <si>
    <t>Agua limpia y saneamiento (6)</t>
  </si>
  <si>
    <t>Salud y bienestar</t>
  </si>
  <si>
    <t>objetivo 3 salud y bienestar</t>
  </si>
  <si>
    <t>Objetivo 3 - Salud y Bienestar</t>
  </si>
  <si>
    <t>3, Salud y bienestar</t>
  </si>
  <si>
    <t>3. salud y bienestar
6. Agua limpia y saneamiento básico</t>
  </si>
  <si>
    <t>11. Ciudades y Comunidades Sostenibles.</t>
  </si>
  <si>
    <t xml:space="preserve">3.salud y bienestar 
5. Igualdad de género </t>
  </si>
  <si>
    <t xml:space="preserve">3.salud y bienestar
5. Igualdad de género </t>
  </si>
  <si>
    <t>5. Igualdad de género
8. Trabajo decente y crecimiento económico</t>
  </si>
  <si>
    <t>1. Fin de la pobreza 
2. Hambre cero 
3. Salud y bienestar 
4. Educación de calidad 
5. Igualdad de género 
6. Agua limpia y saneamiento 
10. Reducción de las desigualdades</t>
  </si>
  <si>
    <t>4. Educación de calidad  10. Reducción de las desigualdades</t>
  </si>
  <si>
    <t>4. Educación de Calidad 
5. Equidad de Género
10. Reducción de las desigualdades</t>
  </si>
  <si>
    <t>3. Salud y bienestar 
5. Igualdad de género 
10. Reducción de las desigualdades</t>
  </si>
  <si>
    <t>3. Salud y bienestar 5. Igualdad de género 10. Reducción de las desigualdades</t>
  </si>
  <si>
    <t>8. Trabajo decente y crecimiento económico 10. Reducción de las desigualdades</t>
  </si>
  <si>
    <t>4. Educación de calidad 10. Reducción de las desigualdades</t>
  </si>
  <si>
    <t>1. Fin de la pobreza 2. Hambre cero 3. Salud y bienestar 4. Educación de calidad 5. Igualdad de género 6. Agua limpia y saneamiento 10. Reducción de las desigualdades</t>
  </si>
  <si>
    <t>educación y bienestar</t>
  </si>
  <si>
    <t>4 salud y bienestar 
 4 educación de calidad -
  6 igualdad de genero -
  7 energía accequible y no contaminante -
 8 trabajo decente y crecimiento económico - 
 10 reducción de las desigualdades.</t>
  </si>
  <si>
    <t>3 salud y bienestar - 
 4 educacion de calidad - 
 6 igualdad de genero - 
 8 trabajo decente y crecimiento economico - 
 10 reduccion de las desigualdades -
 16 paz justicia e instituciones solidas.</t>
  </si>
  <si>
    <t>2 fin de la pobreza 
 2 hambre cero 
 3 salud y bienestar 
 4 educacion de calidad 
 5 agua limpia 
 6 igualdad de genero 
 7 energia accequible y no contaminante 
 8 trabajo decente y crecimiento economico 
 10 reduccion de las desigualdades.</t>
  </si>
  <si>
    <t>3 salud y bienestar 
 4 educacion de calidad -
  6 igualdad de genero -
  7 energia accequible y no contaminante -
 8 trabajo decente y crecimiento economico - 
 10 reduccion de las desigualdades.</t>
  </si>
  <si>
    <t>5 salud y bienestar 
 4 educación de calidad -
  6 igualdad de genero -
  7 energía accequible y no contaminante -
 8 trabajo decente y crecimiento económico - 
 10 reducción de las desigualdades.</t>
  </si>
  <si>
    <t>1. Fin de La Pobreza
  2. Hambre Cero
  3. Salud y Bienestar
  4. Educación de Calidad                                                               5. Igualdad de Género
  10. Reducción de las Desigualdades</t>
  </si>
  <si>
    <t>1. Fin de La Pobreza
  2. Hambre Cero
  3. Salud y Bienestar
  4. Educación de Calidad                                                              5. Igualdad de Género
  10. Reducción de las Desigualdades</t>
  </si>
  <si>
    <t>1. Fin de La Pobreza
  2. Hambre Cero
  3. Salud y Bienestar
  4. Educación de Calidad                                                                 5. Igualdad de Género
  10. Reducción de las Desigualdades</t>
  </si>
  <si>
    <t>1. Fin De La Pobreza
  3. Salud Y Bienestar
  4. Educación De Calidad 5. Igualdad De Género
  8. Trabajo Decente y Crecimiento Económico
  10. Reducción De Las Desigualdades</t>
  </si>
  <si>
    <t>10. Reducción de las Desigualdades</t>
  </si>
  <si>
    <t>1. Fin De La Pobreza
 3. Salud Y Bienestar
 4. Educación De Calidad 
 5. Igualdad De Género
 8. Trabajo Decente y Crecimiento Económico
 10. Reducción De Las Desigualdades</t>
  </si>
  <si>
    <t>1. Fin De La Pobreza
  5. Igualdad De Género
  8. Trabajo Decente y Crecimiento Económico
  10. Reducción De Las Desigualdades</t>
  </si>
  <si>
    <t>1. Fin de la pobreza, 10. Reducción de las desigualdades y 17. Alianzas para lograr los objetivos</t>
  </si>
  <si>
    <t>Fin de la pobreza, 2. Hambre cero, 3. Salud y bienestar, 10. Reducción de las desigualdades, 17. Alianzas para lograr los objetivos</t>
  </si>
  <si>
    <t>1. Fin de la pobreza, 2. Hambre cero, 3. Salud y bienestar, 10. Reducción de las desigualdades, 17. Alianzas para lograr los objetivos</t>
  </si>
  <si>
    <t>5. Igualdad de género
 10. Reducción de las desigualdades
 16. Paz, justicia e instituciones sólidas</t>
  </si>
  <si>
    <t>2. Hambre cero.
8. Trabajo decente y crecimiento economico .
10- Reducción de las desigualdades.
12. Peoducción y consumo responsable.</t>
  </si>
  <si>
    <t xml:space="preserve">
8. Trabajo decente y crecimiento económico. 
9. Industria, innovación e infraestructura.
13. Acción por el clima. 
14. Vida submarina. 
15. Vida de ecosistemas terrestres. 
16. Paz, justicia e instituciones sólidas. </t>
  </si>
  <si>
    <t>16. Paz, jusiticia e instituciones sólidas. 
17. Alianzas para lograr los objetivos</t>
  </si>
  <si>
    <t xml:space="preserve">7. Energía asequible y no contaminante 
8. Trabajo decente y crecimiento económico
17. Alianzas para lograr los objetivos </t>
  </si>
  <si>
    <t>14. Vida Submarina.
15. Vida de Ecosistemas terrestres.</t>
  </si>
  <si>
    <t xml:space="preserve">11. Ciudades y comunidades sostenibles.
13. Acción por el clima.
</t>
  </si>
  <si>
    <t>11. Ciudades y comunidades sostenibles.
13. Acción por el clima.
14. Vida submarina.
15. Vida de ecosistemas terrestres.</t>
  </si>
  <si>
    <t>11. Ciudades y comunidades sostenibles.
13. Acción por el clima.
15. Vida de ecosistemas terrestres.</t>
  </si>
  <si>
    <t>13. Acción por el clima.
15. Vida de ecosistemas terrestres.</t>
  </si>
  <si>
    <t>6. Agua limpia y saneamiento.
14. Vida Submarina.
15. Vida de ecosistemas terrestres.</t>
  </si>
  <si>
    <t>11. Ciudades y comunidades sostenibles.
13. Acción por el clima.
14. Vida submarina.
Objetivo 15. Vida de ecosistemas terrestres.</t>
  </si>
  <si>
    <t>13. Acción climática.
17. Alianzas para lograr objetivos.</t>
  </si>
  <si>
    <t>13. Acción por el clima.
14. Vida Submarina.
15. Vida de Ecosistemas terrestres.</t>
  </si>
  <si>
    <t>12. Producción y consumo responsable.
13. Acción por el clima.
14. Vida Submarina.
15. Vida de Ecosistemas terrestres.</t>
  </si>
  <si>
    <t>7. Energía asequible y no Contaminante.
13. Acción por el clima.</t>
  </si>
  <si>
    <t>7. Energía asequible y no contaminante.
13. Acción por el clima.</t>
  </si>
  <si>
    <t>9. Industria, innovación e infraestructura.
11. Ciudades y comunidades sostenibles.
12. Producción y consumo responsable.
13. Acción por el clima.</t>
  </si>
  <si>
    <t>4. Educación de calidad.
9. Industria, innovación e infraestructura.
11. Ciudades y comunidades sostenibles.
12. Producción y consumo responsable.
13. Acción por el clima.</t>
  </si>
  <si>
    <t>4. Educación y Calidad.
11. Ciudades y comunidades sostenibles
13. Acción por el clima
16. Paz, justicia es instituciones sólidas</t>
  </si>
  <si>
    <t>4. Educación y Calidad.
11. Ciudades y comunidades sostenibles.
13. Acción por el clima.
16. Paz, justicia es instituciones sólidas.</t>
  </si>
  <si>
    <t>5. Igualdad de género.
13. Acción por el clima.
14. Vida submarina.
Objetivo 15. Vida de ecosistemas terrestres</t>
  </si>
  <si>
    <t>6. Agua Limpia y Saneamiento.
13. Acción por el clima.
14. Vida Submarina.
15. Vida de Ecosistemas terrestres</t>
  </si>
  <si>
    <t>11. Ciudades y Comunidades Sostenibles.
15. Vida de Ecosistemas Terrestres.</t>
  </si>
  <si>
    <t>5. Igualdad de Género.
11. Ciudades y Comunidades Sostenibles. 
15. Vida de Ecosistemas Terreestres.</t>
  </si>
  <si>
    <t>11. Ciudades y Comunidades Sostenibles.
15. Vida de Ecosistemas Terreestres.</t>
  </si>
  <si>
    <t>4. Educación y Calidad.
11. Ciudades y Comunidades Sostenibles. 
15. Vida de Ecosistemas Terreestres.</t>
  </si>
  <si>
    <t xml:space="preserve">11-Ciudades y comunidades sostenibles
15- Vida de Ecosistemas terrestres </t>
  </si>
  <si>
    <t xml:space="preserve">11-Ciudades y comunidades sostenibles
</t>
  </si>
  <si>
    <t>9. Industria, Innovación e Infraestructura.</t>
  </si>
  <si>
    <t>9. Industria, Innovación en Infraestructura.</t>
  </si>
  <si>
    <t>16 Paz Justicia e Instituciones sólidas.</t>
  </si>
  <si>
    <t>16, Paz Justicia e Instituciones sólidas.
9. Industria, Innovación en Infraestructura.</t>
  </si>
  <si>
    <t xml:space="preserve">9. Industria, Innovación en Infraestructura.
4. Educacion de calidad. </t>
  </si>
  <si>
    <t>13. Acción por el clima.</t>
  </si>
  <si>
    <t>8. Trabajo decente y crecimiento económico.</t>
  </si>
  <si>
    <t>8. Trabajo decente y crecimiento economico.                     10. Reduccion de las desigualdades.                                         16. Paz, justicia e instituciones solidas.                                   17. Alianzas para logras los ODS.</t>
  </si>
  <si>
    <t xml:space="preserve">8-Trabajo decente y crecimiento economico.
</t>
  </si>
  <si>
    <t>8-Trabajo decente y crecimiento economico.
11- Ciudades y comunidades sostenibles.</t>
  </si>
  <si>
    <t>8-Trabajo decente y crecimiento economico.</t>
  </si>
  <si>
    <t xml:space="preserve">8-Trabajo desente y crecimiento economico.
</t>
  </si>
  <si>
    <t>16. Paz, jusiticia e instituciones sólidas
17. Alianzas para lograr los objetivos</t>
  </si>
  <si>
    <t>16. Paz, jusiticia e instituciones sólidas.
17. Alianzas para lograr los objetivos.</t>
  </si>
  <si>
    <t>16. Paz, justicia e instituciones solidas.</t>
  </si>
  <si>
    <t>Tecnologías de la Información y las Comunicaciones</t>
  </si>
  <si>
    <t>Servicio dirigidos a la atención de niños, niñas, adolescentes y jóvenes, con enfoque pedagógico y restaurativo encaminados a la Inclusión social y reconciliaciónión social</t>
  </si>
  <si>
    <t>Inclusión social y reconciliaciónión social y productiva para la población en situación de vulnerabilidad</t>
  </si>
  <si>
    <t>Servicio de monitoreo y seguimiento a las intervenciones implementadas para la Inclusión social y reconciliaciónión social y productiva de la población en situación de vulnerabilidad</t>
  </si>
  <si>
    <t>Personas con discapacidad comprometidas en la construcción de paz para la Inclusión social y reconciliaciónión social en el Departamento..</t>
  </si>
  <si>
    <t>Fortalecidos el Comité Departamental de Discapacidad y la subcomisión para la Inclusión social y reconciliaciónión social, laboral y productiva de las personas con discapacidad.</t>
  </si>
  <si>
    <t>Caracterizaciones realizadas en temas relacionados con la Inclusión social y reconciliaciónión social y productiva para la población en situación de vulnerabilidad</t>
  </si>
  <si>
    <t>Programa transmedia para la pedagogía informativa, fomento de la memoria histórica y la promoción de transformaciones culturales frente a los derechos de los grupos poblacionales de Inclusión social y reconciliaciónión social</t>
  </si>
  <si>
    <t>Diseñado e implementado plan de memoria transmedia sobre el acceso y garantía de los derechos humanos de los grupos poblacionales de Inclusión social y reconciliaciónión social, y el fomento del autocuidado, el cuidado y protección de las comunidades.</t>
  </si>
  <si>
    <t>Minas y energía</t>
  </si>
  <si>
    <t xml:space="preserve"> Infraestructura educativa dotada</t>
  </si>
  <si>
    <t>4001XXX</t>
  </si>
  <si>
    <t xml:space="preserve">Documentos de lineamientos tecnicos </t>
  </si>
  <si>
    <t>sacar a diapositiva de dependencias total</t>
  </si>
  <si>
    <t>Secretaría de Equidad, Género e Inclusión Social</t>
  </si>
  <si>
    <t xml:space="preserve">Oficina Seguridad Alimentaria y Nutricional </t>
  </si>
  <si>
    <t>Oficina de Asuntos Internacionales y Cooperación</t>
  </si>
  <si>
    <t>Dirección Administrativa de Gestión de Riesgos de Desastres</t>
  </si>
  <si>
    <t>Secretaria De Infraestructura y Minas</t>
  </si>
  <si>
    <t>Secretaria de Gobierno</t>
  </si>
  <si>
    <t>Secretaria General</t>
  </si>
  <si>
    <t>Secretaria de Recreacion y Deporte</t>
  </si>
  <si>
    <t>Secretaria de Agricultura y Desarrollo Rural</t>
  </si>
  <si>
    <t>Secretaria de Planeacion</t>
  </si>
  <si>
    <t>Secretaria de las Tecnologías de la Información y las Comunicaciones</t>
  </si>
  <si>
    <t>Direccion de Cultura</t>
  </si>
  <si>
    <t>Secretaria de Educación</t>
  </si>
  <si>
    <t>Direccion de Turismo</t>
  </si>
  <si>
    <t>Oficina Junín - Barbacoas</t>
  </si>
  <si>
    <t>Secretaria de Planeacion - PDA</t>
  </si>
  <si>
    <t>Secretaria de Hacienda</t>
  </si>
  <si>
    <t>Instituto Departamental de Salud de Nariño</t>
  </si>
  <si>
    <t>Secretaria de Ambiente y Desarrollo Sostenible</t>
  </si>
  <si>
    <t>Oficina de Prensa</t>
  </si>
  <si>
    <t>Subsecretaria de Transito</t>
  </si>
  <si>
    <t>Oficina de Fronteras</t>
  </si>
  <si>
    <t>Criterios de evaluación 2024</t>
  </si>
  <si>
    <t>SECRETARIA</t>
  </si>
  <si>
    <t>Total</t>
  </si>
  <si>
    <t xml:space="preserve">2024-2027 </t>
  </si>
  <si>
    <t>% avance 2024 100%</t>
  </si>
  <si>
    <t>Avance 2025</t>
  </si>
  <si>
    <t>% avance 2025</t>
  </si>
  <si>
    <t>% avance 2025 100%</t>
  </si>
  <si>
    <t>EVALUACIÓN  BIENIO</t>
  </si>
  <si>
    <t>Estado 2024-2025</t>
  </si>
  <si>
    <t>Estado 2025</t>
  </si>
  <si>
    <t xml:space="preserve">Trienio </t>
  </si>
  <si>
    <t xml:space="preserve">Bienio </t>
  </si>
  <si>
    <t>Mes</t>
  </si>
  <si>
    <t>Procentaje</t>
  </si>
  <si>
    <t>Año</t>
  </si>
  <si>
    <t>np</t>
  </si>
  <si>
    <t>Metas Programadas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</si>
</sst>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2" formatCode="_-&quot;$&quot;\ * #,##0_-;\-&quot;$&quot;\ * #,##0_-;_-&quot;$&quot;\ * &quot;-&quot;_-;_-@_-"/>
    <numFmt numFmtId="43" formatCode="_-* #,##0.00_-;\-* #,##0.00_-;_-* &quot;-&quot;??_-;_-@_-"/>
    <numFmt numFmtId="164" formatCode="_(* #,##0.00_);_(* \(#,##0.00\);_(* &quot;-&quot;??_);_(@_)"/>
    <numFmt numFmtId="165" formatCode="0.0000"/>
    <numFmt numFmtId="166" formatCode="0.0"/>
    <numFmt numFmtId="167" formatCode="0.0%"/>
    <numFmt numFmtId="168" formatCode="_-[$$-240A]\ * #,##0_-;\-[$$-240A]\ * #,##0_-;_-[$$-240A]\ * &quot;-&quot;??_-;_-@"/>
    <numFmt numFmtId="169" formatCode="#,##0.0"/>
    <numFmt numFmtId="170" formatCode="_-* #,##0_-;\-* #,##0_-;_-* &quot;-&quot;_-;_-@"/>
    <numFmt numFmtId="171" formatCode="#,##0_ ;\-#,##0\ "/>
    <numFmt numFmtId="172" formatCode="_-* #,##0_-;\-* #,##0_-;_-* &quot;-&quot;??_-;_-@_-"/>
    <numFmt numFmtId="173" formatCode="0.00;[Red]0.00"/>
    <numFmt numFmtId="174" formatCode="_-* #,##0.00_-;\-* #,##0.00_-;_-* &quot;-&quot;_-;_-@"/>
  </numFmts>
  <fonts count="32" x14ac:knownFonts="1">
    <font>
      <sz val="11"/>
      <color theme="1"/>
      <name val="Calibri"/>
      <family val="2"/>
      <scheme val="minor"/>
    </font>
    <font>
      <sz val="8"/>
      <color rgb="FF000000"/>
      <name val="Calibri"/>
      <family val="2"/>
    </font>
    <font>
      <sz val="16"/>
      <color rgb="FF000000"/>
      <name val="Calibri"/>
      <family val="2"/>
    </font>
    <font>
      <b/>
      <sz val="9"/>
      <name val="Calibri"/>
      <family val="2"/>
    </font>
    <font>
      <b/>
      <sz val="9"/>
      <color theme="0"/>
      <name val="Calibri"/>
      <family val="2"/>
    </font>
    <font>
      <sz val="11"/>
      <color rgb="FF000000"/>
      <name val="Century Gothic"/>
      <family val="2"/>
    </font>
    <font>
      <sz val="11"/>
      <color rgb="FF000000"/>
      <name val="Calibri"/>
      <family val="2"/>
    </font>
    <font>
      <sz val="9"/>
      <color indexed="81"/>
      <name val="Tahoma"/>
      <family val="2"/>
    </font>
    <font>
      <b/>
      <sz val="9"/>
      <color indexed="81"/>
      <name val="Tahoma"/>
      <family val="2"/>
    </font>
    <font>
      <sz val="10"/>
      <name val="Calibri"/>
      <family val="2"/>
    </font>
    <font>
      <b/>
      <sz val="11"/>
      <color theme="1"/>
      <name val="Calibri"/>
      <family val="2"/>
      <scheme val="minor"/>
    </font>
    <font>
      <sz val="11"/>
      <color theme="1"/>
      <name val="Calibri"/>
      <family val="2"/>
      <scheme val="minor"/>
    </font>
    <font>
      <sz val="11"/>
      <name val="Calibri"/>
      <family val="2"/>
      <scheme val="minor"/>
    </font>
    <font>
      <sz val="8"/>
      <name val="Calibri"/>
      <family val="2"/>
    </font>
    <font>
      <sz val="12"/>
      <color theme="1"/>
      <name val="Calibri"/>
      <family val="2"/>
      <scheme val="minor"/>
    </font>
    <font>
      <sz val="10"/>
      <color rgb="FFFF0000"/>
      <name val="Calibri"/>
      <family val="2"/>
    </font>
    <font>
      <sz val="8"/>
      <name val="Calibri"/>
      <family val="2"/>
      <scheme val="minor"/>
    </font>
    <font>
      <b/>
      <sz val="11"/>
      <name val="Calibri"/>
      <family val="2"/>
      <scheme val="minor"/>
    </font>
    <font>
      <b/>
      <sz val="12"/>
      <color theme="1"/>
      <name val="Calibri"/>
      <family val="2"/>
      <scheme val="minor"/>
    </font>
    <font>
      <sz val="10"/>
      <color rgb="FF000000"/>
      <name val="Calibri"/>
      <family val="2"/>
    </font>
    <font>
      <sz val="11"/>
      <color rgb="FF000000"/>
      <name val="Calibri"/>
      <family val="2"/>
      <scheme val="minor"/>
    </font>
    <font>
      <sz val="10"/>
      <color theme="1"/>
      <name val="Calibri"/>
      <family val="2"/>
    </font>
    <font>
      <b/>
      <sz val="24"/>
      <name val="Century Gothic"/>
      <family val="2"/>
    </font>
    <font>
      <b/>
      <sz val="20"/>
      <name val="Calibri"/>
      <family val="2"/>
    </font>
    <font>
      <sz val="10"/>
      <color rgb="FF0070C0"/>
      <name val="Calibri"/>
      <family val="2"/>
    </font>
    <font>
      <sz val="11"/>
      <color rgb="FFFF0000"/>
      <name val="Calibri"/>
      <family val="2"/>
      <scheme val="minor"/>
    </font>
    <font>
      <sz val="11"/>
      <color rgb="FFFF3300"/>
      <name val="Calibri"/>
      <family val="2"/>
      <scheme val="minor"/>
    </font>
    <font>
      <b/>
      <sz val="9"/>
      <color rgb="FFFF0000"/>
      <name val="Calibri"/>
      <family val="2"/>
    </font>
    <font>
      <b/>
      <i/>
      <sz val="13"/>
      <color rgb="FF000000"/>
      <name val="Calibri"/>
      <family val="2"/>
      <scheme val="minor"/>
    </font>
    <font>
      <i/>
      <sz val="10"/>
      <color rgb="FF000000"/>
      <name val="Calibri"/>
      <family val="2"/>
      <scheme val="minor"/>
    </font>
    <font>
      <i/>
      <sz val="10"/>
      <color rgb="FF0070C0"/>
      <name val="Calibri"/>
      <family val="2"/>
      <scheme val="minor"/>
    </font>
    <font>
      <i/>
      <sz val="10"/>
      <name val="Calibri"/>
      <family val="2"/>
      <scheme val="minor"/>
    </font>
  </fonts>
  <fills count="31">
    <fill>
      <patternFill patternType="none"/>
    </fill>
    <fill>
      <patternFill patternType="gray125"/>
    </fill>
    <fill>
      <patternFill patternType="solid">
        <fgColor rgb="FFFFFF00"/>
        <bgColor indexed="64"/>
      </patternFill>
    </fill>
    <fill>
      <patternFill patternType="solid">
        <fgColor rgb="FFFFC000"/>
        <bgColor rgb="FF000000"/>
      </patternFill>
    </fill>
    <fill>
      <patternFill patternType="solid">
        <fgColor rgb="FF00FF00"/>
        <bgColor indexed="64"/>
      </patternFill>
    </fill>
    <fill>
      <patternFill patternType="solid">
        <fgColor theme="4" tint="0.79998168889431442"/>
        <bgColor theme="4" tint="0.79998168889431442"/>
      </patternFill>
    </fill>
    <fill>
      <patternFill patternType="solid">
        <fgColor rgb="FF00B050"/>
        <bgColor theme="4" tint="0.79998168889431442"/>
      </patternFill>
    </fill>
    <fill>
      <patternFill patternType="solid">
        <fgColor rgb="FFFFFF00"/>
        <bgColor theme="4" tint="0.79998168889431442"/>
      </patternFill>
    </fill>
    <fill>
      <patternFill patternType="solid">
        <fgColor rgb="FFCCFFCC"/>
        <bgColor theme="4" tint="0.79998168889431442"/>
      </patternFill>
    </fill>
    <fill>
      <patternFill patternType="solid">
        <fgColor theme="5" tint="0.59999389629810485"/>
        <bgColor theme="4" tint="0.79998168889431442"/>
      </patternFill>
    </fill>
    <fill>
      <patternFill patternType="solid">
        <fgColor rgb="FFFF0000"/>
        <bgColor theme="4" tint="0.79998168889431442"/>
      </patternFill>
    </fill>
    <fill>
      <patternFill patternType="solid">
        <fgColor rgb="FF00B050"/>
        <bgColor rgb="FF000000"/>
      </patternFill>
    </fill>
    <fill>
      <patternFill patternType="solid">
        <fgColor rgb="FF00B050"/>
        <bgColor indexed="64"/>
      </patternFill>
    </fill>
    <fill>
      <patternFill patternType="solid">
        <fgColor rgb="FFFFC000"/>
        <bgColor indexed="64"/>
      </patternFill>
    </fill>
    <fill>
      <patternFill patternType="solid">
        <fgColor theme="0"/>
        <bgColor indexed="64"/>
      </patternFill>
    </fill>
    <fill>
      <patternFill patternType="solid">
        <fgColor rgb="FFFFFF99"/>
        <bgColor indexed="64"/>
      </patternFill>
    </fill>
    <fill>
      <patternFill patternType="solid">
        <fgColor rgb="FFFFFF99"/>
        <bgColor theme="0"/>
      </patternFill>
    </fill>
    <fill>
      <patternFill patternType="solid">
        <fgColor rgb="FFFFFF99"/>
        <bgColor rgb="FFFFFFFF"/>
      </patternFill>
    </fill>
    <fill>
      <patternFill patternType="solid">
        <fgColor rgb="FFFFFF99"/>
        <bgColor rgb="FFFFE598"/>
      </patternFill>
    </fill>
    <fill>
      <patternFill patternType="solid">
        <fgColor rgb="FFFFFF99"/>
        <bgColor rgb="FFE1F4FF"/>
      </patternFill>
    </fill>
    <fill>
      <patternFill patternType="solid">
        <fgColor rgb="FFFFFF99"/>
        <bgColor rgb="FFFFE4C9"/>
      </patternFill>
    </fill>
    <fill>
      <patternFill patternType="solid">
        <fgColor theme="8" tint="0.59999389629810485"/>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rgb="FF00B0F0"/>
        <bgColor rgb="FF000000"/>
      </patternFill>
    </fill>
    <fill>
      <patternFill patternType="solid">
        <fgColor rgb="FFA3FA06"/>
        <bgColor rgb="FF000000"/>
      </patternFill>
    </fill>
    <fill>
      <patternFill patternType="solid">
        <fgColor rgb="FF00FFFF"/>
        <bgColor indexed="64"/>
      </patternFill>
    </fill>
    <fill>
      <patternFill patternType="solid">
        <fgColor rgb="FF00FFFF"/>
        <bgColor rgb="FFFFFFFF"/>
      </patternFill>
    </fill>
    <fill>
      <patternFill patternType="solid">
        <fgColor rgb="FFFFFFFF"/>
        <bgColor indexed="64"/>
      </patternFill>
    </fill>
    <fill>
      <patternFill patternType="solid">
        <fgColor rgb="FFF2F2F2"/>
        <bgColor indexed="64"/>
      </patternFill>
    </fill>
  </fills>
  <borders count="3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right/>
      <top/>
      <bottom style="medium">
        <color rgb="FF7F7F7F"/>
      </bottom>
      <diagonal/>
    </border>
    <border>
      <left/>
      <right style="medium">
        <color rgb="FF7F7F7F"/>
      </right>
      <top/>
      <bottom/>
      <diagonal/>
    </border>
  </borders>
  <cellStyleXfs count="12">
    <xf numFmtId="0" fontId="0" fillId="0" borderId="0"/>
    <xf numFmtId="0" fontId="6" fillId="0" borderId="0"/>
    <xf numFmtId="43" fontId="11" fillId="0" borderId="0" applyFont="0" applyFill="0" applyBorder="0" applyAlignment="0" applyProtection="0"/>
    <xf numFmtId="42" fontId="14"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20" fillId="0" borderId="0"/>
    <xf numFmtId="0" fontId="11" fillId="0" borderId="0"/>
    <xf numFmtId="0" fontId="14" fillId="0" borderId="0"/>
    <xf numFmtId="9" fontId="11" fillId="0" borderId="0" applyFont="0" applyFill="0" applyBorder="0" applyAlignment="0" applyProtection="0"/>
    <xf numFmtId="164" fontId="11" fillId="0" borderId="0" applyFont="0" applyFill="0" applyBorder="0" applyAlignment="0" applyProtection="0"/>
  </cellStyleXfs>
  <cellXfs count="324">
    <xf numFmtId="0" fontId="0" fillId="0" borderId="0" xfId="0"/>
    <xf numFmtId="0" fontId="0" fillId="0" borderId="0" xfId="0" pivotButton="1"/>
    <xf numFmtId="0" fontId="0" fillId="0" borderId="0" xfId="0" applyAlignment="1">
      <alignment horizontal="left"/>
    </xf>
    <xf numFmtId="0" fontId="1" fillId="0" borderId="0" xfId="0" applyFont="1"/>
    <xf numFmtId="0" fontId="2" fillId="0" borderId="0" xfId="0" applyFont="1"/>
    <xf numFmtId="0" fontId="5" fillId="0" borderId="0" xfId="0" applyFont="1"/>
    <xf numFmtId="165" fontId="0" fillId="0" borderId="0" xfId="0" applyNumberFormat="1"/>
    <xf numFmtId="0" fontId="10" fillId="0" borderId="7" xfId="0" applyFont="1" applyBorder="1"/>
    <xf numFmtId="0" fontId="10" fillId="0" borderId="5" xfId="0" applyFont="1" applyBorder="1" applyAlignment="1">
      <alignment horizontal="center" vertical="center"/>
    </xf>
    <xf numFmtId="0" fontId="10" fillId="0" borderId="6" xfId="0" applyFont="1" applyBorder="1" applyAlignment="1">
      <alignment horizontal="center" vertical="center" wrapText="1"/>
    </xf>
    <xf numFmtId="0" fontId="10" fillId="0" borderId="1" xfId="0" applyFont="1" applyBorder="1"/>
    <xf numFmtId="1" fontId="10" fillId="0" borderId="8" xfId="0" applyNumberFormat="1" applyFont="1" applyBorder="1"/>
    <xf numFmtId="0" fontId="0" fillId="0" borderId="0" xfId="0" applyAlignment="1">
      <alignment wrapText="1"/>
    </xf>
    <xf numFmtId="0" fontId="0" fillId="0" borderId="3" xfId="0" applyBorder="1"/>
    <xf numFmtId="2" fontId="0" fillId="0" borderId="0" xfId="0" applyNumberFormat="1"/>
    <xf numFmtId="166" fontId="10" fillId="0" borderId="8" xfId="0" applyNumberFormat="1" applyFont="1" applyBorder="1"/>
    <xf numFmtId="0" fontId="1" fillId="0" borderId="0" xfId="0" applyFont="1" applyAlignment="1">
      <alignment horizontal="center" vertical="center"/>
    </xf>
    <xf numFmtId="0" fontId="5" fillId="0" borderId="0" xfId="0" applyFont="1" applyAlignment="1">
      <alignment horizontal="center"/>
    </xf>
    <xf numFmtId="0" fontId="1" fillId="0" borderId="0" xfId="0" applyFont="1" applyAlignment="1">
      <alignment horizontal="center"/>
    </xf>
    <xf numFmtId="0" fontId="10" fillId="0" borderId="15" xfId="0" applyFont="1" applyBorder="1"/>
    <xf numFmtId="1" fontId="10" fillId="0" borderId="10" xfId="0" applyNumberFormat="1" applyFont="1" applyBorder="1"/>
    <xf numFmtId="0" fontId="10" fillId="0" borderId="0" xfId="0" applyFont="1"/>
    <xf numFmtId="1" fontId="10" fillId="0" borderId="0" xfId="0" applyNumberFormat="1" applyFont="1"/>
    <xf numFmtId="0" fontId="0" fillId="4" borderId="0" xfId="0" applyFill="1"/>
    <xf numFmtId="0" fontId="11" fillId="2" borderId="0" xfId="5" applyFill="1"/>
    <xf numFmtId="167" fontId="0" fillId="0" borderId="0" xfId="4" applyNumberFormat="1" applyFont="1" applyFill="1"/>
    <xf numFmtId="167" fontId="11" fillId="0" borderId="0" xfId="4" applyNumberFormat="1" applyFill="1"/>
    <xf numFmtId="0" fontId="17" fillId="0" borderId="0" xfId="0" applyFont="1"/>
    <xf numFmtId="0" fontId="10" fillId="6" borderId="17" xfId="5" applyFont="1" applyFill="1" applyBorder="1" applyAlignment="1">
      <alignment horizontal="center" vertical="center" wrapText="1"/>
    </xf>
    <xf numFmtId="0" fontId="10" fillId="7" borderId="17" xfId="5" applyFont="1" applyFill="1" applyBorder="1" applyAlignment="1">
      <alignment horizontal="center" vertical="center" wrapText="1"/>
    </xf>
    <xf numFmtId="0" fontId="10" fillId="8" borderId="17" xfId="5" applyFont="1" applyFill="1" applyBorder="1" applyAlignment="1">
      <alignment horizontal="center" vertical="center" wrapText="1"/>
    </xf>
    <xf numFmtId="0" fontId="10" fillId="9" borderId="17" xfId="5" applyFont="1" applyFill="1" applyBorder="1" applyAlignment="1">
      <alignment horizontal="center" vertical="center" wrapText="1"/>
    </xf>
    <xf numFmtId="0" fontId="10" fillId="10" borderId="17" xfId="5" applyFont="1" applyFill="1" applyBorder="1" applyAlignment="1">
      <alignment horizontal="center" vertical="center" wrapText="1"/>
    </xf>
    <xf numFmtId="0" fontId="18" fillId="0" borderId="3" xfId="0" applyFont="1" applyBorder="1" applyAlignment="1">
      <alignment horizontal="center"/>
    </xf>
    <xf numFmtId="166" fontId="18" fillId="0" borderId="3" xfId="0" applyNumberFormat="1" applyFont="1" applyBorder="1" applyAlignment="1">
      <alignment horizontal="center"/>
    </xf>
    <xf numFmtId="0" fontId="10" fillId="5" borderId="3" xfId="0" applyFont="1" applyFill="1" applyBorder="1" applyAlignment="1">
      <alignment wrapText="1"/>
    </xf>
    <xf numFmtId="0" fontId="11" fillId="0" borderId="0" xfId="5"/>
    <xf numFmtId="0" fontId="13" fillId="14" borderId="16" xfId="0" applyFont="1" applyFill="1" applyBorder="1" applyAlignment="1">
      <alignment horizontal="center" vertical="center" wrapText="1"/>
    </xf>
    <xf numFmtId="0" fontId="0" fillId="14" borderId="0" xfId="0" applyFill="1"/>
    <xf numFmtId="0" fontId="0" fillId="14" borderId="0" xfId="0" applyFill="1" applyAlignment="1">
      <alignment horizontal="left" vertical="center" wrapText="1"/>
    </xf>
    <xf numFmtId="0" fontId="12" fillId="14" borderId="0" xfId="0" applyFont="1" applyFill="1"/>
    <xf numFmtId="0" fontId="22" fillId="0" borderId="0" xfId="0" applyFont="1" applyAlignment="1">
      <alignment vertical="center"/>
    </xf>
    <xf numFmtId="0" fontId="9" fillId="15" borderId="3" xfId="0" applyFont="1" applyFill="1" applyBorder="1" applyAlignment="1">
      <alignment vertical="center" wrapText="1"/>
    </xf>
    <xf numFmtId="0" fontId="9" fillId="15" borderId="3" xfId="0" applyFont="1" applyFill="1" applyBorder="1" applyAlignment="1">
      <alignment horizontal="center" vertical="center" wrapText="1"/>
    </xf>
    <xf numFmtId="3" fontId="9" fillId="15" borderId="3" xfId="0" applyNumberFormat="1" applyFont="1" applyFill="1" applyBorder="1" applyAlignment="1">
      <alignment horizontal="center" vertical="center" wrapText="1"/>
    </xf>
    <xf numFmtId="1" fontId="9" fillId="15" borderId="3" xfId="0" applyNumberFormat="1" applyFont="1" applyFill="1" applyBorder="1" applyAlignment="1">
      <alignment horizontal="center" vertical="center" wrapText="1"/>
    </xf>
    <xf numFmtId="1" fontId="9" fillId="15" borderId="3" xfId="0" applyNumberFormat="1" applyFont="1" applyFill="1" applyBorder="1" applyAlignment="1">
      <alignment horizontal="center" vertical="center"/>
    </xf>
    <xf numFmtId="1" fontId="9" fillId="15" borderId="3" xfId="1" applyNumberFormat="1" applyFont="1" applyFill="1" applyBorder="1" applyAlignment="1">
      <alignment horizontal="center" vertical="center" wrapText="1"/>
    </xf>
    <xf numFmtId="0" fontId="9" fillId="15" borderId="3" xfId="1" applyFont="1" applyFill="1" applyBorder="1" applyAlignment="1">
      <alignment horizontal="center" vertical="center" wrapText="1"/>
    </xf>
    <xf numFmtId="10" fontId="9" fillId="15" borderId="3" xfId="1" applyNumberFormat="1" applyFont="1" applyFill="1" applyBorder="1" applyAlignment="1">
      <alignment horizontal="center" vertical="center" wrapText="1"/>
    </xf>
    <xf numFmtId="10" fontId="9" fillId="15" borderId="3" xfId="1" applyNumberFormat="1" applyFont="1" applyFill="1" applyBorder="1" applyAlignment="1">
      <alignment horizontal="center" vertical="center"/>
    </xf>
    <xf numFmtId="0" fontId="9" fillId="15" borderId="3" xfId="1" applyFont="1" applyFill="1" applyBorder="1" applyAlignment="1">
      <alignment horizontal="center" vertical="center"/>
    </xf>
    <xf numFmtId="0" fontId="9" fillId="15" borderId="3" xfId="0" applyFont="1" applyFill="1" applyBorder="1" applyAlignment="1">
      <alignment horizontal="center" vertical="center"/>
    </xf>
    <xf numFmtId="10" fontId="9" fillId="15" borderId="3" xfId="8" applyNumberFormat="1" applyFont="1" applyFill="1" applyBorder="1" applyAlignment="1">
      <alignment horizontal="center" vertical="center"/>
    </xf>
    <xf numFmtId="9" fontId="9" fillId="15" borderId="3" xfId="8" applyNumberFormat="1" applyFont="1" applyFill="1" applyBorder="1" applyAlignment="1">
      <alignment horizontal="center" vertical="center"/>
    </xf>
    <xf numFmtId="10" fontId="9" fillId="15" borderId="3" xfId="8" applyNumberFormat="1" applyFont="1" applyFill="1" applyBorder="1" applyAlignment="1">
      <alignment horizontal="center" vertical="center" wrapText="1"/>
    </xf>
    <xf numFmtId="9" fontId="9" fillId="15" borderId="3" xfId="8" applyNumberFormat="1" applyFont="1" applyFill="1" applyBorder="1" applyAlignment="1">
      <alignment horizontal="center" vertical="center" wrapText="1"/>
    </xf>
    <xf numFmtId="2" fontId="9" fillId="15" borderId="3" xfId="8" applyNumberFormat="1" applyFont="1" applyFill="1" applyBorder="1" applyAlignment="1">
      <alignment horizontal="center" vertical="center" wrapText="1"/>
    </xf>
    <xf numFmtId="1" fontId="9" fillId="15" borderId="3" xfId="8" applyNumberFormat="1" applyFont="1" applyFill="1" applyBorder="1" applyAlignment="1">
      <alignment horizontal="center" vertical="center" wrapText="1"/>
    </xf>
    <xf numFmtId="0" fontId="21" fillId="15" borderId="3" xfId="0" applyFont="1" applyFill="1" applyBorder="1" applyAlignment="1">
      <alignment horizontal="right" vertical="center" wrapText="1"/>
    </xf>
    <xf numFmtId="49" fontId="9" fillId="15" borderId="3" xfId="0" applyNumberFormat="1" applyFont="1" applyFill="1" applyBorder="1" applyAlignment="1">
      <alignment horizontal="center" vertical="center" wrapText="1"/>
    </xf>
    <xf numFmtId="9" fontId="9" fillId="15" borderId="3" xfId="0" applyNumberFormat="1" applyFont="1" applyFill="1" applyBorder="1" applyAlignment="1">
      <alignment horizontal="center" vertical="center" wrapText="1"/>
    </xf>
    <xf numFmtId="49" fontId="21" fillId="15" borderId="3" xfId="0" applyNumberFormat="1" applyFont="1" applyFill="1" applyBorder="1" applyAlignment="1">
      <alignment horizontal="center" vertical="center" wrapText="1"/>
    </xf>
    <xf numFmtId="0" fontId="21" fillId="15" borderId="3" xfId="0" applyFont="1" applyFill="1" applyBorder="1" applyAlignment="1">
      <alignment horizontal="center" vertical="center" wrapText="1"/>
    </xf>
    <xf numFmtId="49" fontId="21" fillId="16" borderId="3" xfId="0" applyNumberFormat="1" applyFont="1" applyFill="1" applyBorder="1" applyAlignment="1">
      <alignment horizontal="center" vertical="center" wrapText="1"/>
    </xf>
    <xf numFmtId="0" fontId="21" fillId="16" borderId="3" xfId="0" applyFont="1" applyFill="1" applyBorder="1" applyAlignment="1">
      <alignment horizontal="center" vertical="center" wrapText="1"/>
    </xf>
    <xf numFmtId="0" fontId="9" fillId="15" borderId="3" xfId="0" applyFont="1" applyFill="1" applyBorder="1" applyAlignment="1">
      <alignment horizontal="right" vertical="center" wrapText="1"/>
    </xf>
    <xf numFmtId="0" fontId="21" fillId="16" borderId="3" xfId="0" applyFont="1" applyFill="1" applyBorder="1" applyAlignment="1">
      <alignment horizontal="right" vertical="center" wrapText="1"/>
    </xf>
    <xf numFmtId="0" fontId="21" fillId="17" borderId="3" xfId="0" applyFont="1" applyFill="1" applyBorder="1" applyAlignment="1">
      <alignment horizontal="right" vertical="center" wrapText="1"/>
    </xf>
    <xf numFmtId="169" fontId="9" fillId="15" borderId="3" xfId="0" applyNumberFormat="1" applyFont="1" applyFill="1" applyBorder="1" applyAlignment="1">
      <alignment horizontal="center" vertical="center" wrapText="1"/>
    </xf>
    <xf numFmtId="3" fontId="9" fillId="15" borderId="3" xfId="1" applyNumberFormat="1" applyFont="1" applyFill="1" applyBorder="1" applyAlignment="1">
      <alignment horizontal="center" vertical="center" wrapText="1"/>
    </xf>
    <xf numFmtId="10" fontId="9" fillId="15" borderId="3" xfId="0" applyNumberFormat="1" applyFont="1" applyFill="1" applyBorder="1" applyAlignment="1">
      <alignment horizontal="center" vertical="center" wrapText="1"/>
    </xf>
    <xf numFmtId="168" fontId="9" fillId="15" borderId="3" xfId="0" applyNumberFormat="1" applyFont="1" applyFill="1" applyBorder="1" applyAlignment="1">
      <alignment horizontal="center" vertical="center" wrapText="1"/>
    </xf>
    <xf numFmtId="3" fontId="19" fillId="15" borderId="3" xfId="0" applyNumberFormat="1" applyFont="1" applyFill="1" applyBorder="1" applyAlignment="1">
      <alignment horizontal="center" vertical="center"/>
    </xf>
    <xf numFmtId="3" fontId="21" fillId="15" borderId="3" xfId="0" applyNumberFormat="1" applyFont="1" applyFill="1" applyBorder="1" applyAlignment="1">
      <alignment horizontal="center" vertical="center" wrapText="1"/>
    </xf>
    <xf numFmtId="0" fontId="21" fillId="16" borderId="3" xfId="0" applyFont="1" applyFill="1" applyBorder="1" applyAlignment="1">
      <alignment horizontal="center" vertical="center"/>
    </xf>
    <xf numFmtId="0" fontId="21" fillId="15" borderId="3" xfId="0" applyFont="1" applyFill="1" applyBorder="1" applyAlignment="1">
      <alignment horizontal="center" vertical="center"/>
    </xf>
    <xf numFmtId="0" fontId="21" fillId="17" borderId="3" xfId="0" applyFont="1" applyFill="1" applyBorder="1" applyAlignment="1">
      <alignment horizontal="center" vertical="center"/>
    </xf>
    <xf numFmtId="0" fontId="21" fillId="17" borderId="3" xfId="0" applyFont="1" applyFill="1" applyBorder="1" applyAlignment="1">
      <alignment horizontal="center" vertical="center" wrapText="1"/>
    </xf>
    <xf numFmtId="170" fontId="21" fillId="15" borderId="3" xfId="0" applyNumberFormat="1" applyFont="1" applyFill="1" applyBorder="1" applyAlignment="1">
      <alignment horizontal="center" vertical="center" wrapText="1"/>
    </xf>
    <xf numFmtId="0" fontId="21" fillId="15" borderId="3" xfId="6" applyFont="1" applyFill="1" applyBorder="1" applyAlignment="1">
      <alignment horizontal="center" vertical="center" wrapText="1"/>
    </xf>
    <xf numFmtId="0" fontId="19" fillId="15" borderId="3" xfId="6" applyFont="1" applyFill="1" applyBorder="1" applyAlignment="1">
      <alignment horizontal="center" vertical="center"/>
    </xf>
    <xf numFmtId="0" fontId="19" fillId="15" borderId="3" xfId="6" applyFont="1" applyFill="1" applyBorder="1" applyAlignment="1">
      <alignment horizontal="center" vertical="center" wrapText="1"/>
    </xf>
    <xf numFmtId="0" fontId="9" fillId="15" borderId="3" xfId="6" applyFont="1" applyFill="1" applyBorder="1" applyAlignment="1">
      <alignment horizontal="center" vertical="center" wrapText="1"/>
    </xf>
    <xf numFmtId="170" fontId="21" fillId="15" borderId="3" xfId="6" applyNumberFormat="1" applyFont="1" applyFill="1" applyBorder="1" applyAlignment="1">
      <alignment horizontal="center" vertical="center"/>
    </xf>
    <xf numFmtId="3" fontId="21" fillId="15" borderId="3" xfId="2" applyNumberFormat="1" applyFont="1" applyFill="1" applyBorder="1" applyAlignment="1">
      <alignment horizontal="center" vertical="center"/>
    </xf>
    <xf numFmtId="3" fontId="21" fillId="15" borderId="3" xfId="2" applyNumberFormat="1" applyFont="1" applyFill="1" applyBorder="1" applyAlignment="1">
      <alignment horizontal="center" vertical="center" wrapText="1"/>
    </xf>
    <xf numFmtId="0" fontId="21" fillId="15" borderId="3" xfId="1" applyFont="1" applyFill="1" applyBorder="1" applyAlignment="1">
      <alignment horizontal="center" vertical="center" wrapText="1"/>
    </xf>
    <xf numFmtId="3" fontId="21" fillId="15" borderId="3" xfId="1" applyNumberFormat="1" applyFont="1" applyFill="1" applyBorder="1" applyAlignment="1">
      <alignment horizontal="center" vertical="center" wrapText="1"/>
    </xf>
    <xf numFmtId="0" fontId="19" fillId="15" borderId="3" xfId="1" applyFont="1" applyFill="1" applyBorder="1" applyAlignment="1">
      <alignment horizontal="center" vertical="center"/>
    </xf>
    <xf numFmtId="0" fontId="21" fillId="15" borderId="3" xfId="1" applyFont="1" applyFill="1" applyBorder="1" applyAlignment="1">
      <alignment horizontal="center" vertical="center"/>
    </xf>
    <xf numFmtId="0" fontId="21" fillId="15" borderId="3" xfId="8" applyFont="1" applyFill="1" applyBorder="1" applyAlignment="1">
      <alignment horizontal="right" vertical="center" wrapText="1"/>
    </xf>
    <xf numFmtId="0" fontId="19" fillId="15" borderId="3" xfId="0" applyFont="1" applyFill="1" applyBorder="1" applyAlignment="1">
      <alignment horizontal="center" vertical="center"/>
    </xf>
    <xf numFmtId="170" fontId="21" fillId="17" borderId="3" xfId="0" applyNumberFormat="1" applyFont="1" applyFill="1" applyBorder="1" applyAlignment="1">
      <alignment horizontal="center" vertical="center" wrapText="1"/>
    </xf>
    <xf numFmtId="3" fontId="19" fillId="15" borderId="3" xfId="1" applyNumberFormat="1" applyFont="1" applyFill="1" applyBorder="1" applyAlignment="1">
      <alignment vertical="center" wrapText="1"/>
    </xf>
    <xf numFmtId="0" fontId="19" fillId="15" borderId="3" xfId="1" applyFont="1" applyFill="1" applyBorder="1" applyAlignment="1">
      <alignment vertical="center" wrapText="1"/>
    </xf>
    <xf numFmtId="0" fontId="21" fillId="15" borderId="3" xfId="1" applyFont="1" applyFill="1" applyBorder="1" applyAlignment="1">
      <alignment vertical="center"/>
    </xf>
    <xf numFmtId="172" fontId="19" fillId="15" borderId="3" xfId="2" applyNumberFormat="1" applyFont="1" applyFill="1" applyBorder="1" applyAlignment="1">
      <alignment vertical="center" wrapText="1"/>
    </xf>
    <xf numFmtId="0" fontId="19" fillId="16" borderId="3" xfId="1" applyFont="1" applyFill="1" applyBorder="1" applyAlignment="1">
      <alignment vertical="center" wrapText="1"/>
    </xf>
    <xf numFmtId="170" fontId="21" fillId="15" borderId="3" xfId="1" applyNumberFormat="1" applyFont="1" applyFill="1" applyBorder="1" applyAlignment="1">
      <alignment vertical="center" wrapText="1"/>
    </xf>
    <xf numFmtId="0" fontId="19" fillId="15" borderId="3" xfId="1" applyFont="1" applyFill="1" applyBorder="1" applyAlignment="1">
      <alignment vertical="center"/>
    </xf>
    <xf numFmtId="0" fontId="19" fillId="16" borderId="3" xfId="1" applyFont="1" applyFill="1" applyBorder="1" applyAlignment="1">
      <alignment vertical="center"/>
    </xf>
    <xf numFmtId="0" fontId="19" fillId="15" borderId="3" xfId="1" applyFont="1" applyFill="1" applyBorder="1" applyAlignment="1">
      <alignment horizontal="center" vertical="center" wrapText="1"/>
    </xf>
    <xf numFmtId="1" fontId="21" fillId="15" borderId="3" xfId="1" applyNumberFormat="1" applyFont="1" applyFill="1" applyBorder="1" applyAlignment="1">
      <alignment vertical="center" wrapText="1"/>
    </xf>
    <xf numFmtId="1" fontId="21" fillId="16" borderId="3" xfId="0" applyNumberFormat="1" applyFont="1" applyFill="1" applyBorder="1" applyAlignment="1">
      <alignment horizontal="right" vertical="center" wrapText="1"/>
    </xf>
    <xf numFmtId="1" fontId="21" fillId="15" borderId="3" xfId="0" applyNumberFormat="1" applyFont="1" applyFill="1" applyBorder="1" applyAlignment="1">
      <alignment horizontal="right" vertical="center" wrapText="1"/>
    </xf>
    <xf numFmtId="9" fontId="21" fillId="15" borderId="3" xfId="0" applyNumberFormat="1" applyFont="1" applyFill="1" applyBorder="1" applyAlignment="1">
      <alignment horizontal="right" vertical="center" wrapText="1"/>
    </xf>
    <xf numFmtId="1" fontId="21" fillId="15" borderId="3" xfId="0" applyNumberFormat="1" applyFont="1" applyFill="1" applyBorder="1" applyAlignment="1">
      <alignment horizontal="center" vertical="center" wrapText="1"/>
    </xf>
    <xf numFmtId="2" fontId="9" fillId="15" borderId="3" xfId="0" applyNumberFormat="1" applyFont="1" applyFill="1" applyBorder="1" applyAlignment="1">
      <alignment horizontal="center" vertical="center"/>
    </xf>
    <xf numFmtId="0" fontId="19" fillId="16" borderId="3" xfId="0" applyFont="1" applyFill="1" applyBorder="1" applyAlignment="1">
      <alignment horizontal="center" vertical="center" wrapText="1"/>
    </xf>
    <xf numFmtId="9" fontId="9" fillId="15" borderId="3" xfId="1" applyNumberFormat="1" applyFont="1" applyFill="1" applyBorder="1" applyAlignment="1">
      <alignment horizontal="center" vertical="center" wrapText="1"/>
    </xf>
    <xf numFmtId="170" fontId="21" fillId="15" borderId="3" xfId="1" applyNumberFormat="1" applyFont="1" applyFill="1" applyBorder="1" applyAlignment="1">
      <alignment horizontal="center" vertical="center" wrapText="1"/>
    </xf>
    <xf numFmtId="167" fontId="9" fillId="15" borderId="3" xfId="1" applyNumberFormat="1" applyFont="1" applyFill="1" applyBorder="1" applyAlignment="1">
      <alignment horizontal="center" vertical="center" wrapText="1"/>
    </xf>
    <xf numFmtId="0" fontId="19" fillId="16" borderId="3" xfId="1" applyFont="1" applyFill="1" applyBorder="1" applyAlignment="1">
      <alignment horizontal="center" vertical="center"/>
    </xf>
    <xf numFmtId="0" fontId="19" fillId="15" borderId="3" xfId="0" applyFont="1" applyFill="1" applyBorder="1" applyAlignment="1">
      <alignment horizontal="center" vertical="center" wrapText="1"/>
    </xf>
    <xf numFmtId="0" fontId="9" fillId="15" borderId="3" xfId="9" applyFont="1" applyFill="1" applyBorder="1" applyAlignment="1">
      <alignment horizontal="center" vertical="center" wrapText="1"/>
    </xf>
    <xf numFmtId="0" fontId="21" fillId="15" borderId="3" xfId="9" applyFont="1" applyFill="1" applyBorder="1" applyAlignment="1">
      <alignment horizontal="center" vertical="center" wrapText="1"/>
    </xf>
    <xf numFmtId="0" fontId="19" fillId="15" borderId="3" xfId="9" applyFont="1" applyFill="1" applyBorder="1" applyAlignment="1">
      <alignment horizontal="center" vertical="center" wrapText="1"/>
    </xf>
    <xf numFmtId="166" fontId="21" fillId="15" borderId="3" xfId="9" applyNumberFormat="1" applyFont="1" applyFill="1" applyBorder="1" applyAlignment="1">
      <alignment horizontal="center" vertical="center" wrapText="1"/>
    </xf>
    <xf numFmtId="1" fontId="21" fillId="15" borderId="3" xfId="9" applyNumberFormat="1" applyFont="1" applyFill="1" applyBorder="1" applyAlignment="1">
      <alignment horizontal="center" vertical="center" wrapText="1"/>
    </xf>
    <xf numFmtId="0" fontId="21" fillId="15" borderId="3" xfId="9" applyFont="1" applyFill="1" applyBorder="1" applyAlignment="1">
      <alignment vertical="center" wrapText="1"/>
    </xf>
    <xf numFmtId="0" fontId="21" fillId="15" borderId="3" xfId="9" applyFont="1" applyFill="1" applyBorder="1" applyAlignment="1">
      <alignment horizontal="center" vertical="center"/>
    </xf>
    <xf numFmtId="0" fontId="19" fillId="15" borderId="3" xfId="9" applyFont="1" applyFill="1" applyBorder="1" applyAlignment="1">
      <alignment horizontal="center" vertical="center"/>
    </xf>
    <xf numFmtId="3" fontId="21" fillId="15" borderId="3" xfId="9" applyNumberFormat="1" applyFont="1" applyFill="1" applyBorder="1" applyAlignment="1">
      <alignment horizontal="center" vertical="center" wrapText="1"/>
    </xf>
    <xf numFmtId="10" fontId="9" fillId="15" borderId="3" xfId="0" applyNumberFormat="1" applyFont="1" applyFill="1" applyBorder="1" applyAlignment="1">
      <alignment horizontal="center" vertical="center"/>
    </xf>
    <xf numFmtId="9" fontId="9" fillId="15" borderId="3" xfId="0" applyNumberFormat="1" applyFont="1" applyFill="1" applyBorder="1" applyAlignment="1">
      <alignment horizontal="center" vertical="center"/>
    </xf>
    <xf numFmtId="3" fontId="19" fillId="15" borderId="3" xfId="0" applyNumberFormat="1" applyFont="1" applyFill="1" applyBorder="1" applyAlignment="1">
      <alignment vertical="center" wrapText="1"/>
    </xf>
    <xf numFmtId="3" fontId="19" fillId="15" borderId="3" xfId="0" applyNumberFormat="1" applyFont="1" applyFill="1" applyBorder="1" applyAlignment="1">
      <alignment horizontal="center" vertical="center" wrapText="1"/>
    </xf>
    <xf numFmtId="4" fontId="19" fillId="15" borderId="3" xfId="0" applyNumberFormat="1" applyFont="1" applyFill="1" applyBorder="1" applyAlignment="1">
      <alignment vertical="center" wrapText="1"/>
    </xf>
    <xf numFmtId="10" fontId="9" fillId="15" borderId="3" xfId="6" applyNumberFormat="1" applyFont="1" applyFill="1" applyBorder="1" applyAlignment="1">
      <alignment horizontal="center" vertical="center" wrapText="1"/>
    </xf>
    <xf numFmtId="9" fontId="9" fillId="15" borderId="3" xfId="6" applyNumberFormat="1" applyFont="1" applyFill="1" applyBorder="1" applyAlignment="1">
      <alignment horizontal="center" vertical="center" wrapText="1"/>
    </xf>
    <xf numFmtId="1" fontId="9" fillId="15" borderId="3" xfId="6" applyNumberFormat="1" applyFont="1" applyFill="1" applyBorder="1" applyAlignment="1">
      <alignment horizontal="center" vertical="center" wrapText="1"/>
    </xf>
    <xf numFmtId="3" fontId="21" fillId="17" borderId="3" xfId="0" applyNumberFormat="1" applyFont="1" applyFill="1" applyBorder="1" applyAlignment="1">
      <alignment horizontal="center" vertical="center" wrapText="1"/>
    </xf>
    <xf numFmtId="9" fontId="19" fillId="17" borderId="3" xfId="0" applyNumberFormat="1" applyFont="1" applyFill="1" applyBorder="1" applyAlignment="1">
      <alignment horizontal="center" vertical="center"/>
    </xf>
    <xf numFmtId="10" fontId="19" fillId="15" borderId="3" xfId="0" applyNumberFormat="1" applyFont="1" applyFill="1" applyBorder="1" applyAlignment="1">
      <alignment horizontal="center" vertical="center"/>
    </xf>
    <xf numFmtId="10" fontId="21" fillId="15" borderId="3" xfId="0" applyNumberFormat="1" applyFont="1" applyFill="1" applyBorder="1" applyAlignment="1">
      <alignment horizontal="center" vertical="center" wrapText="1"/>
    </xf>
    <xf numFmtId="9" fontId="21" fillId="17" borderId="3" xfId="0" applyNumberFormat="1" applyFont="1" applyFill="1" applyBorder="1" applyAlignment="1">
      <alignment horizontal="center" vertical="center" wrapText="1"/>
    </xf>
    <xf numFmtId="9" fontId="21" fillId="15" borderId="3" xfId="0" applyNumberFormat="1" applyFont="1" applyFill="1" applyBorder="1" applyAlignment="1">
      <alignment horizontal="center" vertical="center" wrapText="1"/>
    </xf>
    <xf numFmtId="0" fontId="19" fillId="15" borderId="18" xfId="0" applyFont="1" applyFill="1" applyBorder="1" applyAlignment="1">
      <alignment vertical="center" wrapText="1"/>
    </xf>
    <xf numFmtId="1" fontId="21" fillId="16" borderId="3" xfId="0" applyNumberFormat="1" applyFont="1" applyFill="1" applyBorder="1" applyAlignment="1">
      <alignment horizontal="center" vertical="center"/>
    </xf>
    <xf numFmtId="1" fontId="21" fillId="16" borderId="3" xfId="0" applyNumberFormat="1" applyFont="1" applyFill="1" applyBorder="1" applyAlignment="1">
      <alignment horizontal="center" vertical="center" wrapText="1"/>
    </xf>
    <xf numFmtId="0" fontId="19" fillId="16" borderId="3" xfId="0" applyFont="1" applyFill="1" applyBorder="1" applyAlignment="1">
      <alignment horizontal="center" vertical="center"/>
    </xf>
    <xf numFmtId="0" fontId="9" fillId="15" borderId="3" xfId="6" applyFont="1" applyFill="1" applyBorder="1" applyAlignment="1">
      <alignment horizontal="center" vertical="center"/>
    </xf>
    <xf numFmtId="10" fontId="9" fillId="15" borderId="3" xfId="10" applyNumberFormat="1" applyFont="1" applyFill="1" applyBorder="1" applyAlignment="1">
      <alignment horizontal="center" vertical="center" wrapText="1"/>
    </xf>
    <xf numFmtId="167" fontId="9" fillId="15" borderId="3" xfId="6" applyNumberFormat="1" applyFont="1" applyFill="1" applyBorder="1" applyAlignment="1">
      <alignment horizontal="center" vertical="center" wrapText="1"/>
    </xf>
    <xf numFmtId="2" fontId="9" fillId="15" borderId="3" xfId="0" applyNumberFormat="1" applyFont="1" applyFill="1" applyBorder="1" applyAlignment="1">
      <alignment horizontal="center" vertical="center" wrapText="1"/>
    </xf>
    <xf numFmtId="0" fontId="19" fillId="16" borderId="3" xfId="0" applyFont="1" applyFill="1" applyBorder="1" applyAlignment="1">
      <alignment horizontal="right" vertical="center"/>
    </xf>
    <xf numFmtId="167" fontId="9" fillId="15" borderId="3" xfId="0" applyNumberFormat="1" applyFont="1" applyFill="1" applyBorder="1" applyAlignment="1">
      <alignment horizontal="center" vertical="center" wrapText="1"/>
    </xf>
    <xf numFmtId="4" fontId="9" fillId="15" borderId="3" xfId="0" applyNumberFormat="1" applyFont="1" applyFill="1" applyBorder="1" applyAlignment="1">
      <alignment horizontal="center" vertical="center" wrapText="1"/>
    </xf>
    <xf numFmtId="0" fontId="21" fillId="18" borderId="3" xfId="0" applyFont="1" applyFill="1" applyBorder="1" applyAlignment="1">
      <alignment horizontal="right" vertical="center" wrapText="1"/>
    </xf>
    <xf numFmtId="171" fontId="21" fillId="18" borderId="3" xfId="0" applyNumberFormat="1" applyFont="1" applyFill="1" applyBorder="1" applyAlignment="1">
      <alignment horizontal="right" vertical="center" wrapText="1"/>
    </xf>
    <xf numFmtId="0" fontId="21" fillId="19" borderId="3" xfId="0" applyFont="1" applyFill="1" applyBorder="1" applyAlignment="1">
      <alignment horizontal="right" vertical="center" wrapText="1"/>
    </xf>
    <xf numFmtId="0" fontId="21" fillId="19" borderId="3" xfId="0" applyFont="1" applyFill="1" applyBorder="1" applyAlignment="1">
      <alignment horizontal="right" vertical="center"/>
    </xf>
    <xf numFmtId="0" fontId="21" fillId="20" borderId="3" xfId="0" applyFont="1" applyFill="1" applyBorder="1" applyAlignment="1">
      <alignment horizontal="right" vertical="center"/>
    </xf>
    <xf numFmtId="9" fontId="9" fillId="15" borderId="3" xfId="1" applyNumberFormat="1" applyFont="1" applyFill="1" applyBorder="1" applyAlignment="1">
      <alignment horizontal="center" vertical="center"/>
    </xf>
    <xf numFmtId="0" fontId="21" fillId="16" borderId="3" xfId="1" applyFont="1" applyFill="1" applyBorder="1" applyAlignment="1">
      <alignment horizontal="center" vertical="center" wrapText="1"/>
    </xf>
    <xf numFmtId="0" fontId="21" fillId="16" borderId="3" xfId="1" applyFont="1" applyFill="1" applyBorder="1" applyAlignment="1">
      <alignment horizontal="right" vertical="center" wrapText="1"/>
    </xf>
    <xf numFmtId="0" fontId="9" fillId="16" borderId="3" xfId="1" applyFont="1" applyFill="1" applyBorder="1" applyAlignment="1">
      <alignment horizontal="center" vertical="center" wrapText="1"/>
    </xf>
    <xf numFmtId="0" fontId="9" fillId="15" borderId="3" xfId="1" applyFont="1" applyFill="1" applyBorder="1" applyAlignment="1">
      <alignment horizontal="right" vertical="center" wrapText="1"/>
    </xf>
    <xf numFmtId="0" fontId="9" fillId="16" borderId="3" xfId="1" applyFont="1" applyFill="1" applyBorder="1" applyAlignment="1">
      <alignment horizontal="center" vertical="center"/>
    </xf>
    <xf numFmtId="3" fontId="21" fillId="16" borderId="3" xfId="1" applyNumberFormat="1" applyFont="1" applyFill="1" applyBorder="1" applyAlignment="1">
      <alignment horizontal="center" vertical="center" wrapText="1"/>
    </xf>
    <xf numFmtId="3" fontId="21" fillId="16" borderId="3" xfId="1" applyNumberFormat="1" applyFont="1" applyFill="1" applyBorder="1" applyAlignment="1">
      <alignment horizontal="right" vertical="center" wrapText="1"/>
    </xf>
    <xf numFmtId="0" fontId="9" fillId="16" borderId="3" xfId="1" applyFont="1" applyFill="1" applyBorder="1" applyAlignment="1">
      <alignment vertical="center" wrapText="1"/>
    </xf>
    <xf numFmtId="0" fontId="9" fillId="16" borderId="3" xfId="1" applyFont="1" applyFill="1" applyBorder="1" applyAlignment="1">
      <alignment horizontal="right" vertical="center" wrapText="1"/>
    </xf>
    <xf numFmtId="0" fontId="19" fillId="15" borderId="3" xfId="1" applyFont="1" applyFill="1" applyBorder="1" applyAlignment="1">
      <alignment horizontal="right" vertical="center" wrapText="1"/>
    </xf>
    <xf numFmtId="0" fontId="21" fillId="15" borderId="3" xfId="6" applyFont="1" applyFill="1" applyBorder="1" applyAlignment="1">
      <alignment horizontal="center" vertical="center"/>
    </xf>
    <xf numFmtId="3" fontId="21" fillId="15" borderId="3" xfId="6" applyNumberFormat="1" applyFont="1" applyFill="1" applyBorder="1" applyAlignment="1">
      <alignment horizontal="center" vertical="center" wrapText="1"/>
    </xf>
    <xf numFmtId="167" fontId="9" fillId="15" borderId="3" xfId="9" applyNumberFormat="1" applyFont="1" applyFill="1" applyBorder="1" applyAlignment="1">
      <alignment horizontal="center" vertical="center" wrapText="1"/>
    </xf>
    <xf numFmtId="1" fontId="9" fillId="15" borderId="3" xfId="9" applyNumberFormat="1" applyFont="1" applyFill="1" applyBorder="1" applyAlignment="1">
      <alignment horizontal="center" vertical="center" wrapText="1"/>
    </xf>
    <xf numFmtId="9" fontId="9" fillId="15" borderId="3" xfId="9" applyNumberFormat="1" applyFont="1" applyFill="1" applyBorder="1" applyAlignment="1">
      <alignment horizontal="center" vertical="center" wrapText="1"/>
    </xf>
    <xf numFmtId="3" fontId="9" fillId="15" borderId="3" xfId="9" applyNumberFormat="1" applyFont="1" applyFill="1" applyBorder="1" applyAlignment="1">
      <alignment horizontal="center" vertical="center" wrapText="1"/>
    </xf>
    <xf numFmtId="0" fontId="9" fillId="15" borderId="3" xfId="9" applyFont="1" applyFill="1" applyBorder="1" applyAlignment="1">
      <alignment horizontal="center" vertical="center"/>
    </xf>
    <xf numFmtId="1" fontId="9" fillId="15" borderId="3" xfId="9" applyNumberFormat="1" applyFont="1" applyFill="1" applyBorder="1" applyAlignment="1">
      <alignment horizontal="center" vertical="center"/>
    </xf>
    <xf numFmtId="3" fontId="21" fillId="15" borderId="3" xfId="8" applyNumberFormat="1" applyFont="1" applyFill="1" applyBorder="1" applyAlignment="1">
      <alignment horizontal="right" vertical="center" wrapText="1"/>
    </xf>
    <xf numFmtId="166" fontId="9" fillId="15" borderId="3" xfId="0" applyNumberFormat="1" applyFont="1" applyFill="1" applyBorder="1" applyAlignment="1">
      <alignment horizontal="center" vertical="center"/>
    </xf>
    <xf numFmtId="0" fontId="22" fillId="0" borderId="0" xfId="0" applyFont="1" applyAlignment="1">
      <alignment horizontal="center" vertical="center"/>
    </xf>
    <xf numFmtId="0" fontId="21" fillId="15" borderId="3" xfId="8" applyFont="1" applyFill="1" applyBorder="1" applyAlignment="1">
      <alignment horizontal="center" vertical="center" wrapText="1"/>
    </xf>
    <xf numFmtId="0" fontId="19" fillId="16" borderId="3" xfId="1" applyFont="1" applyFill="1" applyBorder="1" applyAlignment="1">
      <alignment horizontal="center" vertical="center" wrapText="1"/>
    </xf>
    <xf numFmtId="0" fontId="21" fillId="18" borderId="3" xfId="0" applyFont="1" applyFill="1" applyBorder="1" applyAlignment="1">
      <alignment horizontal="center" vertical="center" wrapText="1"/>
    </xf>
    <xf numFmtId="0" fontId="21" fillId="19" borderId="3" xfId="0" applyFont="1" applyFill="1" applyBorder="1" applyAlignment="1">
      <alignment horizontal="center" vertical="center"/>
    </xf>
    <xf numFmtId="0" fontId="21" fillId="19" borderId="3" xfId="0" applyFont="1" applyFill="1" applyBorder="1" applyAlignment="1">
      <alignment horizontal="center" vertical="center" wrapText="1"/>
    </xf>
    <xf numFmtId="0" fontId="0" fillId="21" borderId="0" xfId="0" applyFill="1"/>
    <xf numFmtId="0" fontId="10" fillId="22" borderId="0" xfId="0" applyFont="1" applyFill="1"/>
    <xf numFmtId="9" fontId="0" fillId="0" borderId="0" xfId="4" applyFont="1" applyAlignment="1">
      <alignment horizontal="center" vertical="center"/>
    </xf>
    <xf numFmtId="0" fontId="0" fillId="22" borderId="0" xfId="0" applyFill="1"/>
    <xf numFmtId="9" fontId="0" fillId="22" borderId="0" xfId="4" applyFont="1" applyFill="1" applyAlignment="1">
      <alignment horizontal="center" vertical="center"/>
    </xf>
    <xf numFmtId="0" fontId="18" fillId="22" borderId="0" xfId="0" applyFont="1" applyFill="1" applyAlignment="1">
      <alignment vertical="center"/>
    </xf>
    <xf numFmtId="0" fontId="10" fillId="22" borderId="0" xfId="0" applyFont="1" applyFill="1" applyAlignment="1">
      <alignment horizontal="center" vertical="center"/>
    </xf>
    <xf numFmtId="9" fontId="11" fillId="0" borderId="0" xfId="4" applyFont="1"/>
    <xf numFmtId="0" fontId="0" fillId="0" borderId="19" xfId="0" applyBorder="1"/>
    <xf numFmtId="0" fontId="0" fillId="23" borderId="0" xfId="0" applyFill="1"/>
    <xf numFmtId="9" fontId="11" fillId="23" borderId="0" xfId="4" applyFont="1" applyFill="1"/>
    <xf numFmtId="9" fontId="0" fillId="22" borderId="0" xfId="4" applyFont="1" applyFill="1"/>
    <xf numFmtId="9" fontId="11" fillId="14" borderId="0" xfId="4" applyFont="1" applyFill="1"/>
    <xf numFmtId="9" fontId="11" fillId="14" borderId="0" xfId="4" applyFont="1" applyFill="1" applyAlignment="1">
      <alignment vertical="center"/>
    </xf>
    <xf numFmtId="9" fontId="0" fillId="0" borderId="0" xfId="4" applyFont="1"/>
    <xf numFmtId="0" fontId="10" fillId="24" borderId="0" xfId="0" applyFont="1" applyFill="1"/>
    <xf numFmtId="0" fontId="10" fillId="24" borderId="0" xfId="0" applyFont="1" applyFill="1" applyAlignment="1">
      <alignment horizontal="center" vertical="center"/>
    </xf>
    <xf numFmtId="9" fontId="10" fillId="24" borderId="0" xfId="0" applyNumberFormat="1" applyFont="1" applyFill="1" applyAlignment="1">
      <alignment horizontal="center" vertical="center"/>
    </xf>
    <xf numFmtId="0" fontId="10" fillId="22" borderId="20" xfId="0" applyFont="1" applyFill="1" applyBorder="1"/>
    <xf numFmtId="0" fontId="10" fillId="22" borderId="21" xfId="0" applyFont="1" applyFill="1" applyBorder="1" applyAlignment="1">
      <alignment horizontal="center" vertical="center"/>
    </xf>
    <xf numFmtId="0" fontId="10" fillId="22" borderId="22" xfId="0" applyFont="1" applyFill="1" applyBorder="1" applyAlignment="1">
      <alignment horizontal="center" vertical="center"/>
    </xf>
    <xf numFmtId="166" fontId="9" fillId="15" borderId="3" xfId="7" applyNumberFormat="1" applyFont="1" applyFill="1" applyBorder="1" applyAlignment="1">
      <alignment horizontal="center" vertical="center" wrapText="1"/>
    </xf>
    <xf numFmtId="9" fontId="9" fillId="15" borderId="3" xfId="7" applyNumberFormat="1" applyFont="1" applyFill="1" applyBorder="1" applyAlignment="1">
      <alignment horizontal="center" vertical="center" wrapText="1"/>
    </xf>
    <xf numFmtId="0" fontId="9" fillId="16" borderId="3" xfId="7" applyFont="1" applyFill="1" applyBorder="1" applyAlignment="1">
      <alignment horizontal="center" vertical="center" wrapText="1"/>
    </xf>
    <xf numFmtId="0" fontId="21" fillId="16" borderId="3" xfId="7" applyFont="1" applyFill="1" applyBorder="1" applyAlignment="1">
      <alignment horizontal="center" vertical="center" wrapText="1"/>
    </xf>
    <xf numFmtId="0" fontId="9" fillId="15" borderId="3" xfId="7" applyFont="1" applyFill="1" applyBorder="1" applyAlignment="1">
      <alignment horizontal="center" vertical="center" wrapText="1"/>
    </xf>
    <xf numFmtId="10" fontId="9" fillId="15" borderId="3" xfId="7" applyNumberFormat="1" applyFont="1" applyFill="1" applyBorder="1" applyAlignment="1">
      <alignment horizontal="center" vertical="center" wrapText="1"/>
    </xf>
    <xf numFmtId="9" fontId="9" fillId="15" borderId="3" xfId="7" applyNumberFormat="1" applyFont="1" applyFill="1" applyBorder="1" applyAlignment="1">
      <alignment horizontal="center" vertical="center" wrapText="1" shrinkToFit="1"/>
    </xf>
    <xf numFmtId="1" fontId="9" fillId="15" borderId="3" xfId="7" applyNumberFormat="1" applyFont="1" applyFill="1" applyBorder="1" applyAlignment="1">
      <alignment horizontal="center" vertical="center" wrapText="1" shrinkToFit="1"/>
    </xf>
    <xf numFmtId="2" fontId="9" fillId="15" borderId="3" xfId="7" applyNumberFormat="1" applyFont="1" applyFill="1" applyBorder="1" applyAlignment="1">
      <alignment horizontal="center" vertical="center" wrapText="1"/>
    </xf>
    <xf numFmtId="1" fontId="9" fillId="15" borderId="3" xfId="7" applyNumberFormat="1" applyFont="1" applyFill="1" applyBorder="1" applyAlignment="1">
      <alignment horizontal="center" vertical="center" wrapText="1"/>
    </xf>
    <xf numFmtId="1" fontId="21" fillId="16" borderId="3" xfId="7" applyNumberFormat="1" applyFont="1" applyFill="1" applyBorder="1" applyAlignment="1">
      <alignment horizontal="center" vertical="center" wrapText="1"/>
    </xf>
    <xf numFmtId="167" fontId="9" fillId="15" borderId="3" xfId="7" applyNumberFormat="1" applyFont="1" applyFill="1" applyBorder="1" applyAlignment="1">
      <alignment horizontal="center" vertical="center" wrapText="1"/>
    </xf>
    <xf numFmtId="166" fontId="9" fillId="15" borderId="3" xfId="7" applyNumberFormat="1" applyFont="1" applyFill="1" applyBorder="1" applyAlignment="1">
      <alignment horizontal="center" vertical="center" wrapText="1" shrinkToFit="1"/>
    </xf>
    <xf numFmtId="2" fontId="9" fillId="15" borderId="3" xfId="7" applyNumberFormat="1" applyFont="1" applyFill="1" applyBorder="1" applyAlignment="1">
      <alignment horizontal="center" vertical="center" wrapText="1" shrinkToFit="1"/>
    </xf>
    <xf numFmtId="1" fontId="21" fillId="15" borderId="3" xfId="7" applyNumberFormat="1" applyFont="1" applyFill="1" applyBorder="1" applyAlignment="1">
      <alignment horizontal="center" vertical="center" wrapText="1"/>
    </xf>
    <xf numFmtId="166" fontId="9" fillId="15" borderId="3" xfId="7" applyNumberFormat="1" applyFont="1" applyFill="1" applyBorder="1" applyAlignment="1">
      <alignment vertical="center" wrapText="1"/>
    </xf>
    <xf numFmtId="1" fontId="9" fillId="15" borderId="3" xfId="7" applyNumberFormat="1" applyFont="1" applyFill="1" applyBorder="1" applyAlignment="1">
      <alignment vertical="center" wrapText="1"/>
    </xf>
    <xf numFmtId="0" fontId="19" fillId="15" borderId="3" xfId="7" applyFont="1" applyFill="1" applyBorder="1" applyAlignment="1">
      <alignment horizontal="center" vertical="center" wrapText="1"/>
    </xf>
    <xf numFmtId="0" fontId="21" fillId="15" borderId="3" xfId="7" applyFont="1" applyFill="1" applyBorder="1" applyAlignment="1">
      <alignment horizontal="center" vertical="center" wrapText="1"/>
    </xf>
    <xf numFmtId="0" fontId="19" fillId="16" borderId="3" xfId="7" applyFont="1" applyFill="1" applyBorder="1" applyAlignment="1">
      <alignment horizontal="center" vertical="center" wrapText="1"/>
    </xf>
    <xf numFmtId="1" fontId="9" fillId="15" borderId="3" xfId="7" applyNumberFormat="1" applyFont="1" applyFill="1" applyBorder="1" applyAlignment="1">
      <alignment horizontal="center" vertical="center" shrinkToFit="1"/>
    </xf>
    <xf numFmtId="1" fontId="19" fillId="15" borderId="3" xfId="0" applyNumberFormat="1" applyFont="1" applyFill="1" applyBorder="1" applyAlignment="1">
      <alignment horizontal="right" vertical="center"/>
    </xf>
    <xf numFmtId="0" fontId="21" fillId="15" borderId="3" xfId="0" applyFont="1" applyFill="1" applyBorder="1" applyAlignment="1">
      <alignment horizontal="right" vertical="center"/>
    </xf>
    <xf numFmtId="1" fontId="19" fillId="15" borderId="3" xfId="0" applyNumberFormat="1" applyFont="1" applyFill="1" applyBorder="1" applyAlignment="1">
      <alignment horizontal="right" vertical="center" wrapText="1"/>
    </xf>
    <xf numFmtId="0" fontId="19" fillId="15" borderId="3" xfId="0" applyFont="1" applyFill="1" applyBorder="1" applyAlignment="1">
      <alignment horizontal="right" vertical="center" wrapText="1"/>
    </xf>
    <xf numFmtId="1" fontId="19" fillId="16" borderId="3" xfId="0" applyNumberFormat="1" applyFont="1" applyFill="1" applyBorder="1" applyAlignment="1">
      <alignment horizontal="right" vertical="center" wrapText="1"/>
    </xf>
    <xf numFmtId="0" fontId="10" fillId="0" borderId="13" xfId="0" applyFont="1" applyBorder="1" applyAlignment="1">
      <alignment horizontal="center" vertical="center" wrapText="1"/>
    </xf>
    <xf numFmtId="2" fontId="21" fillId="15" borderId="3" xfId="9" applyNumberFormat="1" applyFont="1" applyFill="1" applyBorder="1" applyAlignment="1">
      <alignment horizontal="center" vertical="center" wrapText="1"/>
    </xf>
    <xf numFmtId="166" fontId="0" fillId="0" borderId="0" xfId="0" applyNumberFormat="1"/>
    <xf numFmtId="10" fontId="0" fillId="0" borderId="0" xfId="0" applyNumberFormat="1"/>
    <xf numFmtId="0" fontId="10" fillId="0" borderId="9" xfId="0" applyFont="1" applyBorder="1"/>
    <xf numFmtId="16" fontId="0" fillId="0" borderId="0" xfId="0" applyNumberFormat="1"/>
    <xf numFmtId="0" fontId="10" fillId="0" borderId="3" xfId="0" applyFont="1" applyBorder="1"/>
    <xf numFmtId="10" fontId="0" fillId="0" borderId="3" xfId="0" applyNumberFormat="1" applyBorder="1"/>
    <xf numFmtId="0" fontId="21" fillId="15" borderId="3" xfId="6" applyFont="1" applyFill="1" applyBorder="1" applyAlignment="1">
      <alignment horizontal="left" vertical="center" wrapText="1"/>
    </xf>
    <xf numFmtId="0" fontId="19" fillId="15" borderId="3" xfId="6" applyFont="1" applyFill="1" applyBorder="1" applyAlignment="1">
      <alignment vertical="center" wrapText="1"/>
    </xf>
    <xf numFmtId="0" fontId="19" fillId="17" borderId="3" xfId="0" applyFont="1" applyFill="1" applyBorder="1" applyAlignment="1">
      <alignment horizontal="center" vertical="center"/>
    </xf>
    <xf numFmtId="174" fontId="21" fillId="18" borderId="3" xfId="0" applyNumberFormat="1" applyFont="1" applyFill="1" applyBorder="1" applyAlignment="1">
      <alignment horizontal="center" vertical="center" wrapText="1"/>
    </xf>
    <xf numFmtId="0" fontId="21" fillId="20" borderId="3" xfId="0" applyFont="1" applyFill="1" applyBorder="1" applyAlignment="1">
      <alignment horizontal="center" vertical="center" wrapText="1"/>
    </xf>
    <xf numFmtId="166" fontId="9" fillId="0" borderId="2" xfId="0" applyNumberFormat="1"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2" fontId="9" fillId="0" borderId="4" xfId="0" applyNumberFormat="1"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9" fillId="17" borderId="3" xfId="0" applyFont="1" applyFill="1" applyBorder="1" applyAlignment="1">
      <alignment horizontal="center" vertical="center" wrapText="1"/>
    </xf>
    <xf numFmtId="0" fontId="9" fillId="15" borderId="3" xfId="1" applyFont="1" applyFill="1" applyBorder="1" applyAlignment="1">
      <alignment vertical="center" wrapText="1"/>
    </xf>
    <xf numFmtId="170" fontId="9" fillId="15" borderId="3" xfId="1" applyNumberFormat="1" applyFont="1" applyFill="1" applyBorder="1" applyAlignment="1">
      <alignment vertical="center" wrapText="1"/>
    </xf>
    <xf numFmtId="0" fontId="0" fillId="0" borderId="0" xfId="0" applyAlignment="1">
      <alignment horizontal="left" wrapText="1"/>
    </xf>
    <xf numFmtId="0" fontId="10" fillId="0" borderId="0" xfId="0" applyFont="1" applyAlignment="1">
      <alignment horizontal="left" wrapText="1"/>
    </xf>
    <xf numFmtId="0" fontId="4" fillId="11" borderId="3" xfId="0" applyFont="1" applyFill="1" applyBorder="1" applyAlignment="1">
      <alignment horizontal="center" vertical="center"/>
    </xf>
    <xf numFmtId="0" fontId="23" fillId="11" borderId="17" xfId="0" applyFont="1" applyFill="1" applyBorder="1" applyAlignment="1">
      <alignment horizontal="center" vertical="center"/>
    </xf>
    <xf numFmtId="0" fontId="15" fillId="15" borderId="3" xfId="0" applyFont="1" applyFill="1" applyBorder="1" applyAlignment="1">
      <alignment vertical="center" wrapText="1"/>
    </xf>
    <xf numFmtId="0" fontId="13" fillId="0" borderId="16" xfId="0" applyFont="1" applyBorder="1" applyAlignment="1">
      <alignment horizontal="center" vertical="center" wrapText="1"/>
    </xf>
    <xf numFmtId="0" fontId="19" fillId="15" borderId="0" xfId="0" applyFont="1" applyFill="1" applyAlignment="1">
      <alignment vertical="center" wrapText="1"/>
    </xf>
    <xf numFmtId="0" fontId="9" fillId="24" borderId="4" xfId="0" applyFont="1" applyFill="1" applyBorder="1" applyAlignment="1" applyProtection="1">
      <alignment horizontal="center" vertical="center" wrapText="1"/>
      <protection locked="0"/>
    </xf>
    <xf numFmtId="0" fontId="15" fillId="15" borderId="3" xfId="0" applyFont="1" applyFill="1" applyBorder="1" applyAlignment="1">
      <alignment horizontal="left" vertical="center" wrapText="1"/>
    </xf>
    <xf numFmtId="3" fontId="24" fillId="15" borderId="3" xfId="0" applyNumberFormat="1" applyFont="1" applyFill="1" applyBorder="1" applyAlignment="1">
      <alignment horizontal="center" vertical="center" wrapText="1"/>
    </xf>
    <xf numFmtId="0" fontId="24" fillId="15" borderId="3" xfId="0" applyFont="1" applyFill="1" applyBorder="1" applyAlignment="1">
      <alignment horizontal="center" vertical="center"/>
    </xf>
    <xf numFmtId="0" fontId="24" fillId="15" borderId="3" xfId="0" applyFont="1" applyFill="1" applyBorder="1" applyAlignment="1">
      <alignment vertical="center" wrapText="1"/>
    </xf>
    <xf numFmtId="0" fontId="24" fillId="15" borderId="3" xfId="0" applyFont="1" applyFill="1" applyBorder="1" applyAlignment="1">
      <alignment horizontal="center" vertical="center" wrapText="1"/>
    </xf>
    <xf numFmtId="166" fontId="25" fillId="0" borderId="0" xfId="0" applyNumberFormat="1" applyFont="1"/>
    <xf numFmtId="0" fontId="25" fillId="0" borderId="0" xfId="0" applyFont="1"/>
    <xf numFmtId="0" fontId="25" fillId="0" borderId="23" xfId="0" applyFont="1" applyBorder="1" applyAlignment="1">
      <alignment horizontal="left"/>
    </xf>
    <xf numFmtId="166" fontId="0" fillId="14" borderId="3" xfId="0" applyNumberFormat="1" applyFill="1" applyBorder="1" applyAlignment="1">
      <alignment horizontal="center" vertical="center"/>
    </xf>
    <xf numFmtId="166" fontId="0" fillId="14" borderId="17" xfId="0" applyNumberFormat="1" applyFill="1" applyBorder="1" applyAlignment="1">
      <alignment horizontal="center" vertical="center"/>
    </xf>
    <xf numFmtId="166" fontId="0" fillId="14" borderId="23" xfId="0" applyNumberFormat="1" applyFill="1" applyBorder="1" applyAlignment="1">
      <alignment horizontal="center" vertical="center"/>
    </xf>
    <xf numFmtId="0" fontId="25" fillId="0" borderId="3" xfId="0" applyFont="1" applyBorder="1" applyAlignment="1">
      <alignment horizontal="left"/>
    </xf>
    <xf numFmtId="0" fontId="25" fillId="0" borderId="17" xfId="0" applyFont="1" applyBorder="1" applyAlignment="1">
      <alignment horizontal="left"/>
    </xf>
    <xf numFmtId="166" fontId="12" fillId="0" borderId="0" xfId="0" applyNumberFormat="1" applyFont="1" applyAlignment="1">
      <alignment horizontal="center" vertical="center"/>
    </xf>
    <xf numFmtId="0" fontId="26" fillId="0" borderId="3" xfId="0" applyFont="1" applyBorder="1" applyAlignment="1">
      <alignment horizontal="left"/>
    </xf>
    <xf numFmtId="0" fontId="26" fillId="0" borderId="17" xfId="0" applyFont="1" applyBorder="1" applyAlignment="1">
      <alignment horizontal="left"/>
    </xf>
    <xf numFmtId="0" fontId="9" fillId="27" borderId="3" xfId="0" applyFont="1" applyFill="1" applyBorder="1" applyAlignment="1">
      <alignment vertical="center" wrapText="1"/>
    </xf>
    <xf numFmtId="0" fontId="9" fillId="27" borderId="4" xfId="0" applyFont="1" applyFill="1" applyBorder="1" applyAlignment="1" applyProtection="1">
      <alignment horizontal="center" vertical="center" wrapText="1"/>
      <protection locked="0"/>
    </xf>
    <xf numFmtId="0" fontId="9" fillId="14" borderId="4" xfId="0" applyFont="1" applyFill="1" applyBorder="1" applyAlignment="1" applyProtection="1">
      <alignment horizontal="center" vertical="center" wrapText="1"/>
      <protection locked="0"/>
    </xf>
    <xf numFmtId="0" fontId="9" fillId="27" borderId="14" xfId="0" applyFont="1" applyFill="1" applyBorder="1" applyAlignment="1" applyProtection="1">
      <alignment horizontal="center" vertical="center" wrapText="1"/>
      <protection locked="0"/>
    </xf>
    <xf numFmtId="0" fontId="21" fillId="27" borderId="3" xfId="6" applyFont="1" applyFill="1" applyBorder="1" applyAlignment="1">
      <alignment horizontal="center" vertical="center" wrapText="1"/>
    </xf>
    <xf numFmtId="0" fontId="24" fillId="27" borderId="3" xfId="0" applyFont="1" applyFill="1" applyBorder="1" applyAlignment="1">
      <alignment vertical="center" wrapText="1"/>
    </xf>
    <xf numFmtId="0" fontId="9" fillId="14" borderId="14" xfId="0" applyFont="1" applyFill="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2" fontId="9" fillId="14" borderId="4" xfId="0" applyNumberFormat="1" applyFont="1" applyFill="1" applyBorder="1" applyAlignment="1" applyProtection="1">
      <alignment horizontal="center" vertical="center" wrapText="1"/>
      <protection locked="0"/>
    </xf>
    <xf numFmtId="0" fontId="21" fillId="28" borderId="3" xfId="6" applyFont="1" applyFill="1" applyBorder="1" applyAlignment="1">
      <alignment horizontal="center" vertical="center" wrapText="1"/>
    </xf>
    <xf numFmtId="173" fontId="9" fillId="14" borderId="4" xfId="0" applyNumberFormat="1" applyFont="1" applyFill="1" applyBorder="1" applyAlignment="1" applyProtection="1">
      <alignment horizontal="center" vertical="center" wrapText="1"/>
      <protection locked="0"/>
    </xf>
    <xf numFmtId="0" fontId="15" fillId="27" borderId="3" xfId="0" applyFont="1" applyFill="1" applyBorder="1" applyAlignment="1">
      <alignment vertical="center" wrapText="1"/>
    </xf>
    <xf numFmtId="166" fontId="9" fillId="14" borderId="2" xfId="0" applyNumberFormat="1" applyFont="1" applyFill="1" applyBorder="1" applyAlignment="1" applyProtection="1">
      <alignment horizontal="center" vertical="center" wrapText="1"/>
      <protection locked="0"/>
    </xf>
    <xf numFmtId="0" fontId="9" fillId="15" borderId="24" xfId="0" applyFont="1" applyFill="1" applyBorder="1" applyAlignment="1">
      <alignment vertical="center" wrapText="1"/>
    </xf>
    <xf numFmtId="0" fontId="3" fillId="3" borderId="28"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13" borderId="27"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3" fillId="25" borderId="27" xfId="0" applyFont="1" applyFill="1" applyBorder="1" applyAlignment="1">
      <alignment horizontal="center" vertical="center" wrapText="1"/>
    </xf>
    <xf numFmtId="0" fontId="9" fillId="15" borderId="29" xfId="0" applyFont="1" applyFill="1" applyBorder="1" applyAlignment="1">
      <alignment vertical="center" wrapText="1"/>
    </xf>
    <xf numFmtId="0" fontId="9" fillId="15" borderId="25" xfId="0" applyFont="1" applyFill="1" applyBorder="1" applyAlignment="1">
      <alignment vertical="center" wrapText="1"/>
    </xf>
    <xf numFmtId="0" fontId="9" fillId="15" borderId="25" xfId="0" applyFont="1" applyFill="1" applyBorder="1" applyAlignment="1">
      <alignment horizontal="center" vertical="center"/>
    </xf>
    <xf numFmtId="0" fontId="9" fillId="15" borderId="25" xfId="6" applyFont="1" applyFill="1" applyBorder="1" applyAlignment="1">
      <alignment horizontal="center" vertical="center" wrapText="1"/>
    </xf>
    <xf numFmtId="0" fontId="9" fillId="27" borderId="25" xfId="0" applyFont="1" applyFill="1" applyBorder="1" applyAlignment="1">
      <alignment vertical="center" wrapText="1"/>
    </xf>
    <xf numFmtId="0" fontId="19" fillId="15" borderId="25" xfId="6" applyFont="1" applyFill="1" applyBorder="1" applyAlignment="1">
      <alignment horizontal="center" vertical="center" wrapText="1"/>
    </xf>
    <xf numFmtId="0" fontId="21" fillId="15" borderId="25" xfId="0" applyFont="1" applyFill="1" applyBorder="1" applyAlignment="1">
      <alignment horizontal="right" vertical="center" wrapText="1"/>
    </xf>
    <xf numFmtId="0" fontId="21" fillId="15" borderId="25" xfId="0" applyFont="1" applyFill="1" applyBorder="1" applyAlignment="1">
      <alignment horizontal="center" vertical="center" wrapText="1"/>
    </xf>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0" fontId="13" fillId="14" borderId="26" xfId="0" applyFont="1" applyFill="1" applyBorder="1" applyAlignment="1">
      <alignment horizontal="center" vertical="center" wrapText="1"/>
    </xf>
    <xf numFmtId="0" fontId="9" fillId="15" borderId="0" xfId="0" applyFont="1" applyFill="1" applyAlignment="1">
      <alignment vertical="center" wrapText="1"/>
    </xf>
    <xf numFmtId="0" fontId="13" fillId="0" borderId="0" xfId="0" applyFont="1"/>
    <xf numFmtId="0" fontId="3" fillId="26" borderId="27" xfId="0" applyFont="1" applyFill="1" applyBorder="1" applyAlignment="1">
      <alignment horizontal="center" vertical="center" wrapText="1"/>
    </xf>
    <xf numFmtId="0" fontId="10" fillId="0" borderId="23" xfId="0" applyFont="1" applyBorder="1"/>
    <xf numFmtId="0" fontId="9" fillId="15" borderId="23" xfId="0" applyFont="1" applyFill="1" applyBorder="1" applyAlignment="1">
      <alignment vertical="center" wrapText="1"/>
    </xf>
    <xf numFmtId="0" fontId="28" fillId="29" borderId="30" xfId="0" applyFont="1" applyFill="1" applyBorder="1" applyAlignment="1">
      <alignment horizontal="right" vertical="center"/>
    </xf>
    <xf numFmtId="0" fontId="28" fillId="29" borderId="30" xfId="0" applyFont="1" applyFill="1" applyBorder="1" applyAlignment="1">
      <alignment vertical="center"/>
    </xf>
    <xf numFmtId="0" fontId="29" fillId="29" borderId="31" xfId="0" applyFont="1" applyFill="1" applyBorder="1" applyAlignment="1">
      <alignment horizontal="right" vertical="center" wrapText="1"/>
    </xf>
    <xf numFmtId="0" fontId="20" fillId="30" borderId="0" xfId="0" applyFont="1" applyFill="1" applyAlignment="1">
      <alignment horizontal="right" vertical="center"/>
    </xf>
    <xf numFmtId="0" fontId="20" fillId="0" borderId="0" xfId="0" applyFont="1" applyAlignment="1">
      <alignment horizontal="right" vertical="center"/>
    </xf>
    <xf numFmtId="0" fontId="30" fillId="29" borderId="31" xfId="0" applyFont="1" applyFill="1" applyBorder="1" applyAlignment="1">
      <alignment horizontal="right" vertical="center" wrapText="1"/>
    </xf>
    <xf numFmtId="0" fontId="31" fillId="29" borderId="31" xfId="0" applyFont="1" applyFill="1" applyBorder="1" applyAlignment="1">
      <alignment horizontal="right" vertical="center" wrapText="1"/>
    </xf>
    <xf numFmtId="0" fontId="9" fillId="2" borderId="3" xfId="0" applyFont="1" applyFill="1" applyBorder="1" applyAlignment="1">
      <alignment vertical="center" wrapText="1"/>
    </xf>
    <xf numFmtId="166" fontId="0" fillId="0" borderId="3" xfId="0" applyNumberFormat="1" applyBorder="1"/>
    <xf numFmtId="0" fontId="10" fillId="0" borderId="3" xfId="0" applyFont="1" applyBorder="1" applyAlignment="1">
      <alignment horizontal="center" vertical="center"/>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0" xfId="0" applyFont="1" applyAlignment="1">
      <alignment horizontal="center" vertical="center"/>
    </xf>
    <xf numFmtId="0" fontId="23" fillId="11" borderId="17" xfId="0" applyFont="1" applyFill="1" applyBorder="1" applyAlignment="1">
      <alignment horizontal="center" vertical="center"/>
    </xf>
    <xf numFmtId="0" fontId="23" fillId="12" borderId="17" xfId="0" applyFont="1" applyFill="1" applyBorder="1" applyAlignment="1">
      <alignment horizontal="center" vertical="center" wrapText="1"/>
    </xf>
  </cellXfs>
  <cellStyles count="12">
    <cellStyle name="Millares" xfId="2" builtinId="3"/>
    <cellStyle name="Millares 2" xfId="11"/>
    <cellStyle name="Moneda [0] 2" xfId="3"/>
    <cellStyle name="Normal" xfId="0" builtinId="0"/>
    <cellStyle name="Normal 2" xfId="1"/>
    <cellStyle name="Normal 2 2" xfId="5"/>
    <cellStyle name="Normal 3 2" xfId="6"/>
    <cellStyle name="Normal 4" xfId="8"/>
    <cellStyle name="Normal 5" xfId="9"/>
    <cellStyle name="Normal 6" xfId="7"/>
    <cellStyle name="Porcentaje" xfId="4" builtinId="5"/>
    <cellStyle name="Porcentaje 2 2" xfId="10"/>
  </cellStyles>
  <dxfs count="51">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numFmt numFmtId="166" formatCode="0.0"/>
    </dxf>
    <dxf>
      <numFmt numFmtId="1" formatCode="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6" formatCode="0.0"/>
    </dxf>
    <dxf>
      <numFmt numFmtId="1" formatCode="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92D050"/>
        </patternFill>
      </fill>
    </dxf>
    <dxf>
      <fill>
        <patternFill>
          <bgColor rgb="FFA3FA06"/>
        </patternFill>
      </fill>
    </dxf>
    <dxf>
      <fill>
        <patternFill>
          <bgColor rgb="FFFFFF00"/>
        </patternFill>
      </fill>
    </dxf>
    <dxf>
      <fill>
        <patternFill>
          <bgColor rgb="FFFCB504"/>
        </patternFill>
      </fill>
    </dxf>
    <dxf>
      <fill>
        <patternFill>
          <bgColor rgb="FFFF3300"/>
        </patternFill>
      </fill>
    </dxf>
    <dxf>
      <fill>
        <patternFill>
          <bgColor rgb="FFFF0000"/>
        </patternFill>
      </fill>
    </dxf>
    <dxf>
      <fill>
        <patternFill patternType="solid">
          <fgColor rgb="FFB8CCE4"/>
          <bgColor rgb="FFB8CCE4"/>
        </patternFill>
      </fill>
    </dxf>
    <dxf>
      <fill>
        <patternFill patternType="solid">
          <fgColor rgb="FFB8CCE4"/>
          <bgColor rgb="FFB8CCE4"/>
        </patternFill>
      </fill>
    </dxf>
    <dxf>
      <font>
        <b/>
        <color rgb="FFFFFFFF"/>
      </font>
      <fill>
        <patternFill patternType="solid">
          <fgColor rgb="FF4F81BD"/>
          <bgColor rgb="FF4F81BD"/>
        </patternFill>
      </fill>
    </dxf>
    <dxf>
      <font>
        <b/>
        <color rgb="FFFFFFFF"/>
      </font>
      <fill>
        <patternFill patternType="solid">
          <fgColor rgb="FF4F81BD"/>
          <bgColor rgb="FF4F81BD"/>
        </patternFill>
      </fill>
    </dxf>
    <dxf>
      <font>
        <b/>
        <color rgb="FFFFFFFF"/>
      </font>
      <fill>
        <patternFill patternType="solid">
          <fgColor rgb="FF4F81BD"/>
          <bgColor rgb="FF4F81BD"/>
        </patternFill>
      </fill>
      <border>
        <top style="thick">
          <color rgb="FFFFFFFF"/>
        </top>
      </border>
    </dxf>
    <dxf>
      <font>
        <b/>
        <color rgb="FFFFFFFF"/>
      </font>
      <fill>
        <patternFill patternType="solid">
          <fgColor rgb="FF4F81BD"/>
          <bgColor rgb="FF4F81BD"/>
        </patternFill>
      </fill>
      <border>
        <bottom style="thick">
          <color rgb="FFFFFFFF"/>
        </bottom>
      </border>
    </dxf>
    <dxf>
      <font>
        <color rgb="FF000000"/>
      </font>
      <fill>
        <patternFill patternType="solid">
          <fgColor rgb="FFDCE6F1"/>
          <bgColor rgb="FFDCE6F1"/>
        </patternFill>
      </fill>
      <border>
        <vertical style="thin">
          <color rgb="FFFFFFFF"/>
        </vertical>
        <horizontal style="thin">
          <color rgb="FFFFFFFF"/>
        </horizontal>
      </border>
    </dxf>
  </dxfs>
  <tableStyles count="1" defaultTableStyle="TableStyleMedium2" defaultPivotStyle="PivotStyleLight16">
    <tableStyle name="TableStyleMedium9 2" pivot="0" count="7">
      <tableStyleElement type="wholeTable" dxfId="50"/>
      <tableStyleElement type="headerRow" dxfId="49"/>
      <tableStyleElement type="totalRow" dxfId="48"/>
      <tableStyleElement type="firstColumn" dxfId="47"/>
      <tableStyleElement type="lastColumn" dxfId="46"/>
      <tableStyleElement type="firstRowStripe" dxfId="45"/>
      <tableStyleElement type="firstColumnStripe" dxfId="44"/>
    </tableStyle>
  </tableStyles>
  <colors>
    <mruColors>
      <color rgb="FFFFFF99"/>
      <color rgb="FF00FFFF"/>
      <color rgb="FF00FF00"/>
      <color rgb="FFA3FA06"/>
      <color rgb="FFFF3300"/>
      <color rgb="FFFCB504"/>
      <color rgb="FFD8DC44"/>
      <color rgb="FFFF9933"/>
      <color rgb="FFFF99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Hoja1!$H$1</c:f>
              <c:strCache>
                <c:ptCount val="1"/>
                <c:pt idx="0">
                  <c:v>Optimo</c:v>
                </c:pt>
              </c:strCache>
            </c:strRef>
          </c:tx>
          <c:spPr>
            <a:solidFill>
              <a:schemeClr val="accent1"/>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Hoja1!$H$2:$H$29</c:f>
            </c:numRef>
          </c:val>
          <c:extLst>
            <c:ext xmlns:c16="http://schemas.microsoft.com/office/drawing/2014/chart" uri="{C3380CC4-5D6E-409C-BE32-E72D297353CC}">
              <c16:uniqueId val="{00000000-6D81-474E-AB55-8CD669B0AAEB}"/>
            </c:ext>
          </c:extLst>
        </c:ser>
        <c:ser>
          <c:idx val="1"/>
          <c:order val="1"/>
          <c:tx>
            <c:strRef>
              <c:f>Hoja1!$I$1</c:f>
              <c:strCache>
                <c:ptCount val="1"/>
                <c:pt idx="0">
                  <c:v>Satisfactorio</c:v>
                </c:pt>
              </c:strCache>
            </c:strRef>
          </c:tx>
          <c:spPr>
            <a:solidFill>
              <a:schemeClr val="accent2"/>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Hoja1!$I$2:$I$29</c:f>
            </c:numRef>
          </c:val>
          <c:extLst>
            <c:ext xmlns:c16="http://schemas.microsoft.com/office/drawing/2014/chart" uri="{C3380CC4-5D6E-409C-BE32-E72D297353CC}">
              <c16:uniqueId val="{00000001-6D81-474E-AB55-8CD669B0AAEB}"/>
            </c:ext>
          </c:extLst>
        </c:ser>
        <c:ser>
          <c:idx val="2"/>
          <c:order val="2"/>
          <c:tx>
            <c:strRef>
              <c:f>Hoja1!$J$1</c:f>
              <c:strCache>
                <c:ptCount val="1"/>
                <c:pt idx="0">
                  <c:v>Bueno</c:v>
                </c:pt>
              </c:strCache>
            </c:strRef>
          </c:tx>
          <c:spPr>
            <a:solidFill>
              <a:schemeClr val="accent3"/>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Hoja1!$J$2:$J$29</c:f>
            </c:numRef>
          </c:val>
          <c:extLst>
            <c:ext xmlns:c16="http://schemas.microsoft.com/office/drawing/2014/chart" uri="{C3380CC4-5D6E-409C-BE32-E72D297353CC}">
              <c16:uniqueId val="{00000002-6D81-474E-AB55-8CD669B0AAEB}"/>
            </c:ext>
          </c:extLst>
        </c:ser>
        <c:ser>
          <c:idx val="3"/>
          <c:order val="3"/>
          <c:tx>
            <c:strRef>
              <c:f>Hoja1!$K$1</c:f>
              <c:strCache>
                <c:ptCount val="1"/>
                <c:pt idx="0">
                  <c:v>Aceptable</c:v>
                </c:pt>
              </c:strCache>
            </c:strRef>
          </c:tx>
          <c:spPr>
            <a:solidFill>
              <a:schemeClr val="accent4"/>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Hoja1!$K$2:$K$29</c:f>
            </c:numRef>
          </c:val>
          <c:extLst>
            <c:ext xmlns:c16="http://schemas.microsoft.com/office/drawing/2014/chart" uri="{C3380CC4-5D6E-409C-BE32-E72D297353CC}">
              <c16:uniqueId val="{00000003-6D81-474E-AB55-8CD669B0AAEB}"/>
            </c:ext>
          </c:extLst>
        </c:ser>
        <c:ser>
          <c:idx val="4"/>
          <c:order val="4"/>
          <c:tx>
            <c:strRef>
              <c:f>Hoja1!$L$1</c:f>
              <c:strCache>
                <c:ptCount val="1"/>
                <c:pt idx="0">
                  <c:v>Deficiente</c:v>
                </c:pt>
              </c:strCache>
            </c:strRef>
          </c:tx>
          <c:spPr>
            <a:solidFill>
              <a:schemeClr val="accent5"/>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Hoja1!$L$2:$L$29</c:f>
            </c:numRef>
          </c:val>
          <c:extLst>
            <c:ext xmlns:c16="http://schemas.microsoft.com/office/drawing/2014/chart" uri="{C3380CC4-5D6E-409C-BE32-E72D297353CC}">
              <c16:uniqueId val="{00000004-6D81-474E-AB55-8CD669B0AAEB}"/>
            </c:ext>
          </c:extLst>
        </c:ser>
        <c:ser>
          <c:idx val="5"/>
          <c:order val="5"/>
          <c:tx>
            <c:strRef>
              <c:f>Hoja1!$M$1</c:f>
              <c:strCache>
                <c:ptCount val="1"/>
                <c:pt idx="0">
                  <c:v>Muy deficiente</c:v>
                </c:pt>
              </c:strCache>
            </c:strRef>
          </c:tx>
          <c:spPr>
            <a:solidFill>
              <a:schemeClr val="accent6"/>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Hoja1!$M$2:$M$29</c:f>
            </c:numRef>
          </c:val>
          <c:extLst>
            <c:ext xmlns:c16="http://schemas.microsoft.com/office/drawing/2014/chart" uri="{C3380CC4-5D6E-409C-BE32-E72D297353CC}">
              <c16:uniqueId val="{00000005-6D81-474E-AB55-8CD669B0AAEB}"/>
            </c:ext>
          </c:extLst>
        </c:ser>
        <c:ser>
          <c:idx val="6"/>
          <c:order val="6"/>
          <c:tx>
            <c:strRef>
              <c:f>Hoja1!$N$1</c:f>
              <c:strCache>
                <c:ptCount val="1"/>
                <c:pt idx="0">
                  <c:v>Sin Avance</c:v>
                </c:pt>
              </c:strCache>
            </c:strRef>
          </c:tx>
          <c:spPr>
            <a:solidFill>
              <a:schemeClr val="accent1">
                <a:lumMod val="60000"/>
              </a:schemeClr>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Hoja1!$N$2:$N$29</c:f>
            </c:numRef>
          </c:val>
          <c:extLst>
            <c:ext xmlns:c16="http://schemas.microsoft.com/office/drawing/2014/chart" uri="{C3380CC4-5D6E-409C-BE32-E72D297353CC}">
              <c16:uniqueId val="{00000006-6D81-474E-AB55-8CD669B0AAEB}"/>
            </c:ext>
          </c:extLst>
        </c:ser>
        <c:ser>
          <c:idx val="7"/>
          <c:order val="7"/>
          <c:tx>
            <c:strRef>
              <c:f>Hoja1!$O$1</c:f>
              <c:strCache>
                <c:ptCount val="1"/>
                <c:pt idx="0">
                  <c:v>Total</c:v>
                </c:pt>
              </c:strCache>
            </c:strRef>
          </c:tx>
          <c:spPr>
            <a:solidFill>
              <a:schemeClr val="accent2">
                <a:lumMod val="60000"/>
              </a:schemeClr>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Hoja1!$O$2:$O$29</c:f>
            </c:numRef>
          </c:val>
          <c:extLst>
            <c:ext xmlns:c16="http://schemas.microsoft.com/office/drawing/2014/chart" uri="{C3380CC4-5D6E-409C-BE32-E72D297353CC}">
              <c16:uniqueId val="{00000007-6D81-474E-AB55-8CD669B0AAEB}"/>
            </c:ext>
          </c:extLst>
        </c:ser>
        <c:ser>
          <c:idx val="8"/>
          <c:order val="8"/>
          <c:tx>
            <c:strRef>
              <c:f>Hoja1!$P$1</c:f>
              <c:strCache>
                <c:ptCount val="1"/>
              </c:strCache>
            </c:strRef>
          </c:tx>
          <c:spPr>
            <a:solidFill>
              <a:schemeClr val="accent3">
                <a:lumMod val="60000"/>
              </a:schemeClr>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Hoja1!$P$2:$P$29</c:f>
            </c:numRef>
          </c:val>
          <c:extLst>
            <c:ext xmlns:c16="http://schemas.microsoft.com/office/drawing/2014/chart" uri="{C3380CC4-5D6E-409C-BE32-E72D297353CC}">
              <c16:uniqueId val="{00000008-6D81-474E-AB55-8CD669B0AAEB}"/>
            </c:ext>
          </c:extLst>
        </c:ser>
        <c:ser>
          <c:idx val="9"/>
          <c:order val="9"/>
          <c:tx>
            <c:strRef>
              <c:f>Hoja1!$Q$1</c:f>
              <c:strCache>
                <c:ptCount val="1"/>
              </c:strCache>
            </c:strRef>
          </c:tx>
          <c:spPr>
            <a:solidFill>
              <a:schemeClr val="accent4">
                <a:lumMod val="60000"/>
              </a:schemeClr>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Hoja1!$Q$2:$Q$29</c:f>
            </c:numRef>
          </c:val>
          <c:extLst>
            <c:ext xmlns:c16="http://schemas.microsoft.com/office/drawing/2014/chart" uri="{C3380CC4-5D6E-409C-BE32-E72D297353CC}">
              <c16:uniqueId val="{00000009-6D81-474E-AB55-8CD669B0AAEB}"/>
            </c:ext>
          </c:extLst>
        </c:ser>
        <c:ser>
          <c:idx val="10"/>
          <c:order val="10"/>
          <c:tx>
            <c:strRef>
              <c:f>Hoja1!$R$1</c:f>
              <c:strCache>
                <c:ptCount val="1"/>
                <c:pt idx="0">
                  <c:v>np</c:v>
                </c:pt>
              </c:strCache>
            </c:strRef>
          </c:tx>
          <c:spPr>
            <a:solidFill>
              <a:schemeClr val="accent5">
                <a:lumMod val="60000"/>
              </a:schemeClr>
            </a:solidFill>
            <a:ln>
              <a:noFill/>
            </a:ln>
            <a:effectLst/>
          </c:spPr>
          <c:invertIfNegative val="0"/>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Hoja1!$R$2:$R$29</c:f>
            </c:numRef>
          </c:val>
          <c:extLst>
            <c:ext xmlns:c16="http://schemas.microsoft.com/office/drawing/2014/chart" uri="{C3380CC4-5D6E-409C-BE32-E72D297353CC}">
              <c16:uniqueId val="{0000000A-6D81-474E-AB55-8CD669B0AAEB}"/>
            </c:ext>
          </c:extLst>
        </c:ser>
        <c:ser>
          <c:idx val="11"/>
          <c:order val="11"/>
          <c:tx>
            <c:strRef>
              <c:f>Hoja1!$S$1</c:f>
              <c:strCache>
                <c:ptCount val="1"/>
                <c:pt idx="0">
                  <c:v>Metas Programadas 2025</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Hoja1!$G$2:$G$29</c:f>
              <c:strCache>
                <c:ptCount val="28"/>
                <c:pt idx="0">
                  <c:v>DAGRD</c:v>
                </c:pt>
                <c:pt idx="1">
                  <c:v>DIRECCION DE CULTURA</c:v>
                </c:pt>
                <c:pt idx="2">
                  <c:v>DIRECCION DE TURISMO</c:v>
                </c:pt>
                <c:pt idx="3">
                  <c:v>IDSN</c:v>
                </c:pt>
                <c:pt idx="4">
                  <c:v>OFICINA DE ASUNTOS INTERNACIONALES Y COOPERACIÓN</c:v>
                </c:pt>
                <c:pt idx="5">
                  <c:v>OFICINA DE FRONTERAS</c:v>
                </c:pt>
                <c:pt idx="6">
                  <c:v>OFICINA DE PRENSA</c:v>
                </c:pt>
                <c:pt idx="7">
                  <c:v>OFICINA SEGURIDAD ALIMENTARIA Y NUTRICIONAL </c:v>
                </c:pt>
                <c:pt idx="8">
                  <c:v>SECRETARIA DE AGRICULTURA Y DESARROLLO RURAL</c:v>
                </c:pt>
                <c:pt idx="9">
                  <c:v>SECRETARIA DE AMBIENTE Y DESARROLLO SOSTENIBLE</c:v>
                </c:pt>
                <c:pt idx="10">
                  <c:v>SECRETARIA DE EDUCACION</c:v>
                </c:pt>
                <c:pt idx="11">
                  <c:v>SECRETARIA DE GOBIERNO</c:v>
                </c:pt>
                <c:pt idx="12">
                  <c:v>SECRETARÍA DE GOBIERNO - SUBSECRETARÍA DE DESARROLLO COMUNITARIO</c:v>
                </c:pt>
                <c:pt idx="13">
                  <c:v>SECRETARÍA DE GOBIERNO - SUBSECRETARÍA DE PAZ Y DERECHOS HUMANOS</c:v>
                </c:pt>
                <c:pt idx="14">
                  <c:v>SECRETARÍA DE GOBIERNO -SUBSECRETARÍA DE GESTIÓN PÚBLICA</c:v>
                </c:pt>
                <c:pt idx="15">
                  <c:v>SECRETARIA DE HACIENDA</c:v>
                </c:pt>
                <c:pt idx="16">
                  <c:v>SECRETARIA DE INFRAESTRUCTURA</c:v>
                </c:pt>
                <c:pt idx="17">
                  <c:v>SECRETARIA DE INFRAESTRUCTURA - OFICINA DE VIVIENDA</c:v>
                </c:pt>
                <c:pt idx="18">
                  <c:v>SECRETARÍA DE INFRAESTRUCTURA - SUBSECRETARÍA MINAS Y ENERGÍA</c:v>
                </c:pt>
                <c:pt idx="19">
                  <c:v>SECRETARIA DE PLANEACION</c:v>
                </c:pt>
                <c:pt idx="20">
                  <c:v>SECRETARIA DE PLANEACION ASIST TEC</c:v>
                </c:pt>
                <c:pt idx="21">
                  <c:v>SECRETARIA DE PLANEACION PDA</c:v>
                </c:pt>
                <c:pt idx="22">
                  <c:v>SECRETARIA DE RECREACION Y DEPORTE</c:v>
                </c:pt>
                <c:pt idx="23">
                  <c:v>SECRETARIA GENERAL</c:v>
                </c:pt>
                <c:pt idx="24">
                  <c:v>SECRETARIA TIC</c:v>
                </c:pt>
                <c:pt idx="25">
                  <c:v>SEGIS</c:v>
                </c:pt>
                <c:pt idx="26">
                  <c:v>SUBSECRETARIA DE INNOVACION SOCIAL</c:v>
                </c:pt>
                <c:pt idx="27">
                  <c:v>SUBSECRETARIA DE TRANSITO</c:v>
                </c:pt>
              </c:strCache>
            </c:strRef>
          </c:cat>
          <c:val>
            <c:numRef>
              <c:f>Hoja1!$S$2:$S$29</c:f>
              <c:numCache>
                <c:formatCode>General</c:formatCode>
                <c:ptCount val="28"/>
                <c:pt idx="0">
                  <c:v>24</c:v>
                </c:pt>
                <c:pt idx="1">
                  <c:v>19</c:v>
                </c:pt>
                <c:pt idx="2">
                  <c:v>9</c:v>
                </c:pt>
                <c:pt idx="3">
                  <c:v>105</c:v>
                </c:pt>
                <c:pt idx="4">
                  <c:v>4</c:v>
                </c:pt>
                <c:pt idx="5">
                  <c:v>4</c:v>
                </c:pt>
                <c:pt idx="6">
                  <c:v>4</c:v>
                </c:pt>
                <c:pt idx="7">
                  <c:v>7</c:v>
                </c:pt>
                <c:pt idx="8">
                  <c:v>23</c:v>
                </c:pt>
                <c:pt idx="9">
                  <c:v>26</c:v>
                </c:pt>
                <c:pt idx="10">
                  <c:v>55</c:v>
                </c:pt>
                <c:pt idx="11">
                  <c:v>26</c:v>
                </c:pt>
                <c:pt idx="12">
                  <c:v>20</c:v>
                </c:pt>
                <c:pt idx="13">
                  <c:v>36</c:v>
                </c:pt>
                <c:pt idx="14">
                  <c:v>21</c:v>
                </c:pt>
                <c:pt idx="15">
                  <c:v>8</c:v>
                </c:pt>
                <c:pt idx="16">
                  <c:v>26</c:v>
                </c:pt>
                <c:pt idx="17">
                  <c:v>12</c:v>
                </c:pt>
                <c:pt idx="18">
                  <c:v>15</c:v>
                </c:pt>
                <c:pt idx="19">
                  <c:v>24</c:v>
                </c:pt>
                <c:pt idx="20">
                  <c:v>4</c:v>
                </c:pt>
                <c:pt idx="21">
                  <c:v>23</c:v>
                </c:pt>
                <c:pt idx="22">
                  <c:v>16</c:v>
                </c:pt>
                <c:pt idx="23">
                  <c:v>9</c:v>
                </c:pt>
                <c:pt idx="24">
                  <c:v>9</c:v>
                </c:pt>
                <c:pt idx="25">
                  <c:v>65</c:v>
                </c:pt>
                <c:pt idx="26">
                  <c:v>7</c:v>
                </c:pt>
                <c:pt idx="27">
                  <c:v>5</c:v>
                </c:pt>
              </c:numCache>
            </c:numRef>
          </c:val>
          <c:extLst>
            <c:ext xmlns:c16="http://schemas.microsoft.com/office/drawing/2014/chart" uri="{C3380CC4-5D6E-409C-BE32-E72D297353CC}">
              <c16:uniqueId val="{0000000B-6D81-474E-AB55-8CD669B0AAEB}"/>
            </c:ext>
          </c:extLst>
        </c:ser>
        <c:dLbls>
          <c:showLegendKey val="0"/>
          <c:showVal val="0"/>
          <c:showCatName val="0"/>
          <c:showSerName val="0"/>
          <c:showPercent val="0"/>
          <c:showBubbleSize val="0"/>
        </c:dLbls>
        <c:gapWidth val="219"/>
        <c:overlap val="-27"/>
        <c:axId val="1902729936"/>
        <c:axId val="1902714576"/>
      </c:barChart>
      <c:catAx>
        <c:axId val="1902729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2714576"/>
        <c:crosses val="autoZero"/>
        <c:auto val="1"/>
        <c:lblAlgn val="ctr"/>
        <c:lblOffset val="100"/>
        <c:noMultiLvlLbl val="0"/>
      </c:catAx>
      <c:valAx>
        <c:axId val="19027145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027299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137584</xdr:colOff>
      <xdr:row>0</xdr:row>
      <xdr:rowOff>95251</xdr:rowOff>
    </xdr:from>
    <xdr:to>
      <xdr:col>1</xdr:col>
      <xdr:colOff>3024</xdr:colOff>
      <xdr:row>0</xdr:row>
      <xdr:rowOff>886480</xdr:rowOff>
    </xdr:to>
    <xdr:pic>
      <xdr:nvPicPr>
        <xdr:cNvPr id="3" name="Imagen 2">
          <a:extLst>
            <a:ext uri="{FF2B5EF4-FFF2-40B4-BE49-F238E27FC236}">
              <a16:creationId xmlns:a16="http://schemas.microsoft.com/office/drawing/2014/main" id="{F98D7965-60B3-4282-9C71-FD22AEA8AC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584" y="95251"/>
          <a:ext cx="1841500" cy="7912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72115</xdr:colOff>
      <xdr:row>9</xdr:row>
      <xdr:rowOff>163289</xdr:rowOff>
    </xdr:from>
    <xdr:to>
      <xdr:col>42</xdr:col>
      <xdr:colOff>136070</xdr:colOff>
      <xdr:row>41</xdr:row>
      <xdr:rowOff>81642</xdr:rowOff>
    </xdr:to>
    <xdr:graphicFrame macro="">
      <xdr:nvGraphicFramePr>
        <xdr:cNvPr id="2" name="Gráfico 1">
          <a:extLst>
            <a:ext uri="{FF2B5EF4-FFF2-40B4-BE49-F238E27FC236}">
              <a16:creationId xmlns:a16="http://schemas.microsoft.com/office/drawing/2014/main" id="{9A168350-0456-AFEF-94EF-DC1DD30281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os%20Usuario\docs\PACHO\PROCESOS\1.%20Proceso%20Planeacion%20Estrategica\Nueva%20carpeta\FORMATOS\Hoja%20de%20captura\pe_f_022_hoja_de_captura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C"/>
      <sheetName val="param"/>
      <sheetName val="Oficio"/>
      <sheetName val="Hoja1"/>
    </sheetNames>
    <sheetDataSet>
      <sheetData sheetId="0" refreshError="1"/>
      <sheetData sheetId="1" refreshError="1">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AVANCES%20PARAMETRIZACION%20DIC%2009122024.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AVANCES%20PARAMETRIZACION%20DIC%2009122024.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AVANCES%20PARAMETRIZACION%20DIC%2009122024.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ndres" refreshedDate="45524.408406481482" createdVersion="6" refreshedVersion="7" minRefreshableVersion="3" recordCount="623">
  <cacheSource type="worksheet">
    <worksheetSource ref="A3:BC626" sheet="Tablero de control" r:id="rId2"/>
  </cacheSource>
  <cacheFields count="36">
    <cacheField name="TRANSFORMACIÓN" numFmtId="0">
      <sharedItems/>
    </cacheField>
    <cacheField name="ESTRATEGIA" numFmtId="0">
      <sharedItems/>
    </cacheField>
    <cacheField name="PROGRAMA ESTRATÉGICO" numFmtId="0">
      <sharedItems/>
    </cacheField>
    <cacheField name="RESPONSABLE" numFmtId="0">
      <sharedItems count="31">
        <s v="SECRETARÍA DE GOBIERNO -SUBSECRETARÍA DE GESTIÓN PÚBLICA"/>
        <s v="SECRETARIA DE GOBIERNO"/>
        <s v="SECRETARÍA DE GOBIERNO - SUBSECRETARÍA DE PAZ Y DERECHOS HUMANOS"/>
        <s v="SECRETARÍA DE GOBIERNO - SUBSECRETARÍA DE DESARROLLO COMUNITARIO"/>
        <s v="DIRECCION DE CULTURA"/>
        <s v="SECRETARIA DE RECREACION Y DEPORTE"/>
        <s v="SUBSECRETARIA DE TRANSITO"/>
        <s v="SECRETARIA DE EDUCACION"/>
        <s v="IDSN"/>
        <s v="SECRETARIA DE PLANEACION PDA"/>
        <s v="SECRETARIA DE INFRAESTRUCTURA - OFICINA DE VIVIENDA"/>
        <s v="SECRETARÍA DE INFRAESTRUCTURA - INFRAESTRUCTURA SOCIAL"/>
        <s v="SEGIS"/>
        <s v="SECRETARIA DE AGRICULTURA Y DESARROLLO RURAL"/>
        <s v="SECRETARIA DE AGRICULTURA"/>
        <s v="OFICINA SEGURIDAD ALIMENTARIA Y NUTRICIONAL "/>
        <s v="DIRECCION DE TURISMO"/>
        <s v="SECRETARIA DE PLANEACION"/>
        <s v="PLANEACION "/>
        <s v="SECRETARÍA DE INFRAESTRUCTURA - SUBSECRETARÍA MINAS Y ENERGÍA"/>
        <s v="SECRETARIA DE AMBIENTE Y DESARROLLO SOSTENIBLE"/>
        <s v="SECRETARIA DE PLANEACION ASIST TEC"/>
        <s v="DAGRD"/>
        <s v="SECRETARIA DE INFRAESTRUCTURA"/>
        <s v="SECRETARIA TIC"/>
        <s v="SUBSECRETARIA DE INNOVACION SOCIAL"/>
        <s v="OFICINA DE ASUNTOS INTERNACIONALES Y COOPERACIÓN"/>
        <s v="OFICINA DE FRONTERAS"/>
        <s v="SECRETARIA GENERAL"/>
        <s v="SECRETARIA DE HACIENDA"/>
        <s v="OFICINA DE PRENSA"/>
      </sharedItems>
    </cacheField>
    <cacheField name="NOMBRE INDICADOR DE RESULTADO" numFmtId="0">
      <sharedItems/>
    </cacheField>
    <cacheField name="LÍNEA BASE 2023" numFmtId="0">
      <sharedItems containsBlank="1" containsMixedTypes="1" containsNumber="1" minValue="0" maxValue="77600"/>
    </cacheField>
    <cacheField name="META DE RESULTADO A 2027" numFmtId="0">
      <sharedItems containsBlank="1" containsMixedTypes="1" containsNumber="1" minValue="0" maxValue="15000000000"/>
    </cacheField>
    <cacheField name="N°" numFmtId="0">
      <sharedItems containsSemiMixedTypes="0" containsString="0" containsNumber="1" containsInteger="1" minValue="1" maxValue="623"/>
    </cacheField>
    <cacheField name="ALCANCE  DEL PRODUCTO" numFmtId="0">
      <sharedItems longText="1"/>
    </cacheField>
    <cacheField name="COD PRODUCTO" numFmtId="0">
      <sharedItems containsMixedTypes="1" containsNumber="1" containsInteger="1" minValue="410103" maxValue="4599031"/>
    </cacheField>
    <cacheField name="PRODUCTO" numFmtId="0">
      <sharedItems/>
    </cacheField>
    <cacheField name="COD INDICADOR DE PRODUCTO" numFmtId="0">
      <sharedItems containsMixedTypes="1" containsNumber="1" containsInteger="1" minValue="1905049" maxValue="4502026001"/>
    </cacheField>
    <cacheField name="INDICADOR DE PRODUCTO" numFmtId="0">
      <sharedItems longText="1"/>
    </cacheField>
    <cacheField name="TIPO DE ORIENTACIÓN DE LA META" numFmtId="0">
      <sharedItems/>
    </cacheField>
    <cacheField name="ACUMULACION  META" numFmtId="0">
      <sharedItems containsNonDate="0" containsString="0" containsBlank="1"/>
    </cacheField>
    <cacheField name="LINEA BASE" numFmtId="0">
      <sharedItems containsMixedTypes="1" containsNumber="1" minValue="0" maxValue="260939"/>
    </cacheField>
    <cacheField name="META CUATRIENIO" numFmtId="0">
      <sharedItems containsMixedTypes="1" containsNumber="1" minValue="0.47" maxValue="600000"/>
    </cacheField>
    <cacheField name="META 2024" numFmtId="0">
      <sharedItems containsMixedTypes="1" containsNumber="1" minValue="0.1" maxValue="300373"/>
    </cacheField>
    <cacheField name="META 2025" numFmtId="0">
      <sharedItems containsMixedTypes="1" containsNumber="1" minValue="0.1" maxValue="315391"/>
    </cacheField>
    <cacheField name="META 2026" numFmtId="0">
      <sharedItems containsMixedTypes="1" containsNumber="1" minValue="0.1" maxValue="331161"/>
    </cacheField>
    <cacheField name="META 2027" numFmtId="0">
      <sharedItems containsMixedTypes="1" containsNumber="1" minValue="0.1" maxValue="347719"/>
    </cacheField>
    <cacheField name="Avance 2024" numFmtId="0">
      <sharedItems containsNonDate="0" containsString="0" containsBlank="1"/>
    </cacheField>
    <cacheField name="% avance 2024" numFmtId="0">
      <sharedItems containsMixedTypes="1" containsNumber="1" containsInteger="1" minValue="0" maxValue="0"/>
    </cacheField>
    <cacheField name="Estado 2024" numFmtId="0">
      <sharedItems count="2">
        <s v="NO INICIADA"/>
        <s v="NO PROGRAMADA"/>
      </sharedItems>
    </cacheField>
    <cacheField name="Avance 2025" numFmtId="2">
      <sharedItems containsNonDate="0" containsString="0" containsBlank="1"/>
    </cacheField>
    <cacheField name="% avance 2025" numFmtId="0">
      <sharedItems containsMixedTypes="1" containsNumber="1" containsInteger="1" minValue="0" maxValue="0"/>
    </cacheField>
    <cacheField name="Estado 2025" numFmtId="0">
      <sharedItems/>
    </cacheField>
    <cacheField name="Avance 2026" numFmtId="0">
      <sharedItems containsNonDate="0" containsString="0" containsBlank="1"/>
    </cacheField>
    <cacheField name="% avance 2026" numFmtId="0">
      <sharedItems containsMixedTypes="1" containsNumber="1" containsInteger="1" minValue="0" maxValue="0"/>
    </cacheField>
    <cacheField name="Estado 2026" numFmtId="0">
      <sharedItems/>
    </cacheField>
    <cacheField name="Avance 2027" numFmtId="0">
      <sharedItems containsNonDate="0" containsString="0" containsBlank="1"/>
    </cacheField>
    <cacheField name="% avance 2027" numFmtId="0">
      <sharedItems containsMixedTypes="1" containsNumber="1" containsInteger="1" minValue="0" maxValue="0"/>
    </cacheField>
    <cacheField name="Estado 2027" numFmtId="0">
      <sharedItems/>
    </cacheField>
    <cacheField name="Avance Cuatrienio" numFmtId="0">
      <sharedItems containsNonDate="0" containsString="0" containsBlank="1"/>
    </cacheField>
    <cacheField name="% avance Cuatrienio" numFmtId="0">
      <sharedItems containsMixedTypes="1" containsNumber="1" containsInteger="1" minValue="0" maxValue="0"/>
    </cacheField>
    <cacheField name="Estado Cuatrienio"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ndres" refreshedDate="45524.409864004629" createdVersion="6" refreshedVersion="7" minRefreshableVersion="3" recordCount="623">
  <cacheSource type="worksheet">
    <worksheetSource ref="A3:BC626" sheet="Tablero de control" r:id="rId2"/>
  </cacheSource>
  <cacheFields count="36">
    <cacheField name="TRANSFORMACIÓN" numFmtId="0">
      <sharedItems/>
    </cacheField>
    <cacheField name="ESTRATEGIA" numFmtId="0">
      <sharedItems/>
    </cacheField>
    <cacheField name="PROGRAMA ESTRATÉGICO" numFmtId="0">
      <sharedItems/>
    </cacheField>
    <cacheField name="RESPONSABLE" numFmtId="0">
      <sharedItems count="31">
        <s v="SECRETARÍA DE GOBIERNO -SUBSECRETARÍA DE GESTIÓN PÚBLICA"/>
        <s v="SECRETARIA DE GOBIERNO"/>
        <s v="SECRETARÍA DE GOBIERNO - SUBSECRETARÍA DE PAZ Y DERECHOS HUMANOS"/>
        <s v="SECRETARÍA DE GOBIERNO - SUBSECRETARÍA DE DESARROLLO COMUNITARIO"/>
        <s v="DIRECCION DE CULTURA"/>
        <s v="SECRETARIA DE RECREACION Y DEPORTE"/>
        <s v="SUBSECRETARIA DE TRANSITO"/>
        <s v="SECRETARIA DE EDUCACION"/>
        <s v="IDSN"/>
        <s v="SECRETARIA DE PLANEACION PDA"/>
        <s v="SECRETARIA DE INFRAESTRUCTURA - OFICINA DE VIVIENDA"/>
        <s v="SECRETARÍA DE INFRAESTRUCTURA - INFRAESTRUCTURA SOCIAL"/>
        <s v="SEGIS"/>
        <s v="SECRETARIA DE AGRICULTURA Y DESARROLLO RURAL"/>
        <s v="SECRETARIA DE AGRICULTURA"/>
        <s v="OFICINA SEGURIDAD ALIMENTARIA Y NUTRICIONAL "/>
        <s v="DIRECCION DE TURISMO"/>
        <s v="SECRETARIA DE PLANEACION"/>
        <s v="PLANEACION "/>
        <s v="SECRETARÍA DE INFRAESTRUCTURA - SUBSECRETARÍA MINAS Y ENERGÍA"/>
        <s v="SECRETARIA DE AMBIENTE Y DESARROLLO SOSTENIBLE"/>
        <s v="SECRETARIA DE PLANEACION ASIST TEC"/>
        <s v="DAGRD"/>
        <s v="SECRETARIA DE INFRAESTRUCTURA"/>
        <s v="SECRETARIA TIC"/>
        <s v="SUBSECRETARIA DE INNOVACION SOCIAL"/>
        <s v="OFICINA DE ASUNTOS INTERNACIONALES Y COOPERACIÓN"/>
        <s v="OFICINA DE FRONTERAS"/>
        <s v="SECRETARIA GENERAL"/>
        <s v="SECRETARIA DE HACIENDA"/>
        <s v="OFICINA DE PRENSA"/>
      </sharedItems>
    </cacheField>
    <cacheField name="NOMBRE INDICADOR DE RESULTADO" numFmtId="0">
      <sharedItems/>
    </cacheField>
    <cacheField name="LÍNEA BASE 2023" numFmtId="0">
      <sharedItems containsBlank="1" containsMixedTypes="1" containsNumber="1" minValue="0" maxValue="77600"/>
    </cacheField>
    <cacheField name="META DE RESULTADO A 2027" numFmtId="0">
      <sharedItems containsBlank="1" containsMixedTypes="1" containsNumber="1" minValue="0" maxValue="15000000000"/>
    </cacheField>
    <cacheField name="N°" numFmtId="0">
      <sharedItems containsSemiMixedTypes="0" containsString="0" containsNumber="1" containsInteger="1" minValue="1" maxValue="623"/>
    </cacheField>
    <cacheField name="ALCANCE  DEL PRODUCTO" numFmtId="0">
      <sharedItems longText="1"/>
    </cacheField>
    <cacheField name="COD PRODUCTO" numFmtId="0">
      <sharedItems containsMixedTypes="1" containsNumber="1" containsInteger="1" minValue="410103" maxValue="4599031"/>
    </cacheField>
    <cacheField name="PRODUCTO" numFmtId="0">
      <sharedItems/>
    </cacheField>
    <cacheField name="COD INDICADOR DE PRODUCTO" numFmtId="0">
      <sharedItems containsMixedTypes="1" containsNumber="1" containsInteger="1" minValue="1905049" maxValue="4502026001"/>
    </cacheField>
    <cacheField name="INDICADOR DE PRODUCTO" numFmtId="0">
      <sharedItems longText="1"/>
    </cacheField>
    <cacheField name="TIPO DE ORIENTACIÓN DE LA META" numFmtId="0">
      <sharedItems/>
    </cacheField>
    <cacheField name="ACUMULACION  META" numFmtId="0">
      <sharedItems containsNonDate="0" containsString="0" containsBlank="1"/>
    </cacheField>
    <cacheField name="LINEA BASE" numFmtId="0">
      <sharedItems containsMixedTypes="1" containsNumber="1" minValue="0" maxValue="260939"/>
    </cacheField>
    <cacheField name="META CUATRIENIO" numFmtId="0">
      <sharedItems containsMixedTypes="1" containsNumber="1" minValue="0.47" maxValue="600000"/>
    </cacheField>
    <cacheField name="META 2024" numFmtId="0">
      <sharedItems containsMixedTypes="1" containsNumber="1" minValue="0.1" maxValue="300373"/>
    </cacheField>
    <cacheField name="META 2025" numFmtId="0">
      <sharedItems containsMixedTypes="1" containsNumber="1" minValue="0.1" maxValue="315391"/>
    </cacheField>
    <cacheField name="META 2026" numFmtId="0">
      <sharedItems containsMixedTypes="1" containsNumber="1" minValue="0.1" maxValue="331161"/>
    </cacheField>
    <cacheField name="META 2027" numFmtId="0">
      <sharedItems containsMixedTypes="1" containsNumber="1" minValue="0.1" maxValue="347719"/>
    </cacheField>
    <cacheField name="Avance 2024" numFmtId="0">
      <sharedItems containsNonDate="0" containsString="0" containsBlank="1"/>
    </cacheField>
    <cacheField name="% avance 2024" numFmtId="0">
      <sharedItems containsMixedTypes="1" containsNumber="1" containsInteger="1" minValue="0" maxValue="0"/>
    </cacheField>
    <cacheField name="Estado 2024" numFmtId="0">
      <sharedItems count="2">
        <s v="NO INICIADA"/>
        <s v="NO PROGRAMADA"/>
      </sharedItems>
    </cacheField>
    <cacheField name="Avance 2025" numFmtId="2">
      <sharedItems containsNonDate="0" containsString="0" containsBlank="1"/>
    </cacheField>
    <cacheField name="% avance 2025" numFmtId="0">
      <sharedItems containsMixedTypes="1" containsNumber="1" containsInteger="1" minValue="0" maxValue="0"/>
    </cacheField>
    <cacheField name="Estado 2025" numFmtId="0">
      <sharedItems/>
    </cacheField>
    <cacheField name="Avance 2026" numFmtId="0">
      <sharedItems containsNonDate="0" containsString="0" containsBlank="1"/>
    </cacheField>
    <cacheField name="% avance 2026" numFmtId="0">
      <sharedItems containsMixedTypes="1" containsNumber="1" containsInteger="1" minValue="0" maxValue="0"/>
    </cacheField>
    <cacheField name="Estado 2026" numFmtId="0">
      <sharedItems/>
    </cacheField>
    <cacheField name="Avance 2027" numFmtId="0">
      <sharedItems containsNonDate="0" containsString="0" containsBlank="1"/>
    </cacheField>
    <cacheField name="% avance 2027" numFmtId="0">
      <sharedItems containsMixedTypes="1" containsNumber="1" containsInteger="1" minValue="0" maxValue="0"/>
    </cacheField>
    <cacheField name="Estado 2027" numFmtId="0">
      <sharedItems/>
    </cacheField>
    <cacheField name="Avance Cuatrienio" numFmtId="0">
      <sharedItems containsNonDate="0" containsString="0" containsBlank="1"/>
    </cacheField>
    <cacheField name="% avance Cuatrienio" numFmtId="0">
      <sharedItems containsMixedTypes="1" containsNumber="1" containsInteger="1" minValue="0" maxValue="0"/>
    </cacheField>
    <cacheField name="Estado Cuatrienio" numFmtId="0">
      <sharedItems count="8">
        <s v="NO INICIADA"/>
        <s v="CUMPLIDA"/>
        <s v="NA"/>
        <e v="#VALUE!"/>
        <e v="#DIV/0!" u="1"/>
        <s v="ATRASADA" u="1"/>
        <e v="#REF!" u="1"/>
        <s v="GESTIÓN NORMAL"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ndres" refreshedDate="45635.988632523149" createdVersion="6" refreshedVersion="7" minRefreshableVersion="3" recordCount="623">
  <cacheSource type="worksheet">
    <worksheetSource ref="A3:AZ626" sheet="Tablero de control" r:id="rId2"/>
  </cacheSource>
  <cacheFields count="52">
    <cacheField name="TRANSFORMACIÓN" numFmtId="0">
      <sharedItems/>
    </cacheField>
    <cacheField name="ESTRATEGIA" numFmtId="0">
      <sharedItems count="25">
        <s v="GOBERNANZA PARA LA PAZ TERRITORIAL"/>
        <s v="CUNA - CULTURAS Y SABERES PARA LA VIDA Y LA PAZ"/>
        <s v="RECREACIÓN Y DEPORTE: MOTOR DE LA CONVIVENCIA PACÍFICA"/>
        <s v="MOVILIDAD SEGURA Y ALTERNATIVA"/>
        <s v="EDUCACIÓN PARA LA TRANSFORMACIÓN"/>
        <s v="SALUD PARA EL BUEN VIVIR"/>
        <s v="AGUA Y SANEAMIENTO PARA EL BUEN VIVIR"/>
        <s v="VIVIENDA DIGNA"/>
        <s v="DESARROLLO, EQUIDAD E INCLUSIÓN SOCIAL PARA EL CIERRE DE BRECHAS"/>
        <s v="EL CAMPO FLORECE"/>
        <s v="TURISMO PARA LA PAZ"/>
        <s v="ECONOMÍA POPULAR, SOCIAL Y SOLIDARIA"/>
        <s v="MINERÍA AMIGABLE, GAS Y ENERGÍAS ALTERNATIVAS"/>
        <s v="BIOSIVERSIDAD Y JUSTICIA AMBIENTAL"/>
        <s v="ORDENAMIENTO TERRITORIAL"/>
        <s v="GESTIÓN INTEGRAL DE RIESGO DE DESASTRES"/>
        <s v="INFRAESTRUCTURA PARA LA PAZ"/>
        <s v="TECNOLOGÍAS DE INFORMACIÓN Y COMUNICACIÓN PARA LA PAZ"/>
        <s v="NARIÑO, REGIÓN PARA PARA EL MUNDO"/>
        <s v="NARIÑO SIN FRONTERAS"/>
        <s v="MODERNIZACIÓN INSTITUCIONAL Y EFICIENCIA ADMINISTRATIVA"/>
        <s v="FINANZAS SANAS"/>
        <s v="PLANEACIÓN INSTITUCIONAL Y GESTIÓN PÚBLICA"/>
        <s v="CAMINANDO LA PALABRA: COMUNICACIÓN INCLUSIVA, LIBRE Y DEMOCRÁTICA"/>
        <s v="DESARROLLO, EQUIDAD E Inclusión social y reconciliaciónIÓN SOCIAL PARA EL CIERRE DE BRECHAS" u="1"/>
      </sharedItems>
    </cacheField>
    <cacheField name="PROGRAMA ESTRATÉGICO" numFmtId="0">
      <sharedItems/>
    </cacheField>
    <cacheField name="RESPONSABLE" numFmtId="0">
      <sharedItems containsBlank="1" count="34">
        <s v="SECRETARÍA DE GOBIERNO -SUBSECRETARÍA DE GESTIÓN PÚBLICA"/>
        <s v="SECRETARIA DE GOBIERNO"/>
        <s v="SECRETARÍA DE GOBIERNO - SUBSECRETARÍA DE PAZ Y DERECHOS HUMANOS"/>
        <s v="SECRETARÍA DE GOBIERNO - SUBSECRETARÍA DE DESARROLLO COMUNITARIO"/>
        <s v="DIRECCION DE CULTURA"/>
        <s v="SECRETARIA DE RECREACION Y DEPORTE"/>
        <s v="SUBSECRETARIA DE TRANSITO"/>
        <s v="SECRETARIA DE EDUCACION"/>
        <s v="IDSN"/>
        <s v="SECRETARIA DE PLANEACION PDA"/>
        <s v="SECRETARIA DE INFRAESTRUCTURA - OFICINA DE VIVIENDA"/>
        <s v="SEGIS"/>
        <s v="SECRETARIA DE AGRICULTURA Y DESARROLLO RURAL"/>
        <s v="OFICINA SEGURIDAD ALIMENTARIA Y NUTRICIONAL "/>
        <s v="DIRECCION DE TURISMO"/>
        <s v="SECRETARIA DE PLANEACION"/>
        <s v="SECRETARÍA DE INFRAESTRUCTURA - SUBSECRETARÍA MINAS Y ENERGÍA"/>
        <s v="SECRETARIA DE AMBIENTE Y DESARROLLO SOSTENIBLE"/>
        <s v="SECRETARIA DE PLANEACION ASIST TEC"/>
        <s v="DAGRD"/>
        <s v="SECRETARIA DE INFRAESTRUCTURA"/>
        <s v="SECRETARIA TIC"/>
        <s v="SUBSECRETARIA DE INNOVACION SOCIAL"/>
        <s v="OFICINA DE ASUNTOS INTERNACIONALES Y COOPERACIÓN"/>
        <s v="OFICINA DE FRONTERAS"/>
        <s v="SECRETARIA GENERAL"/>
        <s v="SECRETARIA DE HACIENDA"/>
        <s v="OFICINA DE PRENSA"/>
        <m u="1"/>
        <s v="SECRETARIA DE AGRICULTURA" u="1"/>
        <s v="SECRETARIA DE PLANEACIÓN" u="1"/>
        <s v="SECRETARÍA DE INFRAESTRUCTURA - INFRAESTRUCTURA SOCIAL" u="1"/>
        <s v="PLANEACION " u="1"/>
        <s v="SECRETARIA DE INFRAESTRUCTURA-VIAS" u="1"/>
      </sharedItems>
    </cacheField>
    <cacheField name="NOMBRE INDICADOR DE RESULTADO" numFmtId="0">
      <sharedItems/>
    </cacheField>
    <cacheField name="LÍNEA BASE 2023" numFmtId="0">
      <sharedItems containsBlank="1" containsMixedTypes="1" containsNumber="1" minValue="0" maxValue="77600"/>
    </cacheField>
    <cacheField name="META DE RESULTADO A 2027" numFmtId="0">
      <sharedItems containsBlank="1" containsMixedTypes="1" containsNumber="1" minValue="0" maxValue="15000000000"/>
    </cacheField>
    <cacheField name="NOMBRE SECTOR" numFmtId="0">
      <sharedItems count="16">
        <s v="Justicia y del derecho."/>
        <s v="Gobierno territorial"/>
        <s v="Inclusión social y reconciliación"/>
        <s v="Cultura"/>
        <s v="Deporte y Recreación "/>
        <s v="Transporte"/>
        <s v="Educación"/>
        <s v="Salud"/>
        <s v="Vivienda, Ciudad y Territorio"/>
        <s v="Agricultura y desarrollo rural "/>
        <s v="Comercio, Industria y Turismo"/>
        <s v="Empleo"/>
        <s v="Ciencia Tecnología e Innovación"/>
        <s v="Minas y energía"/>
        <s v="Ambiente y Desarrollo Sostenible"/>
        <s v="Tecnologías de la Información y las Comunicaciones"/>
      </sharedItems>
    </cacheField>
    <cacheField name="NOMBRE PROGRAMA PRESUPUESTAL" numFmtId="0">
      <sharedItems/>
    </cacheField>
    <cacheField name="N°" numFmtId="0">
      <sharedItems containsSemiMixedTypes="0" containsString="0" containsNumber="1" containsInteger="1" minValue="1" maxValue="623"/>
    </cacheField>
    <cacheField name="ALCANCE  DEL PRODUCTO" numFmtId="0">
      <sharedItems longText="1"/>
    </cacheField>
    <cacheField name="COD PRODUCTO" numFmtId="0">
      <sharedItems containsMixedTypes="1" containsNumber="1" containsInteger="1" minValue="1202001" maxValue="4599031"/>
    </cacheField>
    <cacheField name="PRODUCTO" numFmtId="0">
      <sharedItems/>
    </cacheField>
    <cacheField name="COD INDICADOR DE PRODUCTO" numFmtId="0">
      <sharedItems containsMixedTypes="1" containsNumber="1" containsInteger="1" minValue="1905049" maxValue="459903200"/>
    </cacheField>
    <cacheField name="INDICADOR DE PRODUCTO" numFmtId="0">
      <sharedItems longText="1"/>
    </cacheField>
    <cacheField name="ODS" numFmtId="0">
      <sharedItems/>
    </cacheField>
    <cacheField name="TIPO DE ORIENTACIÓN DE LA META" numFmtId="0">
      <sharedItems/>
    </cacheField>
    <cacheField name="ACUMULACION  META" numFmtId="0">
      <sharedItems containsBlank="1"/>
    </cacheField>
    <cacheField name="LINEA BASE" numFmtId="0">
      <sharedItems containsMixedTypes="1" containsNumber="1" minValue="0" maxValue="260939"/>
    </cacheField>
    <cacheField name="META CUATRIENIO" numFmtId="0">
      <sharedItems containsMixedTypes="1" containsNumber="1" minValue="0.28000000000000003" maxValue="600000"/>
    </cacheField>
    <cacheField name="META 2024" numFmtId="0">
      <sharedItems containsMixedTypes="1" containsNumber="1" minValue="7.0000000000000007E-2" maxValue="300373"/>
    </cacheField>
    <cacheField name="META 2025" numFmtId="0">
      <sharedItems containsMixedTypes="1" containsNumber="1" minValue="7.0000000000000007E-2" maxValue="315391"/>
    </cacheField>
    <cacheField name="META 2026" numFmtId="0">
      <sharedItems containsMixedTypes="1" containsNumber="1" minValue="7.0000000000000007E-2" maxValue="331161"/>
    </cacheField>
    <cacheField name="META 2027" numFmtId="0">
      <sharedItems containsMixedTypes="1" containsNumber="1" minValue="7.0000000000000007E-2" maxValue="347719"/>
    </cacheField>
    <cacheField name="Avance 2024" numFmtId="0">
      <sharedItems containsSemiMixedTypes="0" containsString="0" containsNumber="1" minValue="0" maxValue="293757"/>
    </cacheField>
    <cacheField name="% avance 2024" numFmtId="0">
      <sharedItems containsSemiMixedTypes="0" containsString="0" containsNumber="1" minValue="0" maxValue="11625"/>
    </cacheField>
    <cacheField name="% avance 2024 al 100" numFmtId="0">
      <sharedItems containsSemiMixedTypes="0" containsString="0" containsNumber="1" minValue="0" maxValue="100"/>
    </cacheField>
    <cacheField name="Estado 2024" numFmtId="0">
      <sharedItems count="15">
        <s v="OPTIMO"/>
        <s v="SIN AVANCE"/>
        <s v="SATISFACTORIO"/>
        <s v="ACEPTABLE"/>
        <s v="NO PROGRAMADA"/>
        <s v="DEFICIENTE"/>
        <s v="MUY DEFICIENTE"/>
        <s v="BUENO"/>
        <s v="ATRASADA" u="1"/>
        <e v="#VALUE!" u="1"/>
        <s v="NO INICIADA" u="1"/>
        <s v="CUMPLIDA" u="1"/>
        <s v="EN PROCESO" u="1"/>
        <s v="GESTIÓN NORMAL" u="1"/>
        <s v="REZAGADAS" u="1"/>
      </sharedItems>
    </cacheField>
    <cacheField name="Apropiación 2024" numFmtId="0">
      <sharedItems containsMixedTypes="1" containsNumber="1" minValue="0" maxValue="65253488868"/>
    </cacheField>
    <cacheField name="Compromisos 2024" numFmtId="0">
      <sharedItems containsMixedTypes="1" containsNumber="1" minValue="0" maxValue="37870531475"/>
    </cacheField>
    <cacheField name="Obligaciones 2024" numFmtId="0">
      <sharedItems containsBlank="1" containsMixedTypes="1" containsNumber="1" minValue="0" maxValue="37870531475"/>
    </cacheField>
    <cacheField name="Avance 2025" numFmtId="2">
      <sharedItems containsNonDate="0" containsString="0" containsBlank="1"/>
    </cacheField>
    <cacheField name="% avance 2025" numFmtId="0">
      <sharedItems containsSemiMixedTypes="0" containsString="0" containsNumber="1" containsInteger="1" minValue="0" maxValue="100"/>
    </cacheField>
    <cacheField name="Estado 2025" numFmtId="0">
      <sharedItems/>
    </cacheField>
    <cacheField name="Apropiación 2025" numFmtId="0">
      <sharedItems containsNonDate="0" containsString="0" containsBlank="1"/>
    </cacheField>
    <cacheField name="Compromisos 2025" numFmtId="0">
      <sharedItems containsNonDate="0" containsString="0" containsBlank="1"/>
    </cacheField>
    <cacheField name="Obligaciones 2025" numFmtId="0">
      <sharedItems containsNonDate="0" containsString="0" containsBlank="1"/>
    </cacheField>
    <cacheField name="Avance 2026" numFmtId="0">
      <sharedItems containsNonDate="0" containsString="0" containsBlank="1"/>
    </cacheField>
    <cacheField name="% avance 2026" numFmtId="0">
      <sharedItems containsSemiMixedTypes="0" containsString="0" containsNumber="1" containsInteger="1" minValue="0" maxValue="100"/>
    </cacheField>
    <cacheField name="Estado 2026" numFmtId="0">
      <sharedItems/>
    </cacheField>
    <cacheField name="Apropiación 2026" numFmtId="0">
      <sharedItems containsNonDate="0" containsString="0" containsBlank="1"/>
    </cacheField>
    <cacheField name="Compromisos 2026" numFmtId="0">
      <sharedItems containsNonDate="0" containsString="0" containsBlank="1"/>
    </cacheField>
    <cacheField name="Obligaciones 2026" numFmtId="0">
      <sharedItems containsNonDate="0" containsString="0" containsBlank="1"/>
    </cacheField>
    <cacheField name="Avance 2027" numFmtId="0">
      <sharedItems containsNonDate="0" containsString="0" containsBlank="1"/>
    </cacheField>
    <cacheField name="% avance 2027" numFmtId="0">
      <sharedItems containsSemiMixedTypes="0" containsString="0" containsNumber="1" containsInteger="1" minValue="0" maxValue="100"/>
    </cacheField>
    <cacheField name="Estado 2027" numFmtId="0">
      <sharedItems/>
    </cacheField>
    <cacheField name="Apropiación 2027" numFmtId="0">
      <sharedItems containsNonDate="0" containsString="0" containsBlank="1"/>
    </cacheField>
    <cacheField name="Compromisos 2027" numFmtId="0">
      <sharedItems containsNonDate="0" containsString="0" containsBlank="1"/>
    </cacheField>
    <cacheField name="Obligaciones 2027" numFmtId="0">
      <sharedItems containsNonDate="0" containsString="0" containsBlank="1"/>
    </cacheField>
    <cacheField name="Avance Cuatrienio" numFmtId="2">
      <sharedItems containsSemiMixedTypes="0" containsString="0" containsNumber="1" minValue="0" maxValue="293757"/>
    </cacheField>
    <cacheField name="% avance Cuatrienio" numFmtId="2">
      <sharedItems containsSemiMixedTypes="0" containsString="0" containsNumber="1" minValue="0" maxValue="468175"/>
    </cacheField>
    <cacheField name="Estado Cuatrienio"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3">
  <r>
    <s v="DERECHOS HUMANOS, CULTURA DE PAZ Y ALIANZAS PARA LA VIDA"/>
    <s v="GOBERNANZA PARA LA PAZ TERRITORIAL"/>
    <s v="Fortalecimiento del acceso a la justicia. "/>
    <x v="0"/>
    <s v="Ejecución de estrategias  de promoción de acceso a la justicia efectivo."/>
    <n v="2.5000000000000001E-3"/>
    <n v="0.01"/>
    <n v="1"/>
    <s v="Apoyado el funcionamiento de las Casas de Justicia y Centros de Convivencia Ciudadana en el Departamento."/>
    <n v="1202001"/>
    <s v="Casas de Justicia en operación"/>
    <n v="120200100"/>
    <s v="Casas de justicia en operación"/>
    <s v="Incremento"/>
    <m/>
    <n v="3"/>
    <n v="4"/>
    <n v="3"/>
    <n v="3"/>
    <n v="4"/>
    <n v="4"/>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2"/>
    <s v="Asesoradas y acompañadas entidades territoriales del Departamento  para la creación y fortalecimiento de los Comités Locales de Justicia."/>
    <n v="1202004"/>
    <s v="Servicio de asistencia técnica para la articulación de los operadores de los servicios de justicia"/>
    <n v="120200400"/>
    <s v="Entidades territoriales asistidas técnicamente"/>
    <s v="Incremento"/>
    <m/>
    <n v="23"/>
    <n v="30"/>
    <n v="23"/>
    <n v="30"/>
    <n v="30"/>
    <n v="30"/>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3"/>
    <s v="Formulado e implementado anualmente el Plan de Acción del Comité Departamental de Justicia."/>
    <n v="1202006"/>
    <s v="Documentos de planeación"/>
    <n v="120200600"/>
    <s v="Documentos de planeación realizados"/>
    <s v="Mantenimiento"/>
    <m/>
    <n v="1"/>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4"/>
    <s v="Asistidas técnicamente para el fortalecimiento de sistemas de justicia propia de comunidades afrodescendientes e indígenas del Departamento."/>
    <n v="1202025"/>
    <s v="Servicio de asistencia técnica en fortalecimiento de justicia propia"/>
    <n v="120202500"/>
    <s v="Asistencias técnicas en fortalecimiento de justicia propia realizadas"/>
    <s v="Incremento"/>
    <m/>
    <n v="8"/>
    <n v="12"/>
    <n v="3"/>
    <n v="3"/>
    <n v="3"/>
    <n v="3"/>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5"/>
    <s v="Fortalecidos Centros de Armonización de resguardos indígenas de Nariño."/>
    <n v="1202024"/>
    <s v="Servicio de apoyo financiero para fortalecimiento de la justicia propia"/>
    <s v="120202401"/>
    <s v="Sistemas de justicia propia apoyados financieramente"/>
    <s v="Incremento"/>
    <m/>
    <n v="0"/>
    <n v="20"/>
    <n v="5"/>
    <n v="5"/>
    <n v="5"/>
    <n v="5"/>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6"/>
    <s v="Diseñada e implementada una estrategia para la promoción de los Jueces de Paz en Nariño"/>
    <n v="1202019"/>
    <s v="Servicio de pormoción del acceso a la justicia"/>
    <n v="120201900"/>
    <s v="Estrategias de acceso a la justicia desarrolladas"/>
    <s v="Incremento"/>
    <m/>
    <n v="0"/>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7"/>
    <s v="Realizadas jornadas móviles de servicios de justicia."/>
    <n v="1202026"/>
    <s v="Servicio de atención de justicia itinerante"/>
    <n v="120202600"/>
    <s v="Jornadas móviles de justicia itinerante realizadas"/>
    <s v="Incremento"/>
    <m/>
    <n v="4"/>
    <n v="7"/>
    <n v="1"/>
    <n v="2"/>
    <n v="2"/>
    <n v="2"/>
    <m/>
    <n v="0"/>
    <x v="0"/>
    <m/>
    <n v="0"/>
    <s v="NO INICIADA"/>
    <m/>
    <n v="0"/>
    <s v="NO INICIADA"/>
    <m/>
    <n v="0"/>
    <s v="NO INICIADA"/>
    <m/>
    <n v="0"/>
    <s v="NO INICIADA"/>
  </r>
  <r>
    <s v="DERECHOS HUMANOS, CULTURA DE PAZ Y ALIANZAS PARA LA VIDA"/>
    <s v="GOBERNANZA PARA LA PAZ TERRITORIAL"/>
    <s v="Fortalecimiento del acceso a la justicia. "/>
    <x v="0"/>
    <s v="Ejecución de estrategias  de promoción de acceso a la justicia efectivo."/>
    <n v="2.5000000000000001E-3"/>
    <n v="0.01"/>
    <n v="8"/>
    <s v="Realizadas jornadas gratuitas de conciliación."/>
    <n v="1203001"/>
    <s v="Servicio de divulgación para promover los métodos de resolución de conflictos"/>
    <n v="120300102"/>
    <s v="Jornadas móviles gratuitas de conciliación realizadas"/>
    <s v="Incremento"/>
    <m/>
    <n v="4"/>
    <n v="8"/>
    <n v="2"/>
    <n v="2"/>
    <n v="2"/>
    <n v="2"/>
    <m/>
    <n v="0"/>
    <x v="0"/>
    <m/>
    <n v="0"/>
    <s v="NO INICIADA"/>
    <m/>
    <n v="0"/>
    <s v="NO INICIADA"/>
    <m/>
    <n v="0"/>
    <s v="NO INICIADA"/>
    <m/>
    <n v="0"/>
    <s v="NO INICIADA"/>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9"/>
    <s v="Formulado e implementado el Plan de Acción Anual del Sistema de Responsabilidad Penal para Adolescentes -SRPA-"/>
    <n v="1206011"/>
    <s v="Documentos de planeación"/>
    <n v="120601100"/>
    <s v="Documentos de planeación realizados"/>
    <s v="Mantenimiento"/>
    <m/>
    <n v="1"/>
    <n v="1"/>
    <n v="1"/>
    <n v="1"/>
    <n v="1"/>
    <n v="1"/>
    <m/>
    <n v="0"/>
    <x v="0"/>
    <m/>
    <n v="0"/>
    <s v="NO INICIADA"/>
    <m/>
    <n v="0"/>
    <s v="NO INICIADA"/>
    <m/>
    <n v="0"/>
    <s v="NO INICIADA"/>
    <m/>
    <n v="0"/>
    <s v="NO INICIADA"/>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10"/>
    <s v="Mejorada la infraestructura del Internado en Reestablecimiento en Administración de Justicia - Pasto"/>
    <n v="1206003"/>
    <s v="Infraestructura penitenciaria y carcelaria con mejoramiento_x000a_"/>
    <n v="120600300"/>
    <s v="Establecimiento de reclusión (nacionales y territoriales) con mejoramiento_x000a_"/>
    <s v="Incremento"/>
    <m/>
    <n v="0"/>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1"/>
    <s v="Sistema de Información creado e implementado en el Observatorio de Paz y Derechos Humanos de la Gobernación de Nariño."/>
    <n v="1207009"/>
    <s v="Servicio de información para la política criminal"/>
    <n v="120700902"/>
    <s v="Sistema de Información de la Política Criminal en funcionamiento (T-762/15)"/>
    <s v="Incremento"/>
    <m/>
    <n v="0"/>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2"/>
    <s v="Apoyados los Centros de Detención Transitorios en Nariño:  Pasto, Ipiales, Tumaco y La Unión.."/>
    <s v="1206007"/>
    <s v="Servicio de bienestar a la población privada de libertad"/>
    <n v="120600700"/>
    <s v="Personas privadas de la libertad con servicio de bienestar"/>
    <s v="Incremento"/>
    <m/>
    <n v="1200"/>
    <n v="4200"/>
    <n v="600"/>
    <n v="1200"/>
    <n v="1200"/>
    <n v="1200"/>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3"/>
    <s v="Formulado e implementado el Plan Integral de Seguridad y Convivencia Ciudadana PISCC con enfoque de género y etareo."/>
    <n v="4501026"/>
    <s v="Documentos Planeación"/>
    <n v="450102602"/>
    <s v="Planes Integrales de Seguridad y Convivencia -PISCC con enfoque de género elaborados"/>
    <s v="Mantenimiento"/>
    <m/>
    <n v="1"/>
    <n v="1"/>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4"/>
    <s v="Implementados proyectos de convivencia y seguridad ciudadana en el marco del PISCC."/>
    <n v="4501029"/>
    <s v="Servicio de apoyo financiero para proyectos de convivencia y seguridad ciudadana_x000a_"/>
    <n v="450102900"/>
    <s v="Proyectos de convivencia y seguridad ciudadana apoyados financieramente"/>
    <s v="Incremento"/>
    <m/>
    <n v="1"/>
    <n v="15"/>
    <n v="3"/>
    <n v="4"/>
    <n v="4"/>
    <n v="4"/>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5"/>
    <s v="Formulado y ejecutado el Plan de Acción Anual para el Comité Departamental de Lucha contra la Trata de Personas. "/>
    <n v="4501046"/>
    <s v="Documentos de lineamientos técnicos"/>
    <n v="450104600"/>
    <s v="Documentos de lineamientos técnicos realizados"/>
    <s v="Incremento"/>
    <m/>
    <n v="0"/>
    <n v="4"/>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6"/>
    <s v="Protegidas y acompañadas víctimas del delito de trata de personas."/>
    <n v="4501006"/>
    <s v="Servicio de protección individual en riesgo extraordinario y extremo"/>
    <n v="450100600"/>
    <s v="Personas en riesgo extraordinario y extremo protegidas"/>
    <s v="Incremento"/>
    <m/>
    <n v="36"/>
    <n v="120"/>
    <n v="30"/>
    <n v="30"/>
    <n v="30"/>
    <n v="30"/>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Denuncias criminales por cada 100.000 habitantes"/>
    <n v="2642"/>
    <n v="2200"/>
    <n v="17"/>
    <s v="Formulados lineamientos técnicos para la implementación de la Política Nacional de drogas y Consejo Nacional de Estupefacientes."/>
    <n v="4501046"/>
    <s v="Documentos de lineamientos técnicos"/>
    <n v="450104600"/>
    <s v="Documentos de lineamientos técnicos"/>
    <s v="Incremento"/>
    <m/>
    <n v="0"/>
    <n v="8"/>
    <n v="2"/>
    <n v="2"/>
    <n v="2"/>
    <n v="2"/>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Personas lesionadas por pólvora."/>
    <n v="159"/>
    <n v="100"/>
    <n v="18"/>
    <s v="Elaborado y ejecutado el Plan de Acción Anual del Comité de Prevención al Uso de Pólvora."/>
    <s v="4501031"/>
    <s v="Documentos normativos"/>
    <s v="450103100"/>
    <s v="Documentos normativos realizados"/>
    <s v="Incremento"/>
    <m/>
    <n v="0"/>
    <n v="4"/>
    <n v="1"/>
    <n v="1"/>
    <n v="1"/>
    <n v="1"/>
    <m/>
    <n v="0"/>
    <x v="0"/>
    <m/>
    <n v="0"/>
    <s v="NO INICIADA"/>
    <m/>
    <n v="0"/>
    <s v="NO INICIADA"/>
    <m/>
    <n v="0"/>
    <s v="NO INICIADA"/>
    <m/>
    <n v="0"/>
    <s v="NO INICIADA"/>
  </r>
  <r>
    <s v="DERECHOS HUMANOS, CULTURA DE PAZ Y ALIANZAS PARA LA VIDA"/>
    <s v="GOBERNANZA PARA LA PAZ TERRITORIAL"/>
    <s v="Fortalecimiento Institucional en Seguridad Humana, Convivencia y DDHH"/>
    <x v="0"/>
    <s v="Personas lesionadas por pólvora."/>
    <n v="159"/>
    <n v="100"/>
    <n v="19"/>
    <s v="Implementadas campañas para la prevención de lesiones de personas  por pólvora."/>
    <n v="4501044"/>
    <s v="Servicio de promoción de convivencia y no repetición"/>
    <n v="450100400"/>
    <s v="Iniciativas para la promoción de la convivencia implementadas"/>
    <s v="Incremento"/>
    <m/>
    <n v="1"/>
    <n v="8"/>
    <n v="2"/>
    <n v="2"/>
    <n v="2"/>
    <n v="2"/>
    <m/>
    <n v="0"/>
    <x v="0"/>
    <m/>
    <n v="0"/>
    <s v="NO INICIADA"/>
    <m/>
    <n v="0"/>
    <s v="NO INICIADA"/>
    <m/>
    <n v="0"/>
    <s v="NO INICIADA"/>
    <m/>
    <n v="0"/>
    <s v="NO INICIADA"/>
  </r>
  <r>
    <s v="DERECHOS HUMANOS, CULTURA DE PAZ Y ALIANZAS PARA LA VIDA"/>
    <s v="GOBERNANZA PARA LA PAZ TERRITORIAL"/>
    <s v="Nuevos cultivos para la paz"/>
    <x v="0"/>
    <s v="Número de familias con iniciativas productivas apoyadas."/>
    <n v="200"/>
    <n v="750"/>
    <n v="20"/>
    <s v="Formulado e implementado el plan de acción anual del Consejo Departamental para la Sustitución Concertada de Cultivos de Uso Ilícito en Nariño."/>
    <n v="4501046"/>
    <s v="Documentos de lineamientos técnicos"/>
    <n v="450104601"/>
    <s v="Documentos de lineamientos sobre cultivos ilícitos realizados"/>
    <s v="Mantenimiento"/>
    <m/>
    <n v="1"/>
    <n v="1"/>
    <n v="1"/>
    <n v="1"/>
    <n v="1"/>
    <n v="1"/>
    <m/>
    <n v="0"/>
    <x v="0"/>
    <m/>
    <n v="0"/>
    <s v="NO INICIADA"/>
    <m/>
    <n v="0"/>
    <s v="NO INICIADA"/>
    <m/>
    <n v="0"/>
    <s v="NO INICIADA"/>
    <m/>
    <n v="0"/>
    <s v="NO INICIADA"/>
  </r>
  <r>
    <s v="DERECHOS HUMANOS, CULTURA DE PAZ Y ALIANZAS PARA LA VIDA"/>
    <s v="GOBERNANZA PARA LA PAZ TERRITORIAL"/>
    <s v="Nuevos cultivos para la paz"/>
    <x v="0"/>
    <s v="Número de familias con iniciativas productivas apoyadas."/>
    <n v="200"/>
    <n v="750"/>
    <n v="21"/>
    <s v="Asistidas técnicamente instancias territoriales, organizaciones sociales y campesinas para fortalecer los procesos de tránsito hacia economías productivas legales. "/>
    <n v="4501001"/>
    <s v="Servicio de asistencia técnica"/>
    <n v="450100100"/>
    <s v="Instancias territoriales asistidas técnicamente"/>
    <s v="Incremento"/>
    <m/>
    <n v="10"/>
    <n v="35"/>
    <n v="5"/>
    <n v="3"/>
    <n v="7"/>
    <n v="10"/>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2"/>
    <s v="Apoyados procesos colectivos de construcción plural de memorias históricas hacia la no repetición del conflicto armado."/>
    <n v="4502018"/>
    <s v="Servicio de archivo sobre violaciones de derechos humanos"/>
    <n v="450201801"/>
    <s v="Procesos colectivos de memoria histórica y archivos de derechos humanos apoyados"/>
    <s v="Incremento"/>
    <m/>
    <n v="4"/>
    <n v="16"/>
    <n v="3"/>
    <n v="3"/>
    <n v="3"/>
    <n v="3"/>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3"/>
    <s v="Brindada asistencia técnica para la creación y fortalecimiento de Consejos Territoriales de Paz, Reconciliación y Convivencia y Secretarías Municipales de paz."/>
    <n v="4502022"/>
    <s v="Servicio de asistencia técnica"/>
    <n v="450202200"/>
    <s v="Instancias territoriales de coordinación institucional asistidas y apoyadas"/>
    <s v="Incremento"/>
    <m/>
    <n v="18"/>
    <n v="25"/>
    <n v="7"/>
    <n v="7"/>
    <n v="6"/>
    <n v="5"/>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4"/>
    <s v="Apoyados proyectos e iniciativas que hagan parte del plan de acción del Consejo Departamental de Paz, Reconciliación y Convivencia."/>
    <s v="4502021"/>
    <s v="Servicio de apoyo financiero para la implementación de proyectos en materia de derechos humanos"/>
    <s v="450202100"/>
    <s v="Proyectos cofinanciados"/>
    <s v="Incremento"/>
    <m/>
    <n v="0"/>
    <n v="8"/>
    <n v="2"/>
    <n v="2"/>
    <n v="2"/>
    <n v="2"/>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5"/>
    <s v="Elaborados documentos de investigación sobre  experiencias territoriales de memoria histórica, cultura y construcción de paz del Departamento."/>
    <n v="4502030"/>
    <s v="Acciones orientadas a la recolección, análisis y procesamiento de la información."/>
    <n v="450203000"/>
    <s v="Documentos de investigación elaborados"/>
    <s v="Incremento"/>
    <m/>
    <n v="0"/>
    <n v="4"/>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6"/>
    <s v="Implementada una estrategia pedagógica para la difusión y apropiación del legado e informe final y capítulos territoriales (Región Pacífico y Región Nariño y Sur del Cauca) de la Comisión para el Esclarecimiento de la Verdad."/>
    <n v="4502034"/>
    <s v="Servicio de educación informal"/>
    <n v="450203404"/>
    <s v="Estrategias implementadas"/>
    <s v="Incremento"/>
    <m/>
    <s v="ND"/>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7"/>
    <s v="Implementadas estrategias de articulación interinstitucional alrededor del servicio social para la paz contemplado en la Ley 2272 de 2022."/>
    <n v="4502033"/>
    <s v="Servicio de integración de la oferta pública"/>
    <n v="450203302"/>
    <s v="Estrategia móvil implementada"/>
    <s v="Incremento"/>
    <m/>
    <n v="0"/>
    <n v="1"/>
    <s v="NP"/>
    <n v="1"/>
    <n v="1"/>
    <n v="1"/>
    <m/>
    <n v="0"/>
    <x v="1"/>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8"/>
    <s v="Diseñada e implementada estrategia de comunicación que promueva narrativas y prácticas de cultura de paz en medios digitales, escritos y radiale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29"/>
    <s v="Diseñada e implementada estrategia para los diálogos regionales para la paz hacia el fortalecimiento de la participación ciudadana en la búsqueda de la transformación territorial  de las  subregiones más afectadas por el conflicto armado."/>
    <s v="4502001"/>
    <s v="Servicio de promoción a la participación ciudadana"/>
    <s v="450200100"/>
    <s v="Espacios de participación promovido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0"/>
    <s v="Fortalecidas iniciativas ciudadanas de no violencia, protección civil no armada, derechos humanos, reconciliación, convivencia, diálogo, cultura y construcción de paz. "/>
    <n v="4501004"/>
    <s v="Servicio de promoción de convivencia y no repetición"/>
    <n v="450100400"/>
    <s v="Iniciativas para la promoción de la convivencia implementadas"/>
    <s v="Incremento"/>
    <m/>
    <n v="18"/>
    <n v="100"/>
    <n v="20"/>
    <n v="20"/>
    <n v="20"/>
    <n v="22"/>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1"/>
    <s v="Creada e implementada la Escuela Itinerante Territorial para la Paz."/>
    <n v="4501003"/>
    <s v="Escuelas territoriales de convivencia ciudadana construidas"/>
    <n v="450100300"/>
    <s v="Escuelas territoriales de convivencia creadas en las regiones"/>
    <s v="Incremento"/>
    <m/>
    <n v="0"/>
    <n v="1"/>
    <n v="1"/>
    <n v="1"/>
    <n v="1"/>
    <n v="1"/>
    <m/>
    <n v="0"/>
    <x v="0"/>
    <m/>
    <n v="0"/>
    <s v="NO INICIADA"/>
    <m/>
    <n v="0"/>
    <s v="NO INICIADA"/>
    <m/>
    <n v="0"/>
    <s v="NO INICIADA"/>
    <m/>
    <n v="0"/>
    <s v="NO INICIADA"/>
  </r>
  <r>
    <s v="DERECHOS HUMANOS, CULTURA DE PAZ Y ALIANZAS PARA LA VIDA"/>
    <s v="GOBERNANZA PARA LA PAZ TERRITORIAL"/>
    <s v="Culturas y saberes para la vida y la paz"/>
    <x v="1"/>
    <s v="Índice de incidencia del conflicto armado."/>
    <s v="Alto"/>
    <s v="Medio"/>
    <n v="32"/>
    <s v="Gestionados acuerdos interinstitucionales que promuevan la implementación de las recomendaciones de la Comisión para el Esclarecimiento de la Verdad."/>
    <s v="4501004"/>
    <s v="Servicio de promoción de convivencia y no repetición"/>
    <s v="450100401"/>
    <s v="Acuerdos para la no repetición gestionados"/>
    <s v="Incremento"/>
    <m/>
    <n v="0"/>
    <n v="2"/>
    <n v="1"/>
    <n v="1"/>
    <s v="NP"/>
    <s v="NP"/>
    <m/>
    <n v="0"/>
    <x v="0"/>
    <m/>
    <n v="0"/>
    <s v="NO INICIADA"/>
    <m/>
    <n v="0"/>
    <s v="NO PROGRAMADA"/>
    <m/>
    <n v="0"/>
    <s v="NO PROGRAM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3"/>
    <s v="Cofinanciación de proyectos definidos en las Agendas Comunitarias de Reincorporación, expresiones de reconciliación en territorio y Trabajos Obras y Actividades con contenido Reparador (TOAR)."/>
    <n v="4502021"/>
    <s v="Servicio de apoyo financiero para la implementación de proyectos en materia de derechos humanos."/>
    <n v="450202100"/>
    <s v="Proyectos cofinanciados"/>
    <s v="Incremento"/>
    <m/>
    <n v="3"/>
    <n v="9"/>
    <n v="1"/>
    <n v="2"/>
    <n v="2"/>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4"/>
    <s v="Personas capacitadas a través de la Escuela de formación política, acuerdos de paz  y liderazgo para firmantes y comunidades en veeduría y seguimiento con enfoques de género y étnico."/>
    <n v="4502034"/>
    <s v="Servicio de educación informal "/>
    <n v="450203400"/>
    <s v="Personas capacitadas"/>
    <s v="Incremento"/>
    <m/>
    <n v="0"/>
    <n v="100"/>
    <n v="25"/>
    <n v="25"/>
    <n v="25"/>
    <n v="25"/>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5"/>
    <s v="Generados espacios de participación e intercambio de experiencias para personas en proceso de reincorporación, reintegración y sujetos incorporados de procesos de diálogos de paz regionales y nacionales."/>
    <n v="4502001"/>
    <s v="Fortalecimiento del buen gobierno para el respeto y garantía de los derechos humano"/>
    <n v="450200100"/>
    <s v="Espacios de participación promovidos"/>
    <s v="Incremento"/>
    <m/>
    <n v="0"/>
    <n v="8"/>
    <n v="2"/>
    <n v="2"/>
    <n v="2"/>
    <n v="2"/>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6"/>
    <s v="Implementados planes especiales de armonización étnica en resguardos indígenas y consejos comunitarios priorizados. "/>
    <n v="4502038"/>
    <s v="Servicio de promoción de la garantía de derechos"/>
    <n v="450203800"/>
    <s v="Estrategias de promoción de la garantía de derechos implementadas"/>
    <s v="Incremento"/>
    <m/>
    <n v="1"/>
    <n v="6"/>
    <n v="2"/>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7"/>
    <s v="Fortalecido el Consejo Departamental de Reincorporación"/>
    <n v="4502022"/>
    <s v="Servicio de asistencia técnica"/>
    <n v="450202200"/>
    <s v="Instancias territoriales de coordinación institucional asistidas y apoyadas"/>
    <s v="Mantenimiento"/>
    <m/>
    <n v="1"/>
    <n v="1"/>
    <n v="1"/>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8"/>
    <s v="Territorialización de la política de transversalización del enfoque de género para personas en proceso de reincorporación y reintegración."/>
    <n v="4502032"/>
    <s v="Documentos de lineamientos técnicos"/>
    <n v="450203201"/>
    <s v="Documentos de lineamientos técnicos para la transversalización del enfoque de género formulados"/>
    <s v="Incremento"/>
    <m/>
    <n v="0"/>
    <n v="1"/>
    <n v="1"/>
    <n v="1"/>
    <n v="1"/>
    <n v="1"/>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9"/>
    <s v="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
    <n v="4502021"/>
    <s v="Servicio de apoyo financiero para la implementación de proyectos en materia de derechos humanos."/>
    <n v="450202100"/>
    <s v="Proyectos cofinanciados"/>
    <s v="Incremento"/>
    <m/>
    <n v="3"/>
    <n v="16"/>
    <n v="4"/>
    <n v="4"/>
    <n v="4"/>
    <n v="4"/>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0"/>
    <s v="Personas atendidas mediante la activación de las rutas de atención en protección por riesgo extraordinario en proceso de reincorporación y reintegración."/>
    <n v="4501006"/>
    <s v="Servicio de protección individual en riesgo extraordinario y extremo"/>
    <n v="450100600"/>
    <s v="Personas en riesgo extraordinario y extremo protegidas"/>
    <s v="Incremento"/>
    <m/>
    <n v="23"/>
    <n v="55"/>
    <n v="8"/>
    <n v="8"/>
    <n v="8"/>
    <n v="8"/>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1"/>
    <s v="Implementadas iniciativas para la prevención del riesgo y la protección de la vida de personas en proceso de reincorporación y reintegración. "/>
    <n v="4501004"/>
    <s v="Servicio de promoción de convivencia y no repetición"/>
    <n v="450100400"/>
    <s v="Iniciativas para la promoción de la convivencia implementadas"/>
    <s v="Incremento"/>
    <m/>
    <n v="0"/>
    <n v="2"/>
    <n v="2"/>
    <n v="2"/>
    <n v="2"/>
    <n v="2"/>
    <m/>
    <n v="0"/>
    <x v="0"/>
    <m/>
    <n v="0"/>
    <s v="NO INICIADA"/>
    <m/>
    <n v="0"/>
    <s v="NO INICIADA"/>
    <m/>
    <n v="0"/>
    <s v="NO INICIADA"/>
    <m/>
    <n v="0"/>
    <s v="NO INICIADA"/>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2"/>
    <s v="Actualizado e implementado plan estratégico para la prevención de la estigmatización acorde a los Decretos 660 de 2018 y 1444 de 2022. "/>
    <n v="4501026"/>
    <s v="Documentos Planeación"/>
    <n v="450102600"/>
    <s v="Planes estratégicos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3"/>
    <s v="Actualizado e implementado el  Plan Integral de Prevención, Protección y Garantías de No Repetición."/>
    <s v="4502035"/>
    <s v="Documentos de planeación"/>
    <n v="4502035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4"/>
    <s v="Implementadas rutas de atención ante amenaza por riesgo extraordinario para líderes, lideresas, defensores, defensoras, población OSIG, niños, niñas, adolescentes, jóvenes, víctimas de minas, entre otras."/>
    <n v="4502038"/>
    <s v="Servicio de promoción de la garantía de derechos"/>
    <n v="450203801"/>
    <s v="Rutas de atención implementadas"/>
    <s v="Mantenimiento"/>
    <m/>
    <n v="25"/>
    <n v="25"/>
    <n v="25"/>
    <n v="25"/>
    <n v="25"/>
    <n v="25"/>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5"/>
    <s v="Implementadas y articuladas iniciativas comunitarias de la Mesa Departamental para la Prevención del Reclutamiento, uso y utilización de niños, niñas y adolescentes en el conflicto armado."/>
    <n v="4501004"/>
    <s v="Servicio de promoción de convivencia y no repetición"/>
    <n v="450100402"/>
    <s v="Estrategias para la promoción de la mediación comunitaria implementadas"/>
    <s v="Incremento"/>
    <m/>
    <n v="11"/>
    <n v="42"/>
    <n v="7"/>
    <n v="8"/>
    <n v="8"/>
    <n v="8"/>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6"/>
    <s v="Implementada estrategia de prevención, asistencia, acompañamiento y protección frente al riesgo de minas antipersonal. "/>
    <n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7"/>
    <s v="Actualizado e implementado el Plan de Acción Integral contra Minas Antipersonal - AICMA del Comité de Acción Integral contra Minas en Nariño"/>
    <n v="4501026"/>
    <s v="Documentos Planeación"/>
    <n v="450102600"/>
    <s v="Planes estratégicos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48"/>
    <s v="Entregada  ayuda humanitaria inmediata  para desplazamientos masivos."/>
    <n v="4101025"/>
    <s v="Servicio de ayuda y atención humanitaria"/>
    <n v="410102506"/>
    <s v="Hogares víctimas con atención humanitaria"/>
    <s v="Incremento"/>
    <m/>
    <n v="34212"/>
    <n v="30342"/>
    <n v="8533"/>
    <n v="7697"/>
    <n v="7270"/>
    <n v="684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49"/>
    <s v="Entregada  Ayuda Humanitaria inmediata  para otros hechos victimizantes."/>
    <n v="4101100"/>
    <s v="Servicio de asistencia humanitaria a víctimas del conflicto armado"/>
    <n v="410110003"/>
    <s v="Personas víctimas con ayuda humanitaria"/>
    <s v="Incremento"/>
    <m/>
    <n v="1"/>
    <n v="20"/>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0"/>
    <s v="Entregada Ayuda Humanitaria inmediata  en asistencia funeraria para todos los hechos victimizantes. "/>
    <n v="4101027"/>
    <s v="Servicio de asistencia funeraria"/>
    <n v="410102701"/>
    <s v="Hogares subsidiados en asistencia funeraria "/>
    <s v="Incremento"/>
    <m/>
    <n v="20"/>
    <n v="20"/>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1"/>
    <s v="Apoyadas e implementadas medidas en el marco de los planes de retorno y reubicación. "/>
    <n v="4101081"/>
    <s v="Servicio de apoyo al fortalecimiento comunitario a los hogares en riesgo de desplazamiento, retornados o reubicados"/>
    <n v="410108100"/>
    <s v="Iniciativas comunitarias apoyadas"/>
    <s v="Incremento"/>
    <m/>
    <n v="20"/>
    <n v="39"/>
    <n v="7"/>
    <n v="10"/>
    <n v="10"/>
    <n v="12"/>
    <m/>
    <n v="0"/>
    <x v="0"/>
    <m/>
    <n v="0"/>
    <s v="NO INICIADA"/>
    <m/>
    <n v="0"/>
    <s v="NO INICIADA"/>
    <m/>
    <n v="0"/>
    <s v="NO INICIADA"/>
    <m/>
    <n v="0"/>
    <s v="CUMPLIDA"/>
  </r>
  <r>
    <s v="DERECHOS HUMANOS, CULTURA DE PAZ Y ALIANZAS PARA LA VIDA"/>
    <s v="GOBERNANZA PARA LA PAZ TERRITORIAL"/>
    <s v="Las víctimas en el corazón de la paz territorial"/>
    <x v="2"/>
    <s v="Indice de superación de la situación de vulnerabilidad."/>
    <n v="0.27529999999999999"/>
    <s v="28.5%"/>
    <n v="52"/>
    <s v="Apoyada la implementación de las iniciativas de  seguridad alimentaria  para victimas de conflicto armado."/>
    <n v="4101042"/>
    <s v="Servicio de apoyo para la seguridad alimentaria"/>
    <n v="410104203"/>
    <s v="Hogares víctimas que reciben recursos en especie para seguridad alimentaria"/>
    <s v="Incremento"/>
    <m/>
    <n v="0"/>
    <n v="40"/>
    <n v="10"/>
    <n v="10"/>
    <n v="10"/>
    <n v="10"/>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3"/>
    <s v="Apoyados planes, programas, proyectos restaurativos y  TOARs (Trabajos, obras y actividades con contenido restaurador-reparador) "/>
    <n v="4101079"/>
    <s v="Servicio de asistencia técnica a comunidades en temas de fortalecimiento del tejido social y construcción de escenarios comunitarios protectores de derechos"/>
    <n v="410107900"/>
    <s v="Acciones ejecutadas con las comunidades"/>
    <s v="aumento"/>
    <m/>
    <s v="ND"/>
    <n v="4"/>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4"/>
    <s v="Apoyados  los procesos de participación de las víctimas en las jornadas de orientación, pedagogia y apoyo a la acreditación dentro de los macro casos de la Jurisdicción Especial para la Paz. "/>
    <n v="4101031"/>
    <s v="Servicios de implementaciónde medidas de satisfacción y acompañamiento a las víctimas del conflicto armado"/>
    <n v="410103100"/>
    <s v="Víctimas reconocidas, recordadas y dignificadas por el Estado."/>
    <s v="sostenimiento"/>
    <m/>
    <s v="ND"/>
    <n v="3"/>
    <n v="3"/>
    <n v="3"/>
    <n v="3"/>
    <n v="3"/>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5"/>
    <s v="Implementado el plan operativo anual de la Mesa Departamental de Trabajo para la Prevención, Asistencia y Atención a Víctimas de Desaparición de Personas."/>
    <n v="4101031"/>
    <s v="Servicios de implementaciónde medidas de satisfacción y acompañamiento a las víctimas del conflicto armado"/>
    <n v="410103102"/>
    <s v="Acciones realizadas en cumplimiento de las medidas de satisfacción, distintas al mensaje estatal de reconocimiento."/>
    <s v="Mantenimiento"/>
    <m/>
    <n v="4"/>
    <n v="4"/>
    <n v="4"/>
    <n v="4"/>
    <n v="4"/>
    <n v="4"/>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6"/>
    <s v="Apoyadas  diligencias de recuperación de cuerpos.  "/>
    <n v="4101027"/>
    <s v="Servicio de asistencia funeraria"/>
    <n v="410102700"/>
    <s v="Procesos de entrega de cuerpos o restos óseos acompañados según solicitudes remitidas por la Fiscalía"/>
    <s v="sostenimiento"/>
    <m/>
    <s v="ND"/>
    <n v="2"/>
    <n v="1"/>
    <n v="2"/>
    <n v="2"/>
    <n v="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7"/>
    <s v="Capacitadas personas de las mesas de participacion efectiva de victimas en fortalecimiento organizacional, formulacion de proyectos y construccion de paz territorial."/>
    <n v="4101038"/>
    <s v="Servicio de asistencia técnica para la participación de las víctimas"/>
    <n v="410103802"/>
    <s v="Víctimas asistidas técnicamente"/>
    <s v="sostenimiento"/>
    <m/>
    <s v="ND"/>
    <n v="23"/>
    <n v="7"/>
    <n v="10"/>
    <n v="5"/>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8"/>
    <s v="Apoyados  los proyectos de mejoramiento de vivienda para víctimas de conflicto armado."/>
    <n v="4101076"/>
    <s v="Servicio de apoyo para el mejoramiento de condiciones de habitabilidad para población víctima de desplazamiento forzado "/>
    <n v="410107600"/>
    <s v="Hogares víctimas apoyados para el mejoramiento de condiciones de habitabilidad"/>
    <s v="Incremento"/>
    <m/>
    <n v="30"/>
    <n v="30"/>
    <s v="NP"/>
    <s v="NP"/>
    <n v="15"/>
    <n v="15"/>
    <m/>
    <n v="0"/>
    <x v="1"/>
    <m/>
    <n v="0"/>
    <s v="NO PROGRAM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59"/>
    <s v=" Realizadas jornadas descentralizadas de servicio para acceso a la oferta institucional dirigidas a víctimas."/>
    <n v="4101007"/>
    <s v="Servicio de divulgación de la oferta institucional"/>
    <n v="410100701"/>
    <s v="Eventos de divulgación realizados con comunidades víctimas y organizaciones de víctimas"/>
    <s v="Incremento"/>
    <m/>
    <n v="8"/>
    <n v="16"/>
    <n v="2"/>
    <n v="2"/>
    <n v="2"/>
    <n v="2"/>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0"/>
    <s v="Realizados  eventos conmemorativos de fechas trascendentales para víctimas de conflicto armado."/>
    <n v="4101068"/>
    <s v="Servicios de divulgación de temáticas de memoria histórica"/>
    <n v="410106802"/>
    <s v="Eventos realizados"/>
    <s v="mantenimiento "/>
    <m/>
    <n v="5"/>
    <n v="5"/>
    <n v="5"/>
    <n v="5"/>
    <n v="5"/>
    <n v="5"/>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1"/>
    <s v="Implementadas iniciativas de reparación simbólica dirigidas a grupos, comunidades y organizaciones de víctimas."/>
    <n v="4101094"/>
    <s v="Servicio de reparación simbólica"/>
    <n v="410109400"/>
    <s v="Medidas de reparación simbólica apoyadas"/>
    <s v="Incremento"/>
    <m/>
    <n v="25"/>
    <n v="53"/>
    <n v="7"/>
    <n v="7"/>
    <n v="7"/>
    <n v="7"/>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2"/>
    <s v="Generada articulación para la Implementación de medidas en los sujetos de reparación colectiva en fase de implementación."/>
    <n v="4101045"/>
    <s v="Servicio de asistencia técnica para la formulación de planes y proyectos de reparación colectiva"/>
    <n v="410104500"/>
    <s v="Sujetos colectivos con proyecto o plan formulado"/>
    <s v="aumento"/>
    <m/>
    <n v="21"/>
    <n v="49"/>
    <n v="5"/>
    <n v="7"/>
    <n v="7"/>
    <n v="9"/>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3"/>
    <s v="Implementadas acciones de prevención comunitaria en cumplimiento de las medidas cautelares emitidas por los jueces de restitución de tierras."/>
    <n v="4101090"/>
    <s v="Servicios de apoyo para el desarrollo de obras de infraestructura para la prevención y atención de emergencias humanitarias"/>
    <n v="410109000"/>
    <s v="Proyectos apoyados en ejecución de obras de infraestructura social"/>
    <s v="Incremento"/>
    <m/>
    <n v="12"/>
    <n v="24"/>
    <n v="2"/>
    <n v="3"/>
    <n v="3"/>
    <n v="4"/>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4"/>
    <s v="Formulado, aprobado e implemantado el Plan de Acción Territorial Departamental."/>
    <n v="4101063"/>
    <s v="Servicios de asistencia técnica para la articulación interinstitucional en la implementación de la polìtica pública para las víctimas"/>
    <n v="410106300"/>
    <s v="Planes de acción articul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5"/>
    <s v="Actualizadas e implementadas las metas  del Plan Operativo de Sistemas de Información - POSI"/>
    <n v="410103"/>
    <s v="Documentos de Planeación"/>
    <n v="4101103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6"/>
    <s v="Garantizado el funcionamiento de la Mesa Departamental de Participación Efectiva de Víctimas a través de la implementación de su plan de trabajo."/>
    <n v="4101038"/>
    <s v="Servicio de asistencia técnica para la participación de las víctimas"/>
    <n v="410103801"/>
    <s v="Mesas de participación en funcionamiento"/>
    <s v="Mantenimiento"/>
    <m/>
    <n v="1"/>
    <n v="1"/>
    <n v="1"/>
    <n v="1"/>
    <n v="1"/>
    <n v="1"/>
    <m/>
    <n v="0"/>
    <x v="0"/>
    <m/>
    <n v="0"/>
    <s v="NO INICIADA"/>
    <m/>
    <n v="0"/>
    <s v="NO INICIADA"/>
    <m/>
    <n v="0"/>
    <s v="NO INICIADA"/>
    <m/>
    <n v="0"/>
    <s v="NO INICIADA"/>
  </r>
  <r>
    <s v="DERECHOS HUMANOS, CULTURA DE PAZ Y ALIANZAS PARA LA VIDA"/>
    <s v="GOBERNANZA PARA LA PAZ TERRITORIAL"/>
    <s v="Las víctimas en el corazón de la paz territorial"/>
    <x v="2"/>
    <s v="Indice de superación de la situación de vulnerabilidad."/>
    <n v="0.27529999999999999"/>
    <s v="28.5%"/>
    <n v="67"/>
    <s v="Apoyado e implementado el plan operativo anual de la Mesa Departamental de Trabajo para la Prevención, Asistencia y Atención a Víctimas de Desaparición de Personas."/>
    <s v="4101103"/>
    <s v="Documentos de planeación"/>
    <s v="410110300"/>
    <s v="Documentos de planeación elaborados"/>
    <s v="Mantenimiento"/>
    <m/>
    <n v="1"/>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68"/>
    <s v="Ejecutado el plan de trabajo anual del Comité Departamental de Derechos Humanos y Derecho Internacional Humanitario para la protección de los Derechos Humanos._x000a_"/>
    <n v="4502035"/>
    <s v="Documentos de planeación"/>
    <n v="450203501"/>
    <s v="Planes estratégicos elaborados"/>
    <s v="Mantenimiento"/>
    <m/>
    <n v="4"/>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69"/>
    <s v="Asistidos técnicamente los municipios para la conformación  e implementación de los comités de derechos Humanos."/>
    <n v="4502022"/>
    <s v="Servicio de asistencia técnica"/>
    <n v="450202200"/>
    <s v="Instancias territoriales de coordinación institucional asistidas y apoyadas"/>
    <s v="aumento"/>
    <m/>
    <n v="64"/>
    <n v="64"/>
    <n v="10"/>
    <n v="18"/>
    <n v="18"/>
    <n v="18"/>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0"/>
    <s v="Implementadas estrategias para la protección de los Derechos Humanos y el Derecho Internacional Humanitario en perspectiva de construcción de Paz. "/>
    <n v="4502038"/>
    <s v="Servicio de promoción de la garantía de derechos"/>
    <n v="450203800"/>
    <s v="Estrategias de promoción de la garantía de derechos implementadas"/>
    <s v="Incremento"/>
    <m/>
    <n v="4"/>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1"/>
    <s v="Realizados periódicamente informes de la Mesa Técnica para la observación y evaluación de las violaciones a los Derechos Humanos y el Derecho Internacional Humanitario (mesa de contraste)"/>
    <n v="4502020"/>
    <s v="Servicio de información estadística en temas de Derechos Humanos"/>
    <n v="450202001"/>
    <s v="Informes publicados"/>
    <s v="Mantenimiento"/>
    <m/>
    <n v="1"/>
    <n v="14"/>
    <n v="2"/>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2"/>
    <s v="Fortalecida la Mesa de Garantías de Nariño y Costa Pacífica."/>
    <s v="4502001"/>
    <s v="Servicio de promoción a la participación ciudadana"/>
    <s v="450200110"/>
    <s v="Instancias formales y no formales de participación fortalecidas"/>
    <s v="Mantenimiento"/>
    <m/>
    <n v="4"/>
    <n v="4"/>
    <n v="4"/>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3"/>
    <s v="Apoyado el funcionamiento de la Mesa de Asuntos Religiosos en perspectiva de protección de Derechos Humanos."/>
    <n v="4502021"/>
    <s v="Servicio de apoyo financiero para la implementación de proyectos en materia de derechos humanos"/>
    <n v="4502001"/>
    <s v="Iniciativas creadas"/>
    <s v="Incremento"/>
    <m/>
    <n v="1"/>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4"/>
    <s v="Elaborado el plan de seguimiento del Comité Departamental para la Respuesta Rápida a las recomendaciones de alertas tempranas emitidas por la Defensoría del Pueblo."/>
    <n v="4502035"/>
    <s v="Documentos de planeación"/>
    <n v="450203501"/>
    <s v="Planes estratégicos elaborados"/>
    <s v="Mantenimiento"/>
    <m/>
    <n v="4"/>
    <n v="4"/>
    <n v="4"/>
    <n v="4"/>
    <n v="4"/>
    <n v="4"/>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5"/>
    <s v="Implementado Programa Integral de Garantías para Mujeres Lideresas y Defensoras de Derechos Humanos en el Departamento. "/>
    <n v="4502021"/>
    <s v="Servicio de apoyo financiero para la implementación de proyectos en materia de derechos humanos"/>
    <n v="450202100"/>
    <s v="Proyectos cofinanciados"/>
    <s v="Incremento"/>
    <m/>
    <n v="0"/>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6"/>
    <s v="Impulsada la búsqueda de personas dadas por desaparecidas de manera planificada, organizada y estructurada, conforme a lo establecido en los planes regionales de búsqueda"/>
    <n v="4502034"/>
    <s v="Servicio de educación informal "/>
    <n v="450203414"/>
    <s v="Administraciones de cementerios capacitadas para la identificación de victimas y desaparición en el marco de las obligaciones del estado a nivel nacional priorizados"/>
    <s v="aumento"/>
    <m/>
    <s v="ND"/>
    <n v="4"/>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7"/>
    <s v="Capacitados líderes y lideresas en componentes de prevención temprana, como red de alertas tempranas, redes de consejos comunitarios, redes de reguardos indigenas etc."/>
    <n v="4502034"/>
    <s v="Servicio de educación informal "/>
    <n v="450203413"/>
    <s v="Líderes capacitados"/>
    <s v="Incremento"/>
    <m/>
    <s v="ND"/>
    <n v="80"/>
    <n v="20"/>
    <n v="20"/>
    <n v="20"/>
    <n v="20"/>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8"/>
    <s v="Formulación e implementation de plan de acción para la garantía de derechos de migrantes, refugiados y retornados  en el marco de la Mesa Departamental de Migrantes de Nariño. "/>
    <n v="4502001"/>
    <s v="Servicio de promoción a la participación ciudadana"/>
    <n v="450200113"/>
    <s v="Estrategias de promoción a la participación ciudadana implementadas"/>
    <s v="Incremento"/>
    <m/>
    <n v="0"/>
    <n v="1"/>
    <n v="1"/>
    <n v="1"/>
    <n v="1"/>
    <n v="1"/>
    <m/>
    <n v="0"/>
    <x v="0"/>
    <m/>
    <n v="0"/>
    <s v="NO INICIADA"/>
    <m/>
    <n v="0"/>
    <s v="NO INICIADA"/>
    <m/>
    <n v="0"/>
    <s v="NO INICIADA"/>
    <m/>
    <n v="0"/>
    <s v="NO INICIADA"/>
  </r>
  <r>
    <s v="DERECHOS HUMANOS, CULTURA DE PAZ Y ALIANZAS PARA LA VIDA"/>
    <s v="GOBERNANZA PARA LA PAZ TERRITORIAL"/>
    <s v="Derechos Humanos y Derecho Internacional Humanitario"/>
    <x v="2"/>
    <s v="índice de violaciones a DD.HH"/>
    <n v="6.9999999999999999E-4"/>
    <n v="1E-3"/>
    <n v="79"/>
    <s v="Creada e implementada política pública de paz y Derechos Humanos  en el Departamento"/>
    <s v="4502032"/>
    <s v="Documentos de lineamientos técnicos"/>
    <s v="450203200"/>
    <s v="Documentos de lineamientos técnicos realizados"/>
    <s v="sostenimiento"/>
    <m/>
    <n v="1"/>
    <n v="1"/>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0"/>
    <s v="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
    <n v="4502038"/>
    <s v="Servicio de promoción de la garantía de derechos"/>
    <n v="450203800"/>
    <s v="Estrategias de promoción de la garantía de derechos implementadas"/>
    <s v="Incremento"/>
    <m/>
    <n v="0"/>
    <n v="1"/>
    <s v="NP"/>
    <n v="1"/>
    <n v="1"/>
    <n v="1"/>
    <m/>
    <n v="0"/>
    <x v="1"/>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1"/>
    <s v="Reconocida y fortalecida la Comisión Consultiva Departamental y otras instancias e iniciativas de participación de las comunidades y autoridades tradicionales afrodescendientes. "/>
    <n v="4502001"/>
    <s v="Servicio de promoción a la participación ciudadana"/>
    <n v="450200100"/>
    <s v="Espacios de participación promovidos"/>
    <s v="Incremento"/>
    <m/>
    <n v="0"/>
    <n v="14"/>
    <n v="2"/>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2"/>
    <s v="Construida e implementada una estrategia hacia el fortalecimiento y  seguimiento a los planes de salvaguarda de los pueblos indígenas Awá, Inga, Kofán y Eperara-Siapidara en cumplimiento de los autos y sentencias de la Corte Constitucional."/>
    <n v="4502022"/>
    <s v="Servicio de asistencia técnica"/>
    <n v="450202201"/>
    <s v="Grupos étnicos asistidos técnicamente"/>
    <s v="Incremento"/>
    <m/>
    <n v="0"/>
    <n v="4"/>
    <n v="4"/>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3"/>
    <s v="Apoyados procesos de promoción de prácticas culturales y ancestrales, mingas de pensamiento y encuentros territoriales de las  comunidades indígenas de Nariño hacia el fortalecimiento y pervivencia de su identidad"/>
    <n v="4502034"/>
    <s v="Servicio de educación informal "/>
    <n v="450203418"/>
    <s v="Personas capacitadas en promoción cultural y ancestral de la  Comunidades Indígenas"/>
    <s v="Incremento"/>
    <m/>
    <s v="ND"/>
    <n v="400"/>
    <n v="100"/>
    <n v="100"/>
    <n v="100"/>
    <n v="100"/>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4"/>
    <s v="Apoyadas cumbres interculturales como instancias de incidencia y participación de los pueblos indígenas ."/>
    <n v="4502001"/>
    <s v="Número de iniciativas"/>
    <n v="450200110"/>
    <s v="Instancias formales y no formales de participación fortalecidas"/>
    <s v="Incremento"/>
    <m/>
    <n v="3"/>
    <n v="7"/>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5"/>
    <s v="Asistidos técnicamente los procesos de fortalecimiento de identidad cultural que permitan reconocer los modos de existir y filosofías de vida de las comunidades ROM hacia la garantía de sus derechos."/>
    <n v="4502022"/>
    <s v="Servicio de asistencia técnica"/>
    <n v="450202203"/>
    <s v="Numero de Comunidad Rom asistida técnicamente"/>
    <s v="mantenimiento "/>
    <m/>
    <n v="1"/>
    <n v="1"/>
    <n v="1"/>
    <n v="1"/>
    <n v="1"/>
    <n v="1"/>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6"/>
    <s v="Apoyada la formulación de planes de etnodesarrollo y de vida de pueblos étnicos en el Departamento."/>
    <n v="4502035"/>
    <s v="Documentos de planeación"/>
    <n v="450203503"/>
    <s v="Documento de planes de etnodesarrollo y planes de vida elaborados"/>
    <s v="Incremento"/>
    <m/>
    <n v="0"/>
    <n v="20"/>
    <n v="5"/>
    <n v="5"/>
    <n v="5"/>
    <n v="5"/>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7"/>
    <s v="Fortalecidas emisoras indígenas y otros medios de comunicación propios de las comunidades y organizaciones étnicas como estrategia de participación ciudadana para la promoción de sus derechos, cosmovisiones y prácticas culturales."/>
    <n v="4502001"/>
    <s v="Servicio de promoción a la participación ciudadana"/>
    <n v="450200113"/>
    <s v="Estrategias de promoción a la participación ciudadana implementadas"/>
    <s v="Incremento"/>
    <m/>
    <n v="6"/>
    <n v="18"/>
    <n v="6"/>
    <n v="4"/>
    <n v="4"/>
    <n v="4"/>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8"/>
    <s v="Investigadas y sistematizadas prácticas culturales y experiencias de organización, autonomía territorial y gobierno propio de pueblos étnicos hacia el fortalecimiento de su identidad cultural."/>
    <n v="4502030"/>
    <s v="Documentos de investigación"/>
    <n v="450203007"/>
    <s v="Documentos de investigación de los grupos indígenas, ROM y minorías realizados"/>
    <s v="Incremento"/>
    <m/>
    <n v="0"/>
    <n v="9"/>
    <n v="1"/>
    <n v="2"/>
    <n v="3"/>
    <n v="3"/>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9"/>
    <s v="Fortalecidas capacidades técnicas, organizativas y administrativas de consejos comunitarios, cabildos indígenas y organizaciones étnicas para la gestión de proyectos y/o la formalización de territorios y/o alianzas público populares"/>
    <n v="4502022"/>
    <s v="Servicio de asistencia técnica"/>
    <n v="450202201"/>
    <s v="Grupos étnicos asistidos técnicamente"/>
    <s v="Incremento"/>
    <m/>
    <n v="0"/>
    <n v="17"/>
    <n v="2"/>
    <n v="5"/>
    <n v="5"/>
    <n v="5"/>
    <m/>
    <n v="0"/>
    <x v="0"/>
    <m/>
    <n v="0"/>
    <s v="NO INICIADA"/>
    <m/>
    <n v="0"/>
    <s v="NO INICIADA"/>
    <m/>
    <n v="0"/>
    <s v="NO INICIADA"/>
    <m/>
    <n v="0"/>
    <s v="NO INICIADA"/>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90"/>
    <s v="Creadas e implementadas estrategias para el fomento de la participación de las mujeres en los espaciós colectivos y de toma de decisiones de las comunidades étnicas. _x000a_"/>
    <n v="4502001"/>
    <s v="Servicio de promoción a la participación ciudadana"/>
    <n v="450200108"/>
    <s v="Estrategias para el fomento de a la participación de las mujeres en los espacios de participación política y de toma de decisión implementadas"/>
    <s v="Incremento"/>
    <m/>
    <n v="0"/>
    <n v="2"/>
    <s v="NP"/>
    <n v="1"/>
    <n v="1"/>
    <s v="NP"/>
    <m/>
    <n v="0"/>
    <x v="1"/>
    <m/>
    <n v="0"/>
    <s v="NO INICIADA"/>
    <m/>
    <n v="0"/>
    <s v="NO INICIADA"/>
    <m/>
    <n v="0"/>
    <s v="NO PROGRAM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1"/>
    <s v="Impulsada la formulación de planes estratégicos de desarrollo comunal en el departamento de Nariño."/>
    <n v="4502001"/>
    <s v="Servicio de promoción a la participación ciudadana"/>
    <n v="450200107"/>
    <s v="Iniciativas creadas"/>
    <s v="mantenimiento "/>
    <m/>
    <n v="0"/>
    <n v="17"/>
    <n v="2"/>
    <n v="5"/>
    <n v="5"/>
    <n v="5"/>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2"/>
    <s v="Fortalecidas capacidades técnicas, organizativas y administrativas de representantes, delegados o delegadas de organizaciones comunales y comunitarias para la gestión de proyectos, alianzas público populares y convenios solidarios.  "/>
    <n v="4502034"/>
    <s v="Servicio de educación informal"/>
    <n v="450203413"/>
    <s v="Líderes capacitados"/>
    <s v="Incremento"/>
    <m/>
    <n v="0"/>
    <n v="400"/>
    <n v="100"/>
    <n v="100"/>
    <n v="100"/>
    <n v="100"/>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3"/>
    <s v="Asitidas técnicamente entidades territoriales en procesos de capacitación, renovación y actualización de las Organizaciones de Acción Comunal de primer y segundo grado"/>
    <n v="4502022"/>
    <s v="Servicio de asistencia técnica"/>
    <s v="450202207"/>
    <s v="Número de Entidades asistidas técnicamente"/>
    <s v="mantenimiento "/>
    <m/>
    <n v="64"/>
    <n v="64"/>
    <n v="16"/>
    <n v="16"/>
    <n v="16"/>
    <n v="16"/>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4"/>
    <s v="Apoyada la creación de la Federación de Juntas de Acción Comunal del Pacífico."/>
    <n v="4502001"/>
    <s v="Servicio de promoción a la participación ciudadana"/>
    <n v="450200109"/>
    <s v="Iniciativas organizativas de participación ciudadana promovidas"/>
    <s v="Incremento"/>
    <m/>
    <n v="0"/>
    <n v="1"/>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5"/>
    <s v="Implementada una estrategia para fortalecer la participación de las mujeres y la incorporación del enfoque de género en espacios de participación comunal."/>
    <n v="4502001"/>
    <s v="Número de iniciativas"/>
    <n v="450200112"/>
    <s v="Estrategias para el fomento de a la participación de las mujeres en los espacios de participación política y de toma de decisión implementadas"/>
    <s v="Incremento "/>
    <m/>
    <n v="0"/>
    <n v="4"/>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6"/>
    <s v="Implementado y ejecutado el plan anual de apoyo a la Red de Control Social y Veedurías Ciudadanas.  "/>
    <n v="4502022"/>
    <s v="Servicio de asistencia técnica"/>
    <n v="450202208"/>
    <s v="Personas asistidas técnicamente para el ejercicio del control social, rendición de cuentas y participación ciudadana"/>
    <s v="mantenimiento "/>
    <m/>
    <n v="4"/>
    <n v="8"/>
    <n v="1"/>
    <n v="1"/>
    <n v="1"/>
    <n v="1"/>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7"/>
    <s v="Asistidos técnicamene servidores públicos y líderes/as del departamento de Nariño en cultura de la integridad y transparencia para la promoción del control social en la gestión pública."/>
    <n v="4502022"/>
    <s v="Servicio de asistencia técnica"/>
    <n v="450202209"/>
    <s v="Personas asistidas técnicamente en cultura de la integridad y transparencia"/>
    <s v="Incremento"/>
    <m/>
    <n v="0"/>
    <n v="200"/>
    <n v="50"/>
    <n v="50"/>
    <n v="50"/>
    <n v="50"/>
    <m/>
    <n v="0"/>
    <x v="0"/>
    <m/>
    <n v="0"/>
    <s v="NO INICI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8"/>
    <s v="Fortalecidos procesos de diálogo social y concertación con comunidades y niveles de gobierno hacia el trámite de conflictividades sociales en lo local y regional."/>
    <s v="4502001"/>
    <s v="Servicio de promoción a la participación ciudadana"/>
    <s v="450200100"/>
    <s v="Espacios de participación promovidos"/>
    <s v="Incremento"/>
    <m/>
    <n v="0"/>
    <n v="16"/>
    <n v="4"/>
    <n v="4"/>
    <n v="4"/>
    <n v="4"/>
    <m/>
    <n v="0"/>
    <x v="0"/>
    <m/>
    <n v="0"/>
    <s v="NO INICIADA"/>
    <m/>
    <n v="0"/>
    <s v="NO INICIADA"/>
    <m/>
    <n v="0"/>
    <s v="NO INICIADA"/>
    <m/>
    <n v="0"/>
    <s v="NO INICIADA"/>
  </r>
  <r>
    <s v="DERECHOS HUMANOS, CULTURA DE PAZ Y ALIANZAS PARA LA VIDA"/>
    <s v="GOBERNANZA PARA LA PAZ TERRITORIAL"/>
    <s v="Participación Ciudadana y Gobernanza Democrática"/>
    <x v="0"/>
    <s v="Índice de Gobernabilidad democrática territorial - Participación ciudadana"/>
    <s v="53,53 (medio)"/>
    <s v="Nivel medio alto (55-68)"/>
    <n v="99"/>
    <s v="Apoyadas las jornadas electorales y promoción de la participación ciudadana en los procesos democráticos en Nariño"/>
    <n v="4502025"/>
    <s v="Servicio de organización de procesos electorales"/>
    <n v="450202500"/>
    <s v="procesos electorales realizados"/>
    <s v="mantenimiento "/>
    <m/>
    <n v="5"/>
    <n v="5"/>
    <n v="1"/>
    <s v="NP"/>
    <n v="3"/>
    <n v="1"/>
    <m/>
    <n v="0"/>
    <x v="0"/>
    <m/>
    <n v="0"/>
    <s v="NO PROGRAMADA"/>
    <m/>
    <n v="0"/>
    <s v="NO INICIADA"/>
    <m/>
    <n v="0"/>
    <s v="NO INICIADA"/>
    <m/>
    <n v="0"/>
    <s v="NO INICIADA"/>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100"/>
    <s v="Gestionados espacios de oferta institucional para asistencia técnica a entidades sin ánimo de lucro en temas de Inspección, Vigilancia y Control en las 13 subregiones.  "/>
    <n v="4502033"/>
    <s v="Servicio de integración de la oferta pública"/>
    <n v="450203302"/>
    <s v="Estrategia móvil implementada"/>
    <s v="Incremento"/>
    <m/>
    <n v="0"/>
    <n v="13"/>
    <n v="3"/>
    <n v="4"/>
    <n v="3"/>
    <n v="3"/>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1"/>
    <s v="Creación e implementación de la Escuela Itinerante por los Territorios Agroalimentarios Campesinos, la Paz y la Vida. _x000a_"/>
    <s v="4502034"/>
    <s v="Servicio de educación informal"/>
    <n v="450203410"/>
    <s v="Comunidades capacitadas "/>
    <s v="Incremento"/>
    <m/>
    <n v="0"/>
    <n v="35"/>
    <n v="5"/>
    <n v="10"/>
    <n v="10"/>
    <n v="10"/>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2"/>
    <s v="Capacitadas técnicamente mujeres y jóvenes campesinos en emprendimiento y gestión de proyectos. "/>
    <n v="4502034"/>
    <s v="Servicio de educación informal"/>
    <n v="450203413"/>
    <s v="Líderes capacitados"/>
    <s v="Incremento"/>
    <m/>
    <n v="0"/>
    <n v="200"/>
    <n v="50"/>
    <n v="50"/>
    <n v="50"/>
    <n v="50"/>
    <m/>
    <n v="0"/>
    <x v="0"/>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3"/>
    <s v="Implementada estrategia que reconozca y fortalezca a la Mesa Agraria Étnico Popular del departamento como un espacio de articulación, construcción y consenso de la política de desarrollo rural."/>
    <n v="4502038"/>
    <s v="Servicio de promoción de la garantía de derechos"/>
    <n v="450203800"/>
    <s v="Estrategia de promoción de la garantía de derechos implementada"/>
    <s v="Incremento"/>
    <m/>
    <n v="0"/>
    <n v="1"/>
    <s v="NP"/>
    <n v="1"/>
    <n v="1"/>
    <n v="1"/>
    <m/>
    <n v="0"/>
    <x v="1"/>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4"/>
    <s v="Fortalecidas capacidades de líderes y lideresas hacia la promoción de los territorios campesinos, con acompañamiento técnico en la formulación de planes de vida y la promocion de la organización politica e identidad cultural de las comunidades campesianas. "/>
    <n v="4502034"/>
    <s v="Servicio de educación informal"/>
    <n v="450203413"/>
    <s v="Líderes capacitados"/>
    <s v="Incremento"/>
    <m/>
    <n v="0"/>
    <n v="150"/>
    <s v="NP"/>
    <n v="50"/>
    <n v="50"/>
    <n v="50"/>
    <m/>
    <n v="0"/>
    <x v="1"/>
    <m/>
    <n v="0"/>
    <s v="NO INICIADA"/>
    <m/>
    <n v="0"/>
    <s v="NO INICIADA"/>
    <m/>
    <n v="0"/>
    <s v="NO INICI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5"/>
    <s v="Elaborados estudios de viabilidad para la creación del Instituto de Fomento del Campesino y el Agro "/>
    <n v="4599018"/>
    <s v="Documentos de lineamientos técnicos"/>
    <n v="459901800"/>
    <s v="Documentos de lineamientos técnicos realizados"/>
    <s v="Incremento"/>
    <m/>
    <n v="0"/>
    <n v="1"/>
    <s v="NP"/>
    <n v="1"/>
    <s v="NP"/>
    <s v="NP"/>
    <m/>
    <n v="0"/>
    <x v="1"/>
    <m/>
    <n v="0"/>
    <s v="NO INICIADA"/>
    <m/>
    <n v="0"/>
    <s v="NO PROGRAMADA"/>
    <m/>
    <n v="0"/>
    <s v="NO PROGRAMADA"/>
    <m/>
    <n v="0"/>
    <s v="NO INICIADA"/>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6"/>
    <s v="Elaborados estudios de viabilidad para la creación de la Agencia de Desarrollo para la Transformación Territorial del Pacífico_x000a__x000a_"/>
    <n v="4599018"/>
    <s v="Documentos de lineamientos técnicos"/>
    <n v="459901800"/>
    <s v="Documentos de lineamientos técnicos realizados"/>
    <s v="Incremento"/>
    <m/>
    <n v="0"/>
    <n v="1"/>
    <n v="1"/>
    <s v="NP"/>
    <s v="NP"/>
    <s v="NP"/>
    <m/>
    <n v="0"/>
    <x v="0"/>
    <m/>
    <n v="0"/>
    <s v="NO PROGRAMADA"/>
    <m/>
    <n v="0"/>
    <s v="NO PROGRAMADA"/>
    <m/>
    <n v="0"/>
    <s v="NO PROGRAMADA"/>
    <m/>
    <n v="0"/>
    <s v="NO INICIADA"/>
  </r>
  <r>
    <s v="DERECHOS HUMANOS, CULTURA DE PAZ Y ALIANZAS PARA LA VIDA"/>
    <s v="CUNA - CULTURAS Y SABERES PARA LA VIDA Y LA PAZ"/>
    <s v="Gobernanza cultural para la paz y la vida"/>
    <x v="1"/>
    <s v="Entidades territoriales, organizaciones comunitarias e instancias culturales de los municipios del Departamento fortalecidas en participación y gobernanza cultural"/>
    <n v="65"/>
    <n v="69"/>
    <n v="107"/>
    <s v="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
    <s v="3301129"/>
    <s v="Documentos de planeación"/>
    <s v="330112900"/>
    <s v="Documentos de planeación realizados"/>
    <s v="Incremento"/>
    <m/>
    <n v="1"/>
    <n v="9"/>
    <n v="1"/>
    <n v="3"/>
    <n v="3"/>
    <n v="2"/>
    <m/>
    <n v="0"/>
    <x v="0"/>
    <m/>
    <n v="0"/>
    <s v="NO INICIADA"/>
    <m/>
    <n v="0"/>
    <s v="NO INICIADA"/>
    <m/>
    <n v="0"/>
    <s v="NO INICIADA"/>
    <m/>
    <n v="0"/>
    <s v="NO INICIADA"/>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8"/>
    <s v="Apoyo a los Consejos de Cultura, Consejos de Área y otras instancias y expresiones de organización, mediante espacios para la participación ciudadana y comunitaria en torno a la organización y la gobernanza cultural."/>
    <s v="3301074"/>
    <s v="Servicio de apoyo para la organización y la participación del sector artístico, cultural y la ciudadanía"/>
    <s v="330107400"/>
    <s v="Encuentros realizados"/>
    <s v="Incremento"/>
    <m/>
    <n v="4"/>
    <n v="42"/>
    <n v="6"/>
    <n v="12"/>
    <n v="12"/>
    <n v="12"/>
    <m/>
    <n v="0"/>
    <x v="0"/>
    <m/>
    <n v="0"/>
    <s v="NO INICIADA"/>
    <m/>
    <n v="0"/>
    <s v="NO INICIADA"/>
    <m/>
    <n v="0"/>
    <s v="NO INICIADA"/>
    <m/>
    <n v="0"/>
    <s v="NO INICIADA"/>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9"/>
    <s v="Asistencia a los entes territoriales en la gestión de los Beneficios Económicos Periódicos (BEPS) destinados a creadores y gestores culturales como garantía para pensiones."/>
    <s v="3301128"/>
    <s v="Servicio de apoyo financiero para creadores y gestores culturales"/>
    <s v="330112800"/>
    <s v="Creadores y gestores culturales beneficiados"/>
    <s v="Incremento"/>
    <m/>
    <n v="35"/>
    <n v="140"/>
    <n v="35"/>
    <n v="35"/>
    <n v="35"/>
    <n v="35"/>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0"/>
    <s v="Apoyadas actividades culturales, con el fin de enriquecer el tejido cultural y fortalecer el sentido de identidad y pertenencia en la región."/>
    <s v="3301053"/>
    <s v="Servicio de promoción de actividades culturales"/>
    <s v="330105301"/>
    <s v="Actividades culturales para la promoción de la cultura realizadas"/>
    <s v="Incremento"/>
    <m/>
    <n v="120"/>
    <n v="500"/>
    <n v="110"/>
    <n v="130"/>
    <n v="130"/>
    <n v="130"/>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1"/>
    <s v="Apoyada la circulación de contenidos culturales de artistas y creadores."/>
    <s v="3301073"/>
    <s v="Servicio de circulación artística y cultural"/>
    <s v="330107300"/>
    <s v="Contenidos culturales  en circulación"/>
    <s v="Incremento"/>
    <m/>
    <n v="10"/>
    <n v="60"/>
    <n v="15"/>
    <n v="15"/>
    <n v="15"/>
    <n v="15"/>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2"/>
    <s v=" Otorgados incentivos en el marco del Plan Departamental de Estímulos y Apoyos Concertados, dirigidos a procesos de investigación, creación, formación y difusión cultural, considerando enfoques de género, poblacional y territorial."/>
    <s v="3301054"/>
    <s v="Servicio de apoyo financiero al sector artístico y cultural"/>
    <s v="330105400"/>
    <s v="Estímulos otorgados"/>
    <s v="Incremento"/>
    <m/>
    <n v="314"/>
    <n v="1280"/>
    <n v="320"/>
    <n v="320"/>
    <n v="320"/>
    <n v="320"/>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3"/>
    <s v="Caracterizado el sector cultural en el Departamento. "/>
    <s v="3301069"/>
    <s v="Documentos de investigación"/>
    <s v="330106900"/>
    <s v="Documentos de investigación realizados"/>
    <s v="Incremento"/>
    <m/>
    <n v="0"/>
    <n v="1"/>
    <n v="1"/>
    <n v="1"/>
    <n v="1"/>
    <n v="1"/>
    <m/>
    <n v="0"/>
    <x v="0"/>
    <m/>
    <n v="0"/>
    <s v="NO INICIADA"/>
    <m/>
    <n v="0"/>
    <s v="NO INICIADA"/>
    <m/>
    <n v="0"/>
    <s v="NO INICIADA"/>
    <m/>
    <n v="0"/>
    <s v="NO INICIADA"/>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4"/>
    <s v="Espacios de formación para el sector artistico y cultural. "/>
    <s v="3301051"/>
    <s v="Servicio de educación informal al sector artístico y cultural"/>
    <s v="330105110"/>
    <s v="Capacitaciones de educación informal realizadas"/>
    <s v="Incremento"/>
    <m/>
    <n v="26"/>
    <n v="150"/>
    <n v="30"/>
    <n v="40"/>
    <n v="40"/>
    <n v="4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5"/>
    <s v="Usuarios beneficiarios de los servicios de la Biblioteca Departamental, Centro de las Artes y los Saberes de Nariño, Casa de la Cultura y Concha Acústica. "/>
    <s v="3301085"/>
    <s v="Servicios bibliotecarios"/>
    <s v="330108500"/>
    <s v="Usuarios atendidos"/>
    <s v="Incremento"/>
    <m/>
    <n v="9000"/>
    <n v="46000"/>
    <n v="9000"/>
    <n v="12000"/>
    <n v="12000"/>
    <n v="1300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6"/>
    <s v="Dotación de material didáctico, pedagógico, tecnológico y/o mobiliario a bibliotecas, casas de la cultura, escuelas de formación, y otros espacios culturales. "/>
    <s v="3301127"/>
    <s v="Infraestructuras culturales dotadas"/>
    <s v="330112700"/>
    <s v="Infraestructuras culturales dotadas"/>
    <s v="Incremento"/>
    <m/>
    <n v="89"/>
    <n v="400"/>
    <n v="100"/>
    <n v="100"/>
    <n v="100"/>
    <n v="100"/>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7"/>
    <s v="Adecuación de infraestructura cultural para fortalecer las expresiones artisticas y culturales."/>
    <n v="3301068"/>
    <s v="Servicio de mantenimiento de infraestructura cultural"/>
    <n v="330106800"/>
    <s v="Infraestructura cultural intervenida"/>
    <s v="Incremento"/>
    <m/>
    <s v="ND"/>
    <n v="16"/>
    <n v="4"/>
    <n v="4"/>
    <n v="4"/>
    <n v="4"/>
    <m/>
    <n v="0"/>
    <x v="0"/>
    <m/>
    <n v="0"/>
    <s v="NO INICIADA"/>
    <m/>
    <n v="0"/>
    <s v="NO INICIADA"/>
    <m/>
    <n v="0"/>
    <s v="NO INICIADA"/>
    <m/>
    <n v="0"/>
    <s v="NO INICIADA"/>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8"/>
    <s v="Construcción de Infraestructura cultural para fortalecer las expresiones artisticas y culturales."/>
    <n v="3301088"/>
    <s v="_x000a_  Centros_x000a_  culturales construidos"/>
    <n v="330108800"/>
    <s v="Centros culturales construidos"/>
    <s v="Incremento"/>
    <m/>
    <n v="2"/>
    <n v="2"/>
    <s v="NP"/>
    <n v="1"/>
    <s v="NP"/>
    <n v="1"/>
    <m/>
    <n v="0"/>
    <x v="1"/>
    <m/>
    <n v="0"/>
    <s v="NO INICIADA"/>
    <m/>
    <n v="0"/>
    <s v="NO PROGRAM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19"/>
    <s v="Capacitaciones dirigidas a bibliotecas públicas y comunitarias,  procesos de comunicación, gestores, sabedores,  líderes y lideresas culturales y/o comunitarios del Departamento."/>
    <s v="3301051"/>
    <s v="Servicio de educación informal al sector artístico y cultural"/>
    <s v="330105110"/>
    <s v="Capacitaciones de educación informal realizadas"/>
    <s v="Incremento"/>
    <m/>
    <n v="20"/>
    <n v="150"/>
    <n v="30"/>
    <n v="40"/>
    <n v="40"/>
    <n v="40"/>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0"/>
    <s v="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
    <s v="3301053"/>
    <s v="Servicio de promoción de actividades culturales"/>
    <s v="330105301"/>
    <s v="Actividades culturales para la promoción de la cultura realizadas"/>
    <s v="Incremento"/>
    <m/>
    <s v="ND"/>
    <n v="140"/>
    <n v="20"/>
    <n v="40"/>
    <n v="40"/>
    <n v="40"/>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1"/>
    <s v="Apoyo a la promoción cultural del Departamento mediante publicaciones artesanales, impresas y/o digitales._x000a_"/>
    <s v="3301100"/>
    <s v="Servicio de divulgación y publicaciones"/>
    <s v="330110000"/>
    <s v="Publicaciones realizadas"/>
    <s v="Incremento"/>
    <m/>
    <n v="5"/>
    <n v="29"/>
    <n v="5"/>
    <n v="8"/>
    <n v="8"/>
    <n v="8"/>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2"/>
    <s v="Promocionados y difundidas  expresiones, prácticas y conocimientos relacionados con el cuidado y la diversificación de la vida (ferias artesanales, espacios de formación formales y no formales, intercambios culturales)."/>
    <s v="3301073"/>
    <s v="Servicio de circulación artística y cultural"/>
    <s v="330107300"/>
    <s v="Contenidos culturales  en circulación"/>
    <s v="Incremento"/>
    <m/>
    <n v="1"/>
    <n v="18"/>
    <n v="3"/>
    <n v="5"/>
    <n v="5"/>
    <n v="5"/>
    <m/>
    <n v="0"/>
    <x v="0"/>
    <m/>
    <n v="0"/>
    <s v="NO INICIADA"/>
    <m/>
    <n v="0"/>
    <s v="NO INICIADA"/>
    <m/>
    <n v="0"/>
    <s v="NO INICIADA"/>
    <m/>
    <n v="0"/>
    <s v="NO INICIADA"/>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3"/>
    <s v="Creados espacios dedicados a la transmisión y fortalecimiento de prácticas y conocimientos vinculados a las economías populares: Viche, Filigrana, Iraka, Culturas Andinas y del Pacífico."/>
    <s v="3301074"/>
    <s v="Servicio de apoyo para la organización y la participación del sector artístico, cultural y la ciudadanía"/>
    <s v="330107400"/>
    <s v="Encuentros realizados"/>
    <s v="Incremento "/>
    <m/>
    <s v="ND"/>
    <n v="60"/>
    <n v="12"/>
    <n v="16"/>
    <n v="16"/>
    <n v="16"/>
    <m/>
    <n v="0"/>
    <x v="0"/>
    <m/>
    <n v="0"/>
    <s v="NO INICIADA"/>
    <m/>
    <n v="0"/>
    <s v="NO INICIADA"/>
    <m/>
    <n v="0"/>
    <s v="NO INICIADA"/>
    <m/>
    <n v="0"/>
    <s v="NO INICIADA"/>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4"/>
    <s v="Apoyo a los procesos de salvaguardia de las manifestaciones del patrimonio cultural inmaterial, primeros auxilios y el mantenimiento, conservación o intervención de bienes de interés cultural. "/>
    <n v="3302049"/>
    <s v="Servicio de salvaguardia al patrimonio inmaterial"/>
    <s v="330204900"/>
    <s v="Procesos de salvaguardia efectiva del patrimonio inmaterial realizados"/>
    <s v="Mantenimiento"/>
    <m/>
    <n v="19"/>
    <n v="19"/>
    <n v="19"/>
    <n v="19"/>
    <n v="19"/>
    <n v="19"/>
    <m/>
    <n v="0"/>
    <x v="0"/>
    <m/>
    <n v="0"/>
    <s v="NO INICIADA"/>
    <m/>
    <n v="0"/>
    <s v="NO INICIADA"/>
    <m/>
    <n v="0"/>
    <s v="NO INICIADA"/>
    <m/>
    <n v="0"/>
    <s v="NO INICIADA"/>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5"/>
    <s v="Acompañamiento técnico para la  implementación de procedimientos relacionados con el patrimonio material, inmaterial y natural en las entidades territoriales del Departamento, con el objetivo de promover su preservación y gestión adecuada."/>
    <s v="3302042"/>
    <s v="Servicio de asistencia técnica en el manejo y gestión del patrimonio arqueológico, antropológico e histórico."/>
    <s v="330204200"/>
    <s v="Asistencias técnicas realizadas a entidades territoriales "/>
    <s v="Incremento"/>
    <m/>
    <n v="10"/>
    <n v="64"/>
    <n v="16"/>
    <n v="16"/>
    <n v="16"/>
    <n v="16"/>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6"/>
    <s v="Construcción de escenarios deportivos y recreativos para diferentes disciplinas deportivas  en las subregiones de Nariño."/>
    <n v="4301015"/>
    <s v="Canchas multifuncionales construidas y dotadas"/>
    <n v="430101500"/>
    <s v="Canchas multifuncionales construidas y dotadas"/>
    <s v="Incremento"/>
    <m/>
    <s v="ND"/>
    <n v="9"/>
    <s v="NP"/>
    <n v="3"/>
    <n v="3"/>
    <n v="3"/>
    <m/>
    <n v="0"/>
    <x v="1"/>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7"/>
    <s v="Infraestructura deportiva municipal adecuada y mejorada.  "/>
    <n v="4301004"/>
    <s v="Servicio de mantenimiento a la infraestructura deportiva"/>
    <s v="430100400"/>
    <s v="Infraestructura deportiva mantenida"/>
    <s v="Incremento"/>
    <m/>
    <n v="10"/>
    <n v="64"/>
    <n v="16"/>
    <n v="16"/>
    <n v="16"/>
    <n v="16"/>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8"/>
    <s v="Fortalecido el programa de Escuelas de Formación Deportiva, a través de los entes deportivos municipales"/>
    <n v="4301007"/>
    <s v="Servicio de Escuelas Deportivas"/>
    <n v="430100701"/>
    <s v="Municipios  con escuelas deportivas "/>
    <s v="Incremento"/>
    <m/>
    <n v="10"/>
    <n v="64"/>
    <n v="64"/>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9"/>
    <s v="Fortalecidos municipios con los programas de:  Hábitos y Estilos de Vida Saludable (HEVS)  y Vías Activas y Saludables VAS con enfoque de género_x000a_y el de Recreación (Persona mayor -  Programa Nuevo Comienzo )"/>
    <s v="4301038"/>
    <s v="Servicio de organización de eventos recreativos comunitarios"/>
    <s v="430103801"/>
    <s v="Eventos recreativos comunitarios realizados"/>
    <s v="Incremento"/>
    <m/>
    <n v="33"/>
    <n v="64"/>
    <n v="40"/>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0"/>
    <s v="Apoyados los entes deportivos municipales a través del programa de gestores deportivos para la construcción de Paz territorial."/>
    <s v="4301001"/>
    <s v="Servicio de apoyo a la actividad física, la recreación y el deporte"/>
    <s v="430100104"/>
    <s v="Organismos deportivos apoyados"/>
    <s v="Incremento"/>
    <m/>
    <n v="0"/>
    <n v="64"/>
    <n v="40"/>
    <n v="50"/>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1"/>
    <s v="Implementado el programa de Barrismo Social en Nariño.  "/>
    <n v="4301035"/>
    <s v="Servicio de educación informal en recreación"/>
    <n v="430103501"/>
    <s v="Eventos de capacitación desarrollados"/>
    <s v="Incremento"/>
    <m/>
    <n v="0"/>
    <n v="1"/>
    <n v="1"/>
    <n v="1"/>
    <n v="1"/>
    <n v="1"/>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2"/>
    <s v="Fortalecido el programa de Recreación  - Campamentos de Paz  juveniles y primera infancia e infancia."/>
    <s v="4301032"/>
    <s v="Servicio de organización de eventos deportivos comunitarios"/>
    <s v="430103201"/>
    <s v="Personas beneficiadas"/>
    <s v="Incremento"/>
    <m/>
    <n v="1315"/>
    <n v="11000"/>
    <n v="2600"/>
    <n v="2700"/>
    <n v="2800"/>
    <n v="2900"/>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3"/>
    <s v="Organizado y ejecutado los  juegos del sector educativo: juegos  Intercolegiados y del magisterio en sus diferentes fases."/>
    <s v="4301037"/>
    <s v="Servicio de promoción de la actividad física, la recreación y el deporte"/>
    <s v="430103701"/>
    <s v="Municipios vinculados al programa Supérate-Intercolegiados"/>
    <s v="mantenimiento "/>
    <m/>
    <n v="64"/>
    <n v="64"/>
    <n v="64"/>
    <n v="64"/>
    <n v="64"/>
    <n v="64"/>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4"/>
    <s v="Apoyados deportistas en los juegos deportivos ancestrales y campeonatos deportivos y recreativos con las comunidades indígenas, afros y  campesinas,  así como también las organizaciones deportivas que desarrollen eventos deportivos,   comunitarios y de deportes extremos."/>
    <n v="4301001"/>
    <s v="Servicio de apoyo a la actividad física, la recreación y el deporte"/>
    <n v="430100100"/>
    <s v="Personas beneficiadas  "/>
    <s v="Incremento"/>
    <m/>
    <n v="2470"/>
    <n v="62060"/>
    <n v="13170"/>
    <n v="14770"/>
    <n v="16270"/>
    <n v="17850"/>
    <m/>
    <n v="0"/>
    <x v="0"/>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5"/>
    <s v="Realizado el estudio, técnico, administrativo y financiero para determinar la viabilidad de la creación del Ente descentralizado para el deporte, recreación y actividad física INDEPORTES NARIÑO. "/>
    <n v="4301006"/>
    <s v="Documentos normativos realizados"/>
    <s v="430100600"/>
    <s v="Documentos normativos realizados"/>
    <s v="Incremento"/>
    <m/>
    <n v="0"/>
    <n v="1"/>
    <s v="NP"/>
    <n v="1"/>
    <n v="1"/>
    <n v="1"/>
    <m/>
    <n v="0"/>
    <x v="1"/>
    <m/>
    <n v="0"/>
    <s v="NO INICIADA"/>
    <m/>
    <n v="0"/>
    <s v="NO INICIADA"/>
    <m/>
    <n v="0"/>
    <s v="NO INICIADA"/>
    <m/>
    <n v="0"/>
    <s v="NO INICIADA"/>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6"/>
    <s v="Diseñado e Implementado el Observatorio del Deporte. "/>
    <s v="4301003"/>
    <s v="Servicio de administración de la infraestructura deportiva"/>
    <s v="430100300"/>
    <s v="Infraestructura deportiva en operación"/>
    <s v="Incremento"/>
    <m/>
    <n v="0"/>
    <n v="1"/>
    <s v="NP"/>
    <n v="1"/>
    <n v="1"/>
    <n v="1"/>
    <m/>
    <n v="0"/>
    <x v="1"/>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7"/>
    <s v="Apoyados financiera,  técnica y administrativamente los organismos del deporte asociado a nivel departamental  en su participación, competencia  y/o organización de eventos regionales, nacionales e internacionales."/>
    <n v="4302075"/>
    <s v="Servicio de asistencia técnica para la promoción del deporte"/>
    <n v="430207500"/>
    <s v="Número de organismos deportivos asistidos "/>
    <s v="mantenimiento "/>
    <m/>
    <n v="38"/>
    <n v="38"/>
    <n v="38"/>
    <n v="38"/>
    <n v="38"/>
    <n v="38"/>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8"/>
    <s v="Apoyados atletas en el marco del programa Deporte para Alto Rendimiento DAR Nariño"/>
    <n v="4302001"/>
    <s v="Servicio de preparación deportiva"/>
    <n v="430200100"/>
    <s v="Atletas preparados"/>
    <s v="Incremento"/>
    <m/>
    <n v="0"/>
    <n v="330"/>
    <n v="50"/>
    <n v="70"/>
    <n v="90"/>
    <n v="120"/>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39"/>
    <s v="Apoyados anualmente deportistas del Departamento con la resolución de entrega de incentivos y estímulos. "/>
    <n v="4302002"/>
    <s v="Servicio de apoyo financiero a atletas"/>
    <s v="430200200"/>
    <s v="Número de deportistas beneficiados"/>
    <s v="mantenimiento "/>
    <m/>
    <n v="40"/>
    <n v="40"/>
    <n v="40"/>
    <n v="40"/>
    <n v="40"/>
    <n v="40"/>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40"/>
    <s v="Gestionada la realización y/o participación de  los XXIII juegos Nacionales Convencionales y VII Paranacionales en  el Departamento de  Nariño 2027 _x000a__x000a_Organizados y ejecutados eventos deportivos institucionalizados, Vuelta a Nariño  y Juegos deportivos departamentales en deporte convencional y paradepartamental._x000a__x000a_Participar y competir en los 1 Juegos Deportivos Nacionales Juveniles en el Eje Cafetero"/>
    <n v="4302004"/>
    <s v="Servicio de organización de eventos deportivos de alto rendimiento"/>
    <s v="430200401"/>
    <s v="Eventos deportivos de alto rendimiento con sede en Colombia realizados "/>
    <s v="Incremento"/>
    <m/>
    <n v="8"/>
    <n v="9"/>
    <n v="2"/>
    <n v="2"/>
    <n v="2"/>
    <n v="3"/>
    <m/>
    <n v="0"/>
    <x v="0"/>
    <m/>
    <n v="0"/>
    <s v="NO INICIADA"/>
    <m/>
    <n v="0"/>
    <s v="NO INICIADA"/>
    <m/>
    <n v="0"/>
    <s v="NO INICIADA"/>
    <m/>
    <n v="0"/>
    <s v="NO INICIADA"/>
  </r>
  <r>
    <s v="DERECHOS HUMANOS, CULTURA DE PAZ Y ALIANZAS PARA LA VIDA"/>
    <s v="RECREACIÓN Y DEPORTE: MOTOR DE LA CONVIVENCIA PACÍFICA"/>
    <s v="Deporte para el alto rendimiento. "/>
    <x v="5"/>
    <s v="Ranking Nacional en deporte competitivo."/>
    <n v="20"/>
    <n v="10"/>
    <n v="141"/>
    <s v="Apoyados los deportistas con la intervención del equipo de fortalecimiento integral de la Secretaria de Recreación y Deporte"/>
    <n v="4302003"/>
    <s v="Servicio de atención médica especializada"/>
    <s v="430200300"/>
    <s v="Atletas atendidos con medicina especializada"/>
    <s v="Incremento"/>
    <m/>
    <n v="2411"/>
    <n v="4700"/>
    <n v="1100"/>
    <n v="1150"/>
    <n v="1200"/>
    <n v="1250"/>
    <m/>
    <n v="0"/>
    <x v="0"/>
    <m/>
    <n v="0"/>
    <s v="NO INICIADA"/>
    <m/>
    <n v="0"/>
    <s v="NO INICIADA"/>
    <m/>
    <n v="0"/>
    <s v="NO INICIADA"/>
    <m/>
    <n v="0"/>
    <s v="NO INICIADA"/>
  </r>
  <r>
    <s v="DERECHOS HUMANOS, CULTURA DE PAZ Y ALIANZAS PARA LA VIDA"/>
    <s v="MOVILIDAD SEGURA Y ALTERNATIVA"/>
    <s v="Seguridad vial , movilidad sostenible, segura y en paz."/>
    <x v="6"/>
    <s v="Personas fallecidas en siniestros viales."/>
    <n v="263"/>
    <n v="183"/>
    <n v="142"/>
    <s v="Formulado e implementado el Plan Departamental de Seguridad Vial."/>
    <n v="2409008"/>
    <s v="Documentos de lineamientos técnicos"/>
    <n v="240900801"/>
    <s v="Documentos de lineamientos técnicos en temas de seguridad de transporte formulados"/>
    <s v="Incremento"/>
    <m/>
    <n v="0"/>
    <n v="1"/>
    <n v="1"/>
    <n v="1"/>
    <n v="1"/>
    <n v="1"/>
    <m/>
    <n v="0"/>
    <x v="0"/>
    <m/>
    <n v="0"/>
    <s v="NO INICIADA"/>
    <m/>
    <n v="0"/>
    <s v="NO INICIADA"/>
    <m/>
    <n v="0"/>
    <s v="NO INICIADA"/>
    <m/>
    <n v="0"/>
    <s v="NO INICIADA"/>
  </r>
  <r>
    <s v="DERECHOS HUMANOS, CULTURA DE PAZ Y ALIANZAS PARA LA VIDA"/>
    <s v="MOVILIDAD SEGURA Y ALTERNATIVA"/>
    <s v="Seguridad vial , movilidad sostenible, segura y en paz."/>
    <x v="6"/>
    <s v="Personas fallecidas en siniestros viales."/>
    <n v="263"/>
    <n v="183"/>
    <n v="143"/>
    <s v="Implementados sistemas de demarcación, señalización e instalación de dispositivos reductores de velocidad en vías urbanas de municipios."/>
    <s v="2409039"/>
    <s v="Vías con dispositivos de control y señalización"/>
    <n v="240903900"/>
    <s v="Vías con dispositivos de control y señalización instalados"/>
    <s v="Incremento"/>
    <m/>
    <n v="30"/>
    <n v="32"/>
    <n v="6"/>
    <n v="10"/>
    <n v="8"/>
    <n v="8"/>
    <m/>
    <n v="0"/>
    <x v="0"/>
    <m/>
    <n v="0"/>
    <s v="NO INICIADA"/>
    <m/>
    <n v="0"/>
    <s v="NO INICIADA"/>
    <m/>
    <n v="0"/>
    <s v="NO INICIADA"/>
    <m/>
    <n v="0"/>
    <s v="NO INICIADA"/>
  </r>
  <r>
    <s v="DERECHOS HUMANOS, CULTURA DE PAZ Y ALIANZAS PARA LA VIDA"/>
    <s v="MOVILIDAD SEGURA Y ALTERNATIVA"/>
    <s v="Seguridad vial , movilidad sostenible, segura y en paz."/>
    <x v="6"/>
    <s v="Personas lesionadas no fatales en los siniestros viales."/>
    <n v="777"/>
    <n v="544"/>
    <n v="144"/>
    <s v="Implementados sistemas de semaforización en municipios."/>
    <s v="2409059"/>
    <s v="Servicio de información implementado"/>
    <s v="240905901"/>
    <s v="Sistema de información de tráfico y transporte implementado"/>
    <s v="Incremento"/>
    <m/>
    <n v="0"/>
    <n v="12"/>
    <n v="3"/>
    <n v="3"/>
    <n v="3"/>
    <n v="3"/>
    <m/>
    <n v="0"/>
    <x v="0"/>
    <m/>
    <n v="0"/>
    <s v="NO INICIADA"/>
    <m/>
    <n v="0"/>
    <s v="NO INICIADA"/>
    <m/>
    <n v="0"/>
    <s v="NO INICIADA"/>
    <m/>
    <n v="0"/>
    <s v="NO INICIADA"/>
  </r>
  <r>
    <s v="DERECHOS HUMANOS, CULTURA DE PAZ Y ALIANZAS PARA LA VIDA"/>
    <s v="MOVILIDAD SEGURA Y ALTERNATIVA"/>
    <s v="Seguridad vial , movilidad sostenible, segura y en paz."/>
    <x v="6"/>
    <s v="Personas lesionadas no fatales en los siniestros viales."/>
    <n v="777"/>
    <n v="544"/>
    <n v="145"/>
    <s v="Asistencia técnica a municipios para la elaboración e implementación de planes locales de seguridad vial y planes de movilidad escolar."/>
    <n v="2409007"/>
    <s v="Servicio de asistencia técnica en temas de seguridad de transporte"/>
    <n v="240900700"/>
    <s v="Entidades asistidas técnicamente"/>
    <s v="Mantenimiento"/>
    <m/>
    <n v="24"/>
    <n v="24"/>
    <n v="24"/>
    <n v="24"/>
    <n v="24"/>
    <n v="24"/>
    <m/>
    <n v="0"/>
    <x v="0"/>
    <m/>
    <n v="0"/>
    <s v="NO INICIADA"/>
    <m/>
    <n v="0"/>
    <s v="NO INICIADA"/>
    <m/>
    <n v="0"/>
    <s v="NO INICIADA"/>
    <m/>
    <n v="0"/>
    <s v="NO INICIADA"/>
  </r>
  <r>
    <s v="DERECHOS HUMANOS, CULTURA DE PAZ Y ALIANZAS PARA LA VIDA"/>
    <s v="MOVILIDAD SEGURA Y ALTERNATIVA"/>
    <s v="Seguridad vial , movilidad sostenible, segura y en paz."/>
    <x v="6"/>
    <s v="Municipios sensibilizados en movilidad sostenible."/>
    <n v="29"/>
    <n v="35"/>
    <n v="146"/>
    <s v="Municipios apoyados para el desarrollo de campañas de ciclorutas, actividades al aire libre y fomento del uso alternativo de medios de transporte ."/>
    <n v="2409002"/>
    <s v="Servicio de sensibilización a usuarios de los sistemas de transporte, en relación con la seguridad al desplazarse"/>
    <n v="240900200"/>
    <s v="Campañas realizadas"/>
    <s v="Incremento"/>
    <m/>
    <n v="29"/>
    <n v="35"/>
    <n v="5"/>
    <n v="10"/>
    <n v="10"/>
    <n v="10"/>
    <m/>
    <n v="0"/>
    <x v="0"/>
    <m/>
    <n v="0"/>
    <s v="NO INICIADA"/>
    <m/>
    <n v="0"/>
    <s v="NO INICIADA"/>
    <m/>
    <n v="0"/>
    <s v="NO INICIADA"/>
    <m/>
    <n v="0"/>
    <s v="NO INICIADA"/>
  </r>
  <r>
    <s v="DERECHOS HUMANOS, CULTURA DE PAZ Y ALIANZAS PARA LA VIDA"/>
    <s v="MOVILIDAD SEGURA Y ALTERNATIVA"/>
    <s v="Seguridad vial , movilidad sostenible, segura y en paz."/>
    <x v="6"/>
    <s v="Municipios sensibilizados en movilidad sostenible."/>
    <n v="29"/>
    <n v="35"/>
    <n v="147"/>
    <s v="Municipios beneficiados de la estrategia de impulso para el uso de medios alternativos de transporte a través de la  dotación de bicicletas électricas."/>
    <s v="2409009"/>
    <s v="Servicio de promoción y difusión para la seguridad de transporte"/>
    <s v="240900900"/>
    <s v="Estrategias implementadas"/>
    <s v="Incremento"/>
    <m/>
    <n v="0"/>
    <n v="8"/>
    <s v="NP"/>
    <n v="8"/>
    <s v="NP"/>
    <s v="NP"/>
    <m/>
    <n v="0"/>
    <x v="1"/>
    <m/>
    <n v="0"/>
    <s v="NO INICIADA"/>
    <m/>
    <n v="0"/>
    <s v="NO PROGRAMADA"/>
    <m/>
    <n v="0"/>
    <s v="NO PROGRAM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8"/>
    <s v="Atención educativa diferencial para los y las estudiantes con discapacidad, capacidades  y talentos excepcionales conforme al Decreto 1075/2015."/>
    <n v="2201084"/>
    <s v="Servicio de apoyo pedagógico para  la oferta de educación inclusiva para preescolar, básica y media"/>
    <n v="220108401"/>
    <s v="Beneficiarios de apoyo pedagógico para  la oferta de educación inclusiva para preescolar, básica y media"/>
    <s v="Incremento"/>
    <m/>
    <n v="3082"/>
    <n v="4302"/>
    <n v="4607"/>
    <n v="4912"/>
    <n v="5217"/>
    <n v="5522"/>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9"/>
    <s v="Desarrollados procesos de búsqueda activa de estudiantes  &quot;Un Pacto por la Educación de  Nariño &quot;."/>
    <n v="2201002"/>
    <s v="Servicio de divulgación para la educación inicial, preescolar, básica y media"/>
    <n v="220100200"/>
    <s v="Procesos de socialización de lineamientos, política y normativa para la educación inicial, preescolar, básica y media realizados "/>
    <s v="mantenimiento "/>
    <m/>
    <n v="4"/>
    <n v="4"/>
    <n v="1"/>
    <n v="1"/>
    <n v="1"/>
    <n v="1"/>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0"/>
    <s v="Construcción de aulas  de clase nuevas para la educación inicial de conformidad con lo establecido en las políticas, normatividad y lineamientos técnicos del Ministerio de Educación."/>
    <s v="2201022"/>
    <s v="Infraestructura para educación inicial construida"/>
    <n v="220102200"/>
    <s v="Aulas nuevas para la educación inicial construidas."/>
    <s v="Incremento"/>
    <m/>
    <s v="ND"/>
    <n v="10"/>
    <n v="1"/>
    <n v="2"/>
    <n v="3"/>
    <n v="4"/>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1"/>
    <s v="Mejorada infraestructura educativa: intervenciones de tipo estructural, reparaciones, remodelaciones, ampliaciones y/o mantenimientos estéticos de aulas y sedes educativas para la educación inicial."/>
    <n v="2201023"/>
    <s v="Infraestructura para educación inicial mejorada"/>
    <n v="220102300"/>
    <s v="Aulas para la educación inicial mejoradas"/>
    <s v="Incremento"/>
    <m/>
    <s v="ND"/>
    <n v="20"/>
    <n v="5"/>
    <n v="5"/>
    <n v="5"/>
    <n v="5"/>
    <m/>
    <n v="0"/>
    <x v="0"/>
    <m/>
    <n v="0"/>
    <s v="NO INICIADA"/>
    <m/>
    <n v="0"/>
    <s v="NO INICIADA"/>
    <m/>
    <n v="0"/>
    <s v="NO INICIADA"/>
    <m/>
    <n v="0"/>
    <s v="N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2"/>
    <s v="Fortalecimiento de los ambientes de aprendizaje a través de la dotación básica escolar con  material didáctico – pedagógico,  dispositivos tecnológicos en el marco de los lineamientos establecidos por el Ministerio de Educación Nacional "/>
    <n v="2201070"/>
    <s v="Ambientes de aprendizaje para la educación inicial preescolar, básica y media dotados"/>
    <n v="220107000"/>
    <s v="Ambientes de aprendizaje dotados "/>
    <s v="Incremento"/>
    <m/>
    <n v="223"/>
    <n v="273"/>
    <n v="47"/>
    <n v="82"/>
    <n v="82"/>
    <n v="62"/>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3"/>
    <s v="Infraestructura educativa construida y mejorada."/>
    <n v="2201026"/>
    <s v="Servicio de acondicionamiento de ambientes de aprendizaje"/>
    <n v="220102600"/>
    <s v="Ambientes de aprendizaje en funcionamiento"/>
    <s v="Incremento"/>
    <m/>
    <n v="247"/>
    <n v="257"/>
    <n v="35"/>
    <n v="84"/>
    <n v="74"/>
    <n v="64"/>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4"/>
    <s v="Creados y fortalecidos establecimientos educativos con atención integral a la primera infancia,  de acuerdo a la política  nacional."/>
    <n v="2201037"/>
    <s v="Servicio de atención integral para la primera infancia"/>
    <n v="220103700"/>
    <s v="Instituciones educativas oficiales que implementan el nivel preescolar en el marco de la atención integral"/>
    <s v="Incremento"/>
    <m/>
    <n v="18"/>
    <n v="42"/>
    <n v="6"/>
    <n v="6"/>
    <n v="6"/>
    <n v="6"/>
    <m/>
    <n v="0"/>
    <x v="0"/>
    <m/>
    <n v="0"/>
    <s v="NO INICIADA"/>
    <m/>
    <n v="0"/>
    <s v="NO INICIADA"/>
    <m/>
    <n v="0"/>
    <s v="NO INICIADA"/>
    <m/>
    <n v="0"/>
    <s v="NO INICIADA"/>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5"/>
    <s v="Estrategia de  transito armónico de niñas y niños de 5 años de edad del ICBF al sistema educativo oficial."/>
    <s v="2201056"/>
    <s v="Servicio de acompañamiento para el desarrollo de modelos educativos interculturales"/>
    <s v="220105600"/>
    <s v="Modelos educativos acompañados"/>
    <s v="Incremento"/>
    <m/>
    <n v="1"/>
    <n v="4"/>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6"/>
    <s v="Ampliación, reestructuración y mejoramiento del programa de alimentación escolar que garantice cantidad, calidad , nutrición e inocuidad, con identidad cultural y enfoque diferencial, facilitando las compras  públicas a producción de menor escala."/>
    <n v="2201028"/>
    <s v="Servicio de apoyo a la permanencia con alimentación escolar"/>
    <n v="220102805"/>
    <s v="Estudiantes beneficiados del programa de alimentación escolar"/>
    <s v="Incremento"/>
    <m/>
    <n v="126552"/>
    <n v="127772"/>
    <n v="126857"/>
    <n v="127162"/>
    <n v="127467"/>
    <n v="127772"/>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7"/>
    <s v="Mejorada conectividad de los establecimientos educativos mediante instalación del servicio de internet."/>
    <n v="2201050"/>
    <s v="Servicio de accesibilidad a contenidos web para fines pedagógicos"/>
    <n v="220105001"/>
    <s v="Establecimientos educativos conectados a internet"/>
    <s v="Incremento"/>
    <m/>
    <n v="166"/>
    <n v="445"/>
    <n v="166"/>
    <n v="93"/>
    <n v="93"/>
    <n v="93"/>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8"/>
    <s v="Estrategias de transporte escolar para fortalecer las acciones de prevención de la deserción estudiantil, de acuerdo a la  guia para la prestación del servicio de transporte escolar. "/>
    <n v="2201029"/>
    <s v="Servicio de apoyo a la permanencia con transporte escolar"/>
    <n v="220102902"/>
    <s v="Estrategias de movilidad escolar implementadas"/>
    <s v="Incremento"/>
    <m/>
    <n v="1"/>
    <n v="4"/>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59"/>
    <s v="Estrategia pedagógica multigradual pertinente para los adolescentes del Sistema de Responsabilidad Penal para Adolescentes -SRPA."/>
    <n v="2201077"/>
    <s v="Servicio de apoyo para la implementación de la estrategia educativa del sistema de responsabilidad penal adolescente"/>
    <n v="220107700"/>
    <s v="Estrategias de protección para el restablecimiento de derechos implementadas"/>
    <s v="Incremento"/>
    <m/>
    <s v="ND"/>
    <n v="1"/>
    <n v="1"/>
    <n v="1"/>
    <n v="1"/>
    <n v="1"/>
    <m/>
    <n v="0"/>
    <x v="0"/>
    <m/>
    <n v="0"/>
    <s v="NO INICIADA"/>
    <m/>
    <n v="0"/>
    <s v="NO INICIADA"/>
    <m/>
    <n v="0"/>
    <s v="NO INICIADA"/>
    <m/>
    <n v="0"/>
    <s v="NO INICIADA"/>
  </r>
  <r>
    <s v="INCLUSIÓN SOCIAL Y ACCESO A DERECHOS"/>
    <s v="EDUCACIÓN PARA LA TRANSFORMACIÓN"/>
    <s v="La escuela te espera"/>
    <x v="7"/>
    <s v="Tasa de deserción intra-anual del sector oficial en educación básica y media_x000a_"/>
    <n v="1.9300000000000001E-2"/>
    <n v="1.4999999999999999E-2"/>
    <n v="160"/>
    <s v="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
    <s v="2201080"/>
    <s v="Servicio de fomento a las instancias de participación del sector educación"/>
    <s v="220108000"/>
    <s v="Estrategias de fomento implementadas"/>
    <s v="mantenimiento "/>
    <m/>
    <n v="1"/>
    <n v="1"/>
    <n v="1"/>
    <n v="1"/>
    <n v="1"/>
    <n v="1"/>
    <m/>
    <n v="0"/>
    <x v="0"/>
    <m/>
    <n v="0"/>
    <s v="NO INICIADA"/>
    <m/>
    <n v="0"/>
    <s v="NO INICIADA"/>
    <m/>
    <n v="0"/>
    <s v="NO INICIADA"/>
    <m/>
    <n v="0"/>
    <s v="NO INICIADA"/>
  </r>
  <r>
    <s v="INCLUSIÓN SOCIAL Y ACCESO A DERECHOS"/>
    <s v="EDUCACIÓN PARA LA TRANSFORMACIÓN"/>
    <s v="La escuela te espera"/>
    <x v="7"/>
    <s v=" Tasa de analfabetismo de personas de 15 y más años- CLEI 1"/>
    <n v="7.5399999999999995E-2"/>
    <n v="6.5000000000000002E-2"/>
    <n v="161"/>
    <s v="Estrategia para la erradicación del analfabetismo &quot;Nariño lee y escribe bien&quot;."/>
    <s v="2201072"/>
    <s v="Servicio de evaluación de las estrategias educativas implementadas en la educación inicial, preescolar, básica y media"/>
    <s v="220107200"/>
    <s v="Programas, proyectos y estrategias evaluadas"/>
    <s v="mantenimiento "/>
    <m/>
    <n v="1"/>
    <n v="1"/>
    <n v="1"/>
    <n v="1"/>
    <n v="1"/>
    <n v="1"/>
    <m/>
    <n v="0"/>
    <x v="0"/>
    <m/>
    <n v="0"/>
    <s v="NO INICIADA"/>
    <m/>
    <n v="0"/>
    <s v="NO INICIADA"/>
    <m/>
    <n v="0"/>
    <s v="NO INICIADA"/>
    <m/>
    <n v="0"/>
    <s v="NO INICIADA"/>
  </r>
  <r>
    <s v="INCLUSIÓN SOCIAL Y ACCESO A DERECHOS"/>
    <s v="EDUCACIÓN PARA LA TRANSFORMACIÓN"/>
    <s v="La escuela te espera"/>
    <x v="7"/>
    <s v=" Tasa de analfabetismo de personas de 15 y más años- CLEI 1"/>
    <m/>
    <m/>
    <n v="162"/>
    <s v="Programas flexibles para atención educativa a población adulta y en extra edad."/>
    <n v="2201031"/>
    <s v="Servicio de formación por ciclos lectivos especiales integrados"/>
    <n v="220103100"/>
    <s v="Personas beneficiarias de ciclos lectivos especiales integrados"/>
    <s v="Mantenimiento"/>
    <m/>
    <n v="3730"/>
    <n v="3730"/>
    <n v="3730"/>
    <n v="3730"/>
    <n v="3730"/>
    <n v="3730"/>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3"/>
    <s v="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
    <n v="2201044"/>
    <s v="Servicios conexos a la prestación del servicio educativo oficial"/>
    <n v="220104400"/>
    <s v="Docentes beneficiados"/>
    <s v="Mantenimiento"/>
    <m/>
    <n v="7000"/>
    <n v="7000"/>
    <n v="7000"/>
    <n v="7000"/>
    <n v="7000"/>
    <n v="7000"/>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4"/>
    <s v="Programa de semilleros de Investigación desde la primera infancia, para incentivar la creatividad y espiritu innovador - CREANDO ANDO"/>
    <n v="2201035"/>
    <s v="Servicio de articulación entre la educación media y el sector productivo."/>
    <n v="220103500"/>
    <s v="Programas y proyectos de educación pertinente articulados con el sector productivo"/>
    <s v="Incremento"/>
    <m/>
    <n v="0"/>
    <n v="1"/>
    <n v="1"/>
    <n v="1"/>
    <n v="1"/>
    <n v="1"/>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5"/>
    <s v="Implementado  Plan Educativo Rural -PER-,  con calidad y pertinencia,  que contemple la asesoría y orientación técnica a las Instituciones Educativas rurales del Departamento  y a las familias."/>
    <n v="2201001"/>
    <s v="Documentos de planeación"/>
    <n v="220100103"/>
    <s v="Documentos de política educativa con enfoque poblacional emitidos "/>
    <s v="Mantenimiento"/>
    <m/>
    <n v="1"/>
    <n v="1"/>
    <n v="1"/>
    <n v="1"/>
    <n v="1"/>
    <n v="1"/>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6"/>
    <s v="Implementadas concertadamente las Politicas Públicas: _x000a_* Politica Pública Etnoeducativa Afronariñense PRETAN._x000a_* Politica Pública de educación propia de los pueblos indigenas. "/>
    <n v="2201005"/>
    <s v="Documentos de lineamientos técnicos"/>
    <n v="220100500"/>
    <s v="Documentos de lineamientos técnicos en educación inicial, preescolar, básica y media expedidos"/>
    <s v="mantenimiento "/>
    <m/>
    <n v="2"/>
    <n v="2"/>
    <n v="2"/>
    <n v="2"/>
    <n v="2"/>
    <n v="2"/>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7"/>
    <s v="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
    <n v="2201061"/>
    <s v="Servicio de apoyo a proyectos pedagógicos productivos"/>
    <n v="220106100"/>
    <s v="Establecimientos educativos beneficiados  "/>
    <s v="Incremento"/>
    <m/>
    <n v="72"/>
    <n v="242"/>
    <n v="242"/>
    <n v="242"/>
    <n v="242"/>
    <n v="242"/>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8"/>
    <s v="Escuelas normales fortalecidas para lograr que la educación complementaria contribuya a mejorar la calidad educativa en el Departamento."/>
    <n v="2201068"/>
    <s v="Servicio de gestión en establecimientos educativos"/>
    <n v="220106801"/>
    <s v="Establecimientos educativos dotados con equipos y materiales"/>
    <s v="Mantenimiento"/>
    <m/>
    <n v="5"/>
    <n v="5"/>
    <n v="5"/>
    <n v="5"/>
    <n v="5"/>
    <n v="5"/>
    <m/>
    <n v="0"/>
    <x v="0"/>
    <m/>
    <n v="0"/>
    <s v="NO INICIADA"/>
    <m/>
    <n v="0"/>
    <s v="NO INICIADA"/>
    <m/>
    <n v="0"/>
    <s v="NO INICIADA"/>
    <m/>
    <n v="0"/>
    <s v="NO INICIADA"/>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9"/>
    <s v="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
    <s v="2201056"/>
    <s v="Servicio de acompañamiento para el desarrollo de modelos educativos interculturales"/>
    <s v="220105600"/>
    <s v="Modelos educativos acompañados"/>
    <s v="Incremento"/>
    <m/>
    <n v="0"/>
    <n v="3"/>
    <n v="3"/>
    <n v="3"/>
    <n v="3"/>
    <n v="3"/>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0"/>
    <s v="Mejorada infraestructura de instituciones educativas con modalidad técnica."/>
    <n v="2201052"/>
    <s v="Infraestructura educativa mejorada"/>
    <n v="220105200"/>
    <s v="Sedes educativas mejoradas "/>
    <s v="Incremento"/>
    <m/>
    <s v="ND"/>
    <n v="13"/>
    <n v="2"/>
    <n v="4"/>
    <n v="4"/>
    <n v="3"/>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1"/>
    <s v="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
    <n v="2201047"/>
    <s v="Servicios de apoyo a la implementación de modelos de innovación educativa"/>
    <n v="220104700"/>
    <s v="Establecimientos educativos apoyados para la  implementación de modelos de innovación educativa"/>
    <s v="Incremento"/>
    <m/>
    <s v="ND"/>
    <n v="242"/>
    <n v="242"/>
    <n v="242"/>
    <n v="242"/>
    <n v="242"/>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2"/>
    <s v="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
    <n v="2201006"/>
    <s v="Servicio de asistencia técnica en educación inicial, preescolar, básica y media"/>
    <n v="220100600"/>
    <s v="Entidades y organizaciones asistidas técnicamente"/>
    <s v="Incremento"/>
    <m/>
    <n v="50"/>
    <n v="242"/>
    <n v="242"/>
    <n v="242"/>
    <n v="242"/>
    <n v="242"/>
    <m/>
    <n v="0"/>
    <x v="0"/>
    <m/>
    <n v="0"/>
    <s v="NO INICIADA"/>
    <m/>
    <n v="0"/>
    <s v="NO INICIADA"/>
    <m/>
    <n v="0"/>
    <s v="NO INICIADA"/>
    <m/>
    <n v="0"/>
    <s v="NO INICIADA"/>
  </r>
  <r>
    <s v="INCLUSIÓN SOCIAL Y ACCESO A DERECHOS"/>
    <s v="EDUCACIÓN PARA LA TRANSFORMACIÓN"/>
    <s v="Nariño piensa"/>
    <x v="7"/>
    <s v="Categorización de las Instituciones Educativas"/>
    <s v="A+ = 0_x000a_A = 19_x000a_B= 69_x000a_C = 83_x000a_D= 65"/>
    <s v="A+ = 5_x000a_A = 24_x000a_B= 89_x000a_C = 103_x000a_D= 15_x000a_"/>
    <n v="173"/>
    <s v="Fortalecimiento de los programas de orientación vocacional,  educación socio ocupacional y de educación para el trabajo."/>
    <n v="2201085"/>
    <s v="Servicio de orientación socio ocupacional"/>
    <n v="220108500"/>
    <s v="Estudiantes vinculados a procesos de orientación socio ocupacional"/>
    <s v="Incremento"/>
    <m/>
    <n v="20"/>
    <n v="520"/>
    <n v="125"/>
    <n v="125"/>
    <n v="125"/>
    <n v="125"/>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4"/>
    <s v="Recertificación de los macroprocesos que cuentan con certificación de calidad."/>
    <s v="2201005"/>
    <s v="Documentos de lineamientos técnicos"/>
    <s v="220100500"/>
    <s v="Documentos de lineamientos técnicos en educación inicial, preescolar, básica y media expedidos"/>
    <s v="mantenimiento "/>
    <m/>
    <n v="4"/>
    <n v="4"/>
    <n v="4"/>
    <n v="4"/>
    <n v="4"/>
    <n v="4"/>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5"/>
    <s v="Conformado y funcionando la Junta Departamental de Educación - JUDE -y motivados  los municipios para que  conformen las Juntas Municipales de Educación - JUME - en el marco de los artículos 158 y 161 de la Ley 115 de 1994"/>
    <n v="2201048"/>
    <s v="Servicios de información en materia educativa"/>
    <n v="220104800"/>
    <s v="Documentos elabora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6"/>
    <s v="Evaluados docentes y directivos docentes vinculados bajo el Estatuto 1278 del 2012 "/>
    <s v="2201064"/>
    <s v="Servicio de evaluación para docentes"/>
    <n v="220106400"/>
    <s v="Docentes evaluados"/>
    <s v="Mantenimiento"/>
    <m/>
    <n v="1393"/>
    <n v="1393"/>
    <n v="1393"/>
    <n v="1393"/>
    <n v="1393"/>
    <n v="1393"/>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7"/>
    <s v="Ampliación de la planta de docentes de apoyo para atender la educación inclusiva en el marco del Decreto 1421 de 2017 "/>
    <s v="2201074"/>
    <s v="Servicio de fortalecimiento a las capacidades de los docentes de educación Inicial, preescolar, básica y media"/>
    <s v="220107400"/>
    <s v="Docentes y agentes educativos  de educación inicial, preescolar, básica y media beneficiados con estrategias de mejoramiento de sus capacidades"/>
    <s v="Incremento"/>
    <m/>
    <n v="37"/>
    <n v="37"/>
    <n v="37"/>
    <n v="37"/>
    <n v="37"/>
    <n v="37"/>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8"/>
    <s v="Ampliación de la planta de docentes para educación inicial y en áreas de matematicas, física, quimica, biología e ingles. "/>
    <n v="2201038"/>
    <s v="Servicio de docencia escolar"/>
    <n v="220103800"/>
    <s v="Docentes del nivel inicial, preescolar, básica o media - vinculados"/>
    <s v="Incremento"/>
    <m/>
    <n v="7685"/>
    <n v="7735"/>
    <n v="7685"/>
    <s v="7735 _x000a_(50 +)"/>
    <n v="7785"/>
    <n v="7785"/>
    <m/>
    <n v="0"/>
    <x v="0"/>
    <m/>
    <e v="#VALUE!"/>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79"/>
    <s v="Garantizada la prestación del servicio educativo mediante los recursos del Sistema General de Participaciones en los establecimientos educativos del Departamento "/>
    <n v="2201071"/>
    <s v="Servicio educativo"/>
    <s v="220107101"/>
    <s v="Establecimientos educativos con recursos del Sistema General de Participaciones -SGP- en operación"/>
    <s v="mantenimiento "/>
    <m/>
    <n v="2039"/>
    <n v="2039"/>
    <n v="2039"/>
    <n v="2039"/>
    <n v="2039"/>
    <n v="2039"/>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0"/>
    <s v="Saneamiento contable y  financiero de la Secretaría de Educación Departamental."/>
    <n v="2201015"/>
    <s v="Servicio de monitoreo y seguimiento a la gestión del sector educativo"/>
    <n v="220101500"/>
    <s v="Entidades territoriales con seguimiento y evaluación a la gestión "/>
    <s v="mantenimiento "/>
    <m/>
    <n v="1"/>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1"/>
    <s v="Actualizado el inventario de bienes muebles e inmuebles de los establecimientos educativos de los 61 municipios no certificados del  Departamento."/>
    <s v="2201087"/>
    <s v="Documentos de estudios técnicos"/>
    <s v="220108700"/>
    <s v="Documentos de estudios técnicos realiza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2"/>
    <s v="Fortalecimiento del Sistema de Gestión Documental en la Secretaría de Educación Departamental. "/>
    <s v="2201018"/>
    <s v="Servicio de información para la gestión de la educación inicial y preescolar en condiciones de calidad"/>
    <s v="220101800"/>
    <s v="Sistemas de reporte de información operando"/>
    <s v="mantenimiento "/>
    <m/>
    <n v="1"/>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3"/>
    <s v="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_x000a_Se  creará el programa del Sistema de Vigilancia Educativa -SIVE-"/>
    <n v="2201013"/>
    <s v="Servicio de asistencia técnica en inspección, vigilancia y control del sector educativo"/>
    <n v="220101300"/>
    <s v="Instituciones Educativas asistidas técnicamente"/>
    <s v="Incremento"/>
    <m/>
    <n v="18"/>
    <n v="143"/>
    <n v="25"/>
    <n v="35"/>
    <n v="40"/>
    <n v="43"/>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4"/>
    <s v="Seguimiento y verificación a la atención y  prestación del servicio educativo público  (242 IE) y privado (143 IE)"/>
    <n v="2201014"/>
    <s v="Servicio de inspección, vigilancia y control del sector educativo"/>
    <n v="220101400"/>
    <s v="Entidades del sector educativo con inspección, vigilancia y control"/>
    <s v="Mantenimiento"/>
    <m/>
    <n v="385"/>
    <n v="385"/>
    <n v="385"/>
    <n v="385"/>
    <n v="385"/>
    <n v="385"/>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5"/>
    <s v="Plan de Bienestar Social para los funcionarios de la Secretaría de Educación Departamental.  "/>
    <n v="2299057"/>
    <s v="Servicio de Apoyo Financiero para el Fortalecimiento del Talento Humano"/>
    <n v="229905700"/>
    <s v="Funcionarios apoyados"/>
    <s v="mantenimiento "/>
    <m/>
    <n v="9068"/>
    <n v="9068"/>
    <n v="9068"/>
    <n v="9068"/>
    <n v="9068"/>
    <n v="9068"/>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6"/>
    <s v="Proceso de organización de la oferta educativa con enfoque diferencial con el propósito de garantizar docentes en la totalidad de los establecimientos educativos."/>
    <n v="2201004"/>
    <s v="Documentos normativos"/>
    <n v="220100400"/>
    <s v="Documentos normativos para la educación inicial, preescolar, básica y media expedidos"/>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7"/>
    <s v="Dotación de la Secretaría de Educación sede administrativa, con adquisición e instalación de mobiliario, equipos tecnológicos  y demás elementos no consumibles requeridos para apoyar la prestación de los servicios de la entidad."/>
    <s v="2201069"/>
    <s v="Infraestructura educativa dotada"/>
    <s v="220106903"/>
    <s v="Sedes dotadas con mobiliario"/>
    <s v="Incremento"/>
    <m/>
    <n v="0"/>
    <n v="1"/>
    <n v="1"/>
    <n v="1"/>
    <n v="1"/>
    <n v="1"/>
    <m/>
    <n v="0"/>
    <x v="0"/>
    <m/>
    <n v="0"/>
    <s v="NO INICIADA"/>
    <m/>
    <n v="0"/>
    <s v="NO INICIADA"/>
    <m/>
    <n v="0"/>
    <s v="NO INICIADA"/>
    <m/>
    <n v="0"/>
    <s v="NO INICIADA"/>
  </r>
  <r>
    <s v="INCLUSIÓN SOCIAL Y ACCESO A DERECHOS"/>
    <s v="EDUCACIÓN PARA LA TRANSFORMACIÓN"/>
    <s v="Gestión Administrativa para la educación."/>
    <x v="7"/>
    <s v="Medición de desempeño municipal - Educación"/>
    <n v="44.81"/>
    <n v="46"/>
    <n v="188"/>
    <s v="Articulación interinstitucional para la gestión de la construcción del archivo de la Secretaría de Educación de Nariño."/>
    <s v="2201051"/>
    <s v="Infraestructura educativa construida"/>
    <s v="220105113"/>
    <s v="Ambientes de residencias escolares nuevos construidos"/>
    <s v="Incremento"/>
    <m/>
    <n v="0"/>
    <n v="1"/>
    <s v="NP"/>
    <s v="NP"/>
    <n v="1"/>
    <n v="1"/>
    <m/>
    <n v="0"/>
    <x v="1"/>
    <m/>
    <n v="0"/>
    <s v="NO PROGRAMADA"/>
    <m/>
    <n v="0"/>
    <s v="NO INICIADA"/>
    <m/>
    <n v="0"/>
    <s v="NO INICIADA"/>
    <m/>
    <n v="0"/>
    <s v="NO INICIADA"/>
  </r>
  <r>
    <s v="INCLUSIÓN SOCIAL Y ACCESO A DERECHOS"/>
    <s v="EDUCACIÓN PARA LA TRANSFORMACIÓN"/>
    <s v="Nariño Superior"/>
    <x v="7"/>
    <s v="Tasa de cobertura  bruta"/>
    <s v="30,06 % _x000a__x000a_(41.449)"/>
    <s v=" 47,66%    (60.449)"/>
    <n v="189"/>
    <s v="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
    <n v="2202086"/>
    <s v="Documento de planeación."/>
    <n v="220208600"/>
    <s v="Documento de planeación elaborado."/>
    <s v="Incremento"/>
    <m/>
    <n v="0"/>
    <n v="83"/>
    <n v="83"/>
    <n v="83"/>
    <n v="83"/>
    <n v="83"/>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0"/>
    <s v="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
    <n v="2202073"/>
    <s v="Servicio de fomento para la regionalización en la educación superior."/>
    <n v="220207300"/>
    <s v="Instituciones de educacion superior con acompañamiento en procesos de regionalización."/>
    <s v="Incremento"/>
    <m/>
    <n v="1"/>
    <n v="2"/>
    <n v="1"/>
    <n v="2"/>
    <n v="2"/>
    <n v="2"/>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1"/>
    <s v="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
    <n v="2202067"/>
    <s v="Servicio de articulación entre la educación superior y el ssector productivo."/>
    <n v="220206701"/>
    <s v="Programas académicos ofrecidos de forma conjunta entre IES y el sector productivo."/>
    <s v="Incremento"/>
    <m/>
    <n v="0"/>
    <n v="10"/>
    <s v="NP"/>
    <n v="4"/>
    <n v="4"/>
    <n v="2"/>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2"/>
    <s v="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
    <n v="2202082"/>
    <s v="Documentos normativos"/>
    <n v="220208200"/>
    <s v="Documentos normativicen educación superior emitidos."/>
    <s v="Incremento"/>
    <m/>
    <n v="0"/>
    <n v="1"/>
    <n v="1"/>
    <n v="1"/>
    <n v="1"/>
    <n v="1"/>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3"/>
    <s v="Cofinanciada, construida, mejorada y en operación infraestructura de instituciones de educación superior ( El Charco, Samaniego, Barbacoas. El Norte de Nariño, Pasto - Barrios Surorientales, Pie de Monte Costero, Cordillera y Guambuyaco. "/>
    <n v="2202071"/>
    <s v="Sedes de instituciones de educación superior construidas."/>
    <n v="220207100"/>
    <s v="Sedes de instituciones de educación superior construidas."/>
    <s v="Incremento"/>
    <m/>
    <n v="4"/>
    <n v="9"/>
    <s v="NP"/>
    <n v="3"/>
    <n v="3"/>
    <n v="3"/>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4"/>
    <s v="Sedes de la Universidad de Nariño de Ipiales y Tuquerres, apoyadas en el mejoramiento de su infraestructura."/>
    <n v="2202072"/>
    <s v="Sedes de instituciones de educación superior mejoradas"/>
    <n v="220207200"/>
    <s v="Sedes  de instituciones de educación  superior mejoradas"/>
    <s v="Mantenimiento"/>
    <m/>
    <n v="2"/>
    <n v="2"/>
    <n v="1"/>
    <n v="1"/>
    <n v="2"/>
    <n v="2"/>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5"/>
    <s v="IES  con diseños e implementación de  estrategias de permanencia, con enfoque diferencial, especialmente el de género, apoyadas."/>
    <n v="2202079"/>
    <s v="Servicio de apoyo a la permanencia a la educación superior."/>
    <n v="220207904"/>
    <s v="Estrategias y programas de fomento para acceso y permanencia a la educación superior o postsecundaria implementados."/>
    <s v="Incremento"/>
    <m/>
    <n v="0"/>
    <n v="8"/>
    <n v="1"/>
    <n v="1"/>
    <n v="1"/>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6"/>
    <s v="Apoyo a las IES con dotación de infraestructura tecnológica como requerimiento basico en la actualidad para el cumplimiento de sus fines misionales. "/>
    <n v="2202050"/>
    <s v="Ambientes de aprendizaje dotados"/>
    <s v="220205000"/>
    <s v="Ambientes de aprendizaje dotados"/>
    <s v="Incremento"/>
    <m/>
    <n v="0"/>
    <n v="8"/>
    <n v="8"/>
    <n v="8"/>
    <n v="8"/>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7"/>
    <s v="Impulso a estrategias y programas con enfoque diferencial e interseccional, especialmente dirigido a mujeres,  para fomentar la graduacion de la educación superior."/>
    <s v="2202077"/>
    <s v="Servicio de apoyo financiero para el fomento de la graduación en la educación superior "/>
    <s v="220207700"/>
    <s v="Beneficiarios de estrategias o programas de  apoyo financiero para el fomento de la graduación en la educación superior  "/>
    <s v="Incremento"/>
    <m/>
    <n v="0"/>
    <n v="8"/>
    <n v="8"/>
    <n v="8"/>
    <n v="8"/>
    <n v="8"/>
    <m/>
    <n v="0"/>
    <x v="0"/>
    <m/>
    <n v="0"/>
    <s v="NO INICIADA"/>
    <m/>
    <n v="0"/>
    <s v="NO INICIADA"/>
    <m/>
    <n v="0"/>
    <s v="NO INICIADA"/>
    <m/>
    <n v="0"/>
    <s v="NO INICIADA"/>
  </r>
  <r>
    <s v="INCLUSIÓN SOCIAL Y ACCESO A DERECHOS"/>
    <s v="EDUCACIÓN PARA LA TRANSFORMACIÓN"/>
    <s v="Nariño Superior"/>
    <x v="7"/>
    <s v="Tasa de cobertura  bruta"/>
    <s v="30,06 % _x000a__x000a_(41.449)"/>
    <s v=" 47,66%    (60.449)"/>
    <n v="198"/>
    <s v="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
    <n v="2202062"/>
    <s v="Servicio de fomento para el acceso a la educación superior"/>
    <n v="220206204"/>
    <s v="IES con acompañamiento en estrategias de fomento a la educación inclusiva,"/>
    <s v="Incremento"/>
    <m/>
    <n v="0"/>
    <n v="8"/>
    <s v="NP"/>
    <n v="8"/>
    <n v="8"/>
    <n v="8"/>
    <m/>
    <n v="0"/>
    <x v="1"/>
    <m/>
    <n v="0"/>
    <s v="NO INICIADA"/>
    <m/>
    <n v="0"/>
    <s v="NO INICIADA"/>
    <m/>
    <n v="0"/>
    <s v="NO INICIADA"/>
    <m/>
    <n v="0"/>
    <s v="NO INICIADA"/>
  </r>
  <r>
    <s v="INCLUSIÓN SOCIAL Y ACCESO A DERECHOS"/>
    <s v="EDUCACIÓN PARA LA TRANSFORMACIÓN"/>
    <s v="Nariño Superior"/>
    <x v="7"/>
    <s v="Tasa de cobertura  bruta"/>
    <s v="30,06 % _x000a__x000a_(41.449)"/>
    <s v=" 47,66%    (60.449)"/>
    <n v="199"/>
    <s v="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
    <n v="2202069"/>
    <s v="Servicio de fortalecimiento a las capacidades de los docentes de educación superior"/>
    <n v="220206901"/>
    <s v="Docentes de educación  superior beneficiados con estrategias de acceso y permanencia a programas de posgrado"/>
    <s v="Incremento"/>
    <m/>
    <s v="ND"/>
    <n v="1000"/>
    <n v="64"/>
    <n v="231"/>
    <n v="346"/>
    <n v="359"/>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0"/>
    <s v="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
    <n v="2202063"/>
    <s v="Servicio de apoyo financiero para el acceso a la educación superior."/>
    <n v="220206300"/>
    <s v="Beneficiarios de estrategias o programas de apoyo financiero para el acceso a educación superior."/>
    <s v="Incremento"/>
    <m/>
    <n v="0"/>
    <n v="1"/>
    <n v="1"/>
    <n v="1"/>
    <n v="1"/>
    <n v="1"/>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1"/>
    <s v="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
    <n v="2202084"/>
    <s v="Servicio de aseguramiento de la calidad de la educación superior."/>
    <n v="220208400"/>
    <s v="Procesos para el aseguramiento de la calidad de la educación superior adelantados."/>
    <s v="Incremento"/>
    <m/>
    <n v="0"/>
    <n v="9"/>
    <n v="3"/>
    <n v="9"/>
    <n v="9"/>
    <n v="9"/>
    <m/>
    <n v="0"/>
    <x v="0"/>
    <m/>
    <n v="0"/>
    <s v="NO INICIADA"/>
    <m/>
    <n v="0"/>
    <s v="NO INICIADA"/>
    <m/>
    <n v="0"/>
    <s v="NO INICIADA"/>
    <m/>
    <n v="0"/>
    <s v="NO INICIADA"/>
  </r>
  <r>
    <s v="INCLUSIÓN SOCIAL Y ACCESO A DERECHOS"/>
    <s v="EDUCACIÓN PARA LA TRANSFORMACIÓN"/>
    <s v="Nariño Superior"/>
    <x v="7"/>
    <s v="Tasa de Transito Inmediato"/>
    <s v="27,48% _x000a_(4.397)"/>
    <s v="48,45% _x000a_(8.000)"/>
    <n v="202"/>
    <s v="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
    <n v="2202067"/>
    <s v="Servicios de innovación pedagógica en la educación superior."/>
    <n v="220206799"/>
    <s v="Instituciones de educación que implementan procesos de innovación pedagógica."/>
    <s v="Mantenimiento"/>
    <m/>
    <n v="0"/>
    <n v="3"/>
    <s v="NP"/>
    <n v="3"/>
    <n v="3"/>
    <n v="3"/>
    <m/>
    <n v="0"/>
    <x v="1"/>
    <m/>
    <n v="0"/>
    <s v="NO INICIADA"/>
    <m/>
    <n v="0"/>
    <s v="NO INICIADA"/>
    <m/>
    <n v="0"/>
    <s v="NO INICIADA"/>
    <m/>
    <n v="0"/>
    <s v="NO INICIADA"/>
  </r>
  <r>
    <s v="INCLUSIÓN SOCIAL Y ACCESO A DERECHOS"/>
    <s v="EDUCACIÓN PARA LA TRANSFORMACIÓN"/>
    <s v="Nariño Superior"/>
    <x v="7"/>
    <s v="Tasa de Transito Inmediato"/>
    <s v="27,48% _x000a_(4.397)"/>
    <s v="48,45% _x000a_(8.000)"/>
    <n v="203"/>
    <s v="Realizar espacios de encuentros académicos, para analizar la calidad y la pertinencia de los programas ofrecidos por instituciones de educación superior en el Departamento."/>
    <n v="2202068"/>
    <s v="Sevicio de innovación pedagógica en la educación superior"/>
    <n v="220206800"/>
    <s v="Número de encuentros"/>
    <s v="Incremento"/>
    <m/>
    <s v="ND"/>
    <n v="3"/>
    <s v="NP"/>
    <n v="1"/>
    <n v="1"/>
    <n v="1"/>
    <m/>
    <n v="0"/>
    <x v="1"/>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n v="23"/>
    <n v="0.8"/>
    <n v="204"/>
    <s v="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5"/>
    <s v="Realizado asistencias técnicas a los entes territoriales para la implementación de normas, guías, protocolos y lineamientos técnicos para la atención en salud de la población Etnica del Departamento."/>
    <n v="1905050"/>
    <s v="Servicio de asistencia técnica"/>
    <n v="190505002"/>
    <s v="Entidades territoriales asistidas técnicamente"/>
    <s v="Incremento"/>
    <m/>
    <n v="32"/>
    <n v="43"/>
    <n v="43"/>
    <n v="43"/>
    <n v="43"/>
    <n v="43"/>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6"/>
    <s v="Realizado asistencias técnicas a los entes territoriales para la implementación de normas, guías, protocolos y lineamientos técnicos para la atención en salud de la población de personas mayores del Departamento."/>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7"/>
    <s v="Realizado formulación y seguimiento a la implementación de planes de acción bajo enfoque de articulación intersectorial para la atención en salud de la población: Victima de conflicto armado, Etnica, en Situación de Discapacidad, en Situación de Calle."/>
    <n v="1905049"/>
    <s v="Servicio de promoción de la participación social en salud"/>
    <n v="190504900"/>
    <s v="Estrategias de promoción de la participación social en salud implementadas"/>
    <s v="Mantenimiento"/>
    <m/>
    <n v="4"/>
    <n v="4"/>
    <n v="4"/>
    <n v="4"/>
    <n v="4"/>
    <n v="4"/>
    <m/>
    <n v="0"/>
    <x v="0"/>
    <m/>
    <n v="0"/>
    <s v="NO INICIADA"/>
    <m/>
    <n v="0"/>
    <s v="NO INICIADA"/>
    <m/>
    <n v="0"/>
    <s v="NO INICIADA"/>
    <m/>
    <n v="0"/>
    <s v="NO INICIADA"/>
  </r>
  <r>
    <s v="INCLUSIÓN SOCIAL Y ACCESO A DERECHOS"/>
    <s v="SALUD PARA EL BUEN VIVIR"/>
    <s v="Atencion Primaria Integral en Salud para la Paz"/>
    <x v="8"/>
    <s v="Tasa de mortalidad infantil en menores de 1 año (x cada 1.000 nacidos vivos)"/>
    <n v="21.12"/>
    <n v="19"/>
    <n v="208"/>
    <s v="Realizado seguimiento a los planes de acción y compromisos establecidos en las mesas  técnicas y comités relacionados con la población menor de 1 año."/>
    <n v="1905014"/>
    <s v="Documentos de lineamientos técnicos"/>
    <n v="190501400"/>
    <s v="Documentos de lineamientos técnicos elaborados"/>
    <s v="Incremento"/>
    <m/>
    <n v="61"/>
    <n v="64"/>
    <n v="61"/>
    <n v="62"/>
    <n v="63"/>
    <n v="64"/>
    <m/>
    <n v="0"/>
    <x v="0"/>
    <m/>
    <n v="0"/>
    <s v="NO INICIADA"/>
    <m/>
    <n v="0"/>
    <s v="NO INICIADA"/>
    <m/>
    <n v="0"/>
    <s v="NO INICIADA"/>
    <m/>
    <n v="0"/>
    <s v="NO INICIADA"/>
  </r>
  <r>
    <s v="INCLUSIÓN SOCIAL Y ACCESO A DERECHOS"/>
    <s v="SALUD PARA EL BUEN VIVIR"/>
    <s v="Atencion Primaria Integral en Salud para la Paz"/>
    <x v="8"/>
    <s v="Tasa de mortalidad infantil en menores de 1 año (x cada 1.000 nacidos vivos)"/>
    <n v="21.12"/>
    <n v="19"/>
    <n v="209"/>
    <s v="Realizado seguimiento a los entes territoriales en la elaboración del protocolo de atención del recién nacido de acuerdo a la Ruta Integral de Atención Materno Perinatal, Resolución 3280 de 2018. "/>
    <s v="1905036"/>
    <s v="Documentos metodológicos"/>
    <s v="190503600"/>
    <s v="Documentos metodológicos realizados"/>
    <s v="Mantenid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mortalidad en la niñez (en menores de 5 años por cada 1000 nacidos vivos) "/>
    <s v="13.50"/>
    <n v="12"/>
    <n v="210"/>
    <s v="Fortalecido el seguimiento a la formulación e implementación del plan para la reducción de mortalidad por Infección Respiratoria Aguda (IRA) y Enfermedades Diarréicas Agudas (EDA) en menores de 5 años de acuerdo a los lineamientos vigentes del nivel nacional"/>
    <n v="1905053"/>
    <s v="Documentos de evaluación"/>
    <n v="190505300"/>
    <s v="Documentos de evaluación realizados"/>
    <s v="Incremento"/>
    <m/>
    <n v="61"/>
    <n v="64"/>
    <n v="61"/>
    <n v="62"/>
    <n v="63"/>
    <n v="64"/>
    <m/>
    <n v="0"/>
    <x v="0"/>
    <m/>
    <n v="0"/>
    <s v="NO INICIADA"/>
    <m/>
    <n v="0"/>
    <s v="NO INICIADA"/>
    <m/>
    <n v="0"/>
    <s v="NO INICIADA"/>
    <m/>
    <n v="0"/>
    <s v="NO INICIADA"/>
  </r>
  <r>
    <s v="INCLUSIÓN SOCIAL Y ACCESO A DERECHOS"/>
    <s v="SALUD PARA EL BUEN VIVIR"/>
    <s v="Atencion Primaria Integral en Salud para la Paz"/>
    <x v="8"/>
    <s v="Tasa de mortalidad en la niñez (en menores de 5 años por cada 1000 nacidos vivos) "/>
    <s v="13.50"/>
    <n v="12"/>
    <n v="211"/>
    <s v="Implementado estrategias para la difusión de los 3 mensajes clave para la prevención de Infección Respiratoria Aguda (IRA) y Enfermedades Diarréicas Agudas (EDA) en los municipios con mayor carga de morbimortalidad por estas enfermedades."/>
    <n v="1905054"/>
    <s v="Servicio de promoción de la salud"/>
    <n v="190505400"/>
    <s v="Estrategias de promoción de la salud implementadas"/>
    <s v="Incremento"/>
    <m/>
    <s v="ND"/>
    <n v="12"/>
    <n v="2"/>
    <n v="5"/>
    <n v="10"/>
    <n v="12"/>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2"/>
    <s v="Prevención, control, mitigación y minimización de los riesgos que propician la aparición de enfermedades prevenibles por vacunas en los municipios."/>
    <n v="1905027"/>
    <s v="Servicio de gestión del riesgo para enfermedades inmunoprebenibles "/>
    <n v="190502702"/>
    <s v="Estrategias de gestión del riesgo  para enfermedades inmunoprebenibles implement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3"/>
    <s v="Adquisisicón, distribución y suministro oportuno de los biológicos de interés en Salud Pública a nivel municipal."/>
    <n v="1905029"/>
    <s v="Servicio de suministro de insumos para el manejo de eventos de interés en salud pública"/>
    <s v="190502900"/>
    <s v="Entidades territoriales con servicio de suministro de insumos para el manejo de eventos de interés en salud pública"/>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4"/>
    <s v="Disposición de información accesible, confiable y oportuna del sistema PAIWEB."/>
    <n v="1905051"/>
    <s v="Servicios de información actualizados"/>
    <s v="190505100"/>
    <s v="Sistemas de información actu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Razón de mortalidad materna temprana por causa directa evitable"/>
    <n v="42.6"/>
    <n v="0"/>
    <n v="215"/>
    <s v="Formulado  y ejecutado el Plan de Aceleración para la Reducción de Mortalidad Materna."/>
    <n v="1905014"/>
    <s v="Documentos de lineamientos técnicos"/>
    <n v="190501400"/>
    <s v="Documentos de lineamientos técnicos elabor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Razón de mortalidad materna temprana por causa directa evitable"/>
    <n v="42.6"/>
    <n v="0"/>
    <n v="216"/>
    <s v="Realizado seguimiento al cumplimiento de los planes de aceleración para la reducción de mortalidad materna de los actores del sistema general de seguridad social en salud de Nariño."/>
    <n v="1905021"/>
    <s v="Servicio de gestión del riesgo en temas de salud sexual y reproductiva"/>
    <n v="190502102"/>
    <s v="Estrategias de gestión del riesgo en temas de salud sexual y reproductiva implementada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Tasa de fecundidad específica en mujeres de 10 a 14 años"/>
    <n v="2.5"/>
    <n v="2"/>
    <n v="217"/>
    <s v="Formulado  y ejecutado el Plan Intersectorial de Prevención de Embarazo en Adolescentes (Salud, Educación, Deportes, ICBF, Cultura, Secretaría de Equidad de Género e Inclusión Social (SEGIS), entre otros)"/>
    <n v="1905015"/>
    <s v="Documentos de planeación"/>
    <n v="190501506"/>
    <s v="Documentos de planeación con seguimiento realizado"/>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fecundidad específica en mujeres de 10 a 14 años"/>
    <n v="2.5"/>
    <n v="2"/>
    <n v="218"/>
    <s v="Realizada asistencia técnica a las mesas municipales de prevención de embarazo en adolescentes con formulación de planes y su respectiva ejecución."/>
    <n v="1905049"/>
    <s v="Servicio de promoción de la participación social en salud"/>
    <n v="1905049"/>
    <s v="Mecanismos y espacios de participación social en salud conformados "/>
    <s v="Incremento"/>
    <m/>
    <n v="18"/>
    <n v="64"/>
    <n v="18"/>
    <n v="20"/>
    <n v="14"/>
    <n v="12"/>
    <m/>
    <n v="0"/>
    <x v="0"/>
    <m/>
    <n v="0"/>
    <s v="NO INICIADA"/>
    <m/>
    <n v="0"/>
    <s v="NO INICIADA"/>
    <m/>
    <n v="0"/>
    <s v="NO INICIADA"/>
    <m/>
    <n v="0"/>
    <s v="NO INICIADA"/>
  </r>
  <r>
    <s v="INCLUSIÓN SOCIAL Y ACCESO A DERECHOS"/>
    <s v="SALUD PARA EL BUEN VIVIR"/>
    <s v="Atencion Primaria Integral en Salud para la Paz"/>
    <x v="8"/>
    <s v="Tasa de fecundidad en mujeres entre 15 y 19 años"/>
    <n v="36.4"/>
    <n v="30"/>
    <n v="219"/>
    <s v="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
    <n v="1905021"/>
    <s v="Servicio de gestión del riesgo en temas de salud sexual y reproductiva"/>
    <n v="190502100"/>
    <s v="Campañas de gestión del riesgo en temas de salud sexual y reproductiva implementadas"/>
    <s v="Incremento"/>
    <m/>
    <n v="1"/>
    <n v="5"/>
    <n v="1"/>
    <n v="2"/>
    <n v="1"/>
    <n v="1"/>
    <m/>
    <n v="0"/>
    <x v="0"/>
    <m/>
    <n v="0"/>
    <s v="NO INICIADA"/>
    <m/>
    <n v="0"/>
    <s v="NO INICIADA"/>
    <m/>
    <n v="0"/>
    <s v="NO INICIADA"/>
    <m/>
    <n v="0"/>
    <s v="NO INICIADA"/>
  </r>
  <r>
    <s v="INCLUSIÓN SOCIAL Y ACCESO A DERECHOS"/>
    <s v="SALUD PARA EL BUEN VIVIR"/>
    <s v="Atencion Primaria Integral en Salud para la Paz"/>
    <x v="8"/>
    <s v="Tasa de fecundidad en mujeres entre 15 y 19 años"/>
    <n v="36.4"/>
    <n v="30"/>
    <n v="220"/>
    <s v="Realizada asistencia técnica a direcciones locales de salud para la implementación de estrategias de información, comunicación y educación a adolescentes y jóvenes para empoderamiento de derechos sexuales y reproductivos."/>
    <n v="1905050"/>
    <s v="Servicio de asistencia técnica"/>
    <n v="190505000"/>
    <s v="Asistencia técnicas realizadas"/>
    <s v="Incrementar"/>
    <m/>
    <n v="18"/>
    <n v="64"/>
    <n v="18"/>
    <n v="20"/>
    <n v="14"/>
    <n v="14"/>
    <m/>
    <n v="0"/>
    <x v="0"/>
    <m/>
    <n v="0"/>
    <s v="NO INICIADA"/>
    <m/>
    <n v="0"/>
    <s v="NO INICIADA"/>
    <m/>
    <n v="0"/>
    <s v="NO INICIADA"/>
    <m/>
    <n v="0"/>
    <s v="NO INICIADA"/>
  </r>
  <r>
    <s v="INCLUSIÓN SOCIAL Y ACCESO A DERECHOS"/>
    <s v="SALUD PARA EL BUEN VIVIR"/>
    <s v="Atencion Primaria Integral en Salud para la Paz"/>
    <x v="8"/>
    <s v="Atención a victimas de violencia sexual"/>
    <n v="80"/>
    <n v="90"/>
    <n v="221"/>
    <s v="Realizado seguimiento a casos de violencia sexual reportados por SIVIGILA que asisten antes de las 72 horas de haber ocurrido el evento, visitas de acompañamiento y asistencia técnica e inspección y vigilancia."/>
    <n v="1905053"/>
    <s v="Documentos de evaluación "/>
    <n v="190505300"/>
    <s v="Documentos de evaluación re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Atención a victimas de violencia sexual"/>
    <n v="80"/>
    <n v="90"/>
    <n v="222"/>
    <s v="Realizada asistencia técnica a la red de prestación de servicios de salud municipales abordaje integral a victimas de violencia sexual en coordinación con Medicina Legal y Fiscalía."/>
    <n v="1905050"/>
    <s v="Servicio de asistencia técnica"/>
    <n v="190505002"/>
    <s v="Entidades territoriales asistidas té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Desarrollar el plan de respuesta ante las ITS VIH "/>
    <n v="1.6"/>
    <n v="1"/>
    <n v="223"/>
    <s v="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
    <n v="1905050"/>
    <s v="Servicio de asistencia técnica"/>
    <n v="190505000"/>
    <s v="Asistencia técnicas realizadas"/>
    <s v="Incremento"/>
    <m/>
    <n v="10"/>
    <n v="30"/>
    <n v="10"/>
    <n v="10"/>
    <n v="10"/>
    <n v="30"/>
    <m/>
    <n v="0"/>
    <x v="0"/>
    <m/>
    <n v="0"/>
    <s v="NO INICIADA"/>
    <m/>
    <n v="0"/>
    <s v="NO INICIADA"/>
    <m/>
    <n v="0"/>
    <s v="NO INICIADA"/>
    <m/>
    <n v="0"/>
    <s v="NO INICIADA"/>
  </r>
  <r>
    <s v="INCLUSIÓN SOCIAL Y ACCESO A DERECHOS"/>
    <s v="SALUD PARA EL BUEN VIVIR"/>
    <s v="Atencion Primaria Integral en Salud para la Paz"/>
    <x v="8"/>
    <s v="Desarrollar el plan de respuesta ante las ITS VIH "/>
    <n v="1.6"/>
    <n v="1"/>
    <n v="224"/>
    <s v="Realizado seguimiento al cumplimiento de protocolos de atención de infecciones de transmisión sexual VIH/SIDA por parte de la red de prestación de servicios del Departamento."/>
    <n v="1905053"/>
    <s v="Documentos de evaluación "/>
    <n v="190505300"/>
    <s v="Documentos de evaluación realiz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5"/>
    <s v="Capacitaciones a las Empresas Sociales del Estado de servicios de salud municipales y alta complejidad en el modelo de atención a población de orientación, identidad y expresión diversas."/>
    <n v="1905050"/>
    <s v="Servicio de asistencia técnica"/>
    <n v="190505000"/>
    <s v="Asistencia técnicas realizadas"/>
    <s v="Incremento"/>
    <m/>
    <n v="0"/>
    <n v="64"/>
    <n v="10"/>
    <n v="20"/>
    <n v="20"/>
    <n v="14"/>
    <m/>
    <n v="0"/>
    <x v="0"/>
    <m/>
    <n v="0"/>
    <s v="NO INICIADA"/>
    <m/>
    <n v="0"/>
    <s v="NO INICIADA"/>
    <m/>
    <n v="0"/>
    <s v="NO INICIADA"/>
    <m/>
    <n v="0"/>
    <s v="NO INICIADA"/>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6"/>
    <s v="Realizado seguimiento a la implementación del modelo de atención a población de orientación, identidad y expresión diversas en las empresas sociales del estado de servicios de salud municipales y de alta complejidad"/>
    <n v="1905053"/>
    <s v="Documentos de evaluación "/>
    <n v="190505300"/>
    <s v="Documentos de evaluación realiz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Control de la Hipertensión Arterial."/>
    <n v="0.621"/>
    <n v="0.72"/>
    <n v="227"/>
    <s v="Fortalecimiento de capacidades mediante asistencia técnica  dirigido a los  municipios del Departamento para la promoción de los modos, condiciones y estilos de vida saludable según lineamientos del Ministerio de Salud y Protección Social-MSPS"/>
    <n v="1903053"/>
    <s v="Servicio de asistencia técnica"/>
    <n v="190305300"/>
    <s v="Asistencias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Hipertensión Arterial."/>
    <n v="0.621"/>
    <n v="0.72"/>
    <n v="228"/>
    <s v="Seguimiento a los municipios del Departamento, del desarrollo de estrategías que promueven: modos, condiciones y estilos de vida saludable, según lineamientos del Ministerio de Salud y Protección Social."/>
    <n v="1903011"/>
    <s v="Servicio de inspección, vigilancia y control"/>
    <n v="190301100"/>
    <s v="Visit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Diabetes"/>
    <n v="0.59"/>
    <n v="0.69"/>
    <n v="229"/>
    <s v="Fortalecimiento de capacidades mediante asistencia técnica  dirigida a los municipios del Departamento para la implementación de la ruta de atención cardiovascular y metabólica acorde al perfil epidemiológico."/>
    <n v="1903053"/>
    <s v="Servicio de asistencia técnica"/>
    <n v="190305300"/>
    <s v="Asistencias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ntrol de la Diabetes"/>
    <n v="0.59"/>
    <n v="0.69"/>
    <n v="230"/>
    <s v="Desarrollada inspección y vigilancia en salud pública a municipios en  la implemetacion de la ruta de riesgo cardiovascular y metabólico"/>
    <n v="1903011"/>
    <s v="Servicio de inspección, vigilancia y control"/>
    <n v="190301100"/>
    <s v="Visit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 Mortalidad en menores de 5 años por infección respiratoria aguda (IRA)"/>
    <n v="9.09"/>
    <n v="8.18"/>
    <n v="231"/>
    <s v="Implementadas las estrategias del programa Infección Respiratoria Aguda (IRA) y Enfermedades Diarréicas agudas (EDA) en los municipios. "/>
    <n v="1905026"/>
    <s v="Servicio de gestión de riesgo para enfermedades emergentes, reemergentes y desatendidas"/>
    <n v="190502602"/>
    <s v="Estrategias de gestión de riesgo para enfermedades emergentes, reemergentes y desatendidas implement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 Mortalidad en menores de 5 años por infección respiratoria aguda (IRA)"/>
    <n v="9.09"/>
    <n v="8.18"/>
    <n v="232"/>
    <s v="Fortalecida la adherencia a lineamientos, protocolos y guias de práctica clínica relacionadas con el abordaje de la IRA en los actores del Sistema General de Seguridad Social en Salud de Nariño."/>
    <n v="1905050"/>
    <s v="Servicio de asistencia técnica"/>
    <n v="190505000"/>
    <s v="Asistencia té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ncidencia de la tuberculosis"/>
    <n v="13.9"/>
    <n v="12.51"/>
    <n v="233"/>
    <s v="Formulado e implementado documento de Plan Estratégico hacia el fin de la tuberculosis en los municipios priorizados."/>
    <n v="1905015"/>
    <s v="Documentos de planeación"/>
    <n v="190501505"/>
    <s v="Planes estratégicos elabor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Incidencia de la tuberculosis"/>
    <n v="13.9"/>
    <n v="12.51"/>
    <n v="234"/>
    <s v="Seguimiento a la implementación del plan estrategico hacia el fin de la tuberculosis (TB) y adherencia a la resolución 227 de 2020 en los municipios priorizados"/>
    <n v="1905053"/>
    <s v="Documentos de evaluación"/>
    <n v="190505300"/>
    <s v="Documentos de evaluación realizado"/>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5"/>
    <s v="Implementación de estrategias para fortalecer la adherencia de la  Resolucion 2471 en los programas: Infecciones Asociadas a la Atención en Salud - IAAS, programas de optimización de antimicrobianos PROA e higiene de manos en las instituciones de mediana y alta complejidad."/>
    <n v="1905026"/>
    <s v="Servicio de gestión del riesgo para enfermedades emergentes, reemergentes y desatendidas"/>
    <n v="190502602"/>
    <s v="Estrategias de gestión del riesgo para enfermedades emergentes, reemergentes y desatendidas implementadas"/>
    <s v="Mantenimiento"/>
    <m/>
    <n v="13"/>
    <n v="13"/>
    <n v="13"/>
    <n v="13"/>
    <n v="13"/>
    <n v="13"/>
    <m/>
    <n v="0"/>
    <x v="0"/>
    <m/>
    <n v="0"/>
    <s v="NO INICIADA"/>
    <m/>
    <n v="0"/>
    <s v="NO INICIADA"/>
    <m/>
    <n v="0"/>
    <s v="NO INICIADA"/>
    <m/>
    <n v="0"/>
    <s v="NO INICIADA"/>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6"/>
    <s v="Evaluada la implementación de los Planes de Control de Infecciones en las instituciones de mediana y alta complejidad."/>
    <n v="1905053"/>
    <s v="Documentos de evaluación"/>
    <n v="190505300"/>
    <s v="Documentos de evaluación realizados"/>
    <s v="Mantenimiento"/>
    <m/>
    <n v="13"/>
    <n v="13"/>
    <n v="13"/>
    <n v="13"/>
    <n v="13"/>
    <n v="13"/>
    <m/>
    <n v="0"/>
    <x v="0"/>
    <m/>
    <n v="0"/>
    <s v="NO INICIADA"/>
    <m/>
    <n v="0"/>
    <s v="NO INICIADA"/>
    <m/>
    <n v="0"/>
    <s v="NO INICIADA"/>
    <m/>
    <n v="0"/>
    <s v="NO INICIADA"/>
  </r>
  <r>
    <s v="INCLUSIÓN SOCIAL Y ACCESO A DERECHOS"/>
    <s v="SALUD PARA EL BUEN VIVIR"/>
    <s v="Atencion Primaria Integral en Salud para la Paz"/>
    <x v="8"/>
    <s v="Tasa de discapacidad grado severo  en las personas con diagnóstico nuevo de lepra."/>
    <n v="0"/>
    <n v="0"/>
    <n v="237"/>
    <s v="Implementado plan estratégico de enfermedad de Hansen en los municipios priorizados para aliviar la carga de la enfermedad y sostener las actividades de control."/>
    <n v="1905015"/>
    <s v="Documentos de planeación"/>
    <n v="190501500"/>
    <s v="Documento planeación elaborado"/>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discapacidad grado severo  en las personas con diagnóstico nuevo de lepra."/>
    <n v="0"/>
    <n v="0"/>
    <n v="238"/>
    <s v="Seguimiento a la implementación del Plan Estratégico Nacional de Prevención y Control de la Enfermedad de Hansen en los municipios priorizados."/>
    <n v="1905053"/>
    <s v="Documentos de evaluación"/>
    <n v="190505300"/>
    <s v="Documentos de evaluación realizados"/>
    <s v="Mantenimiento"/>
    <m/>
    <n v="19"/>
    <n v="19"/>
    <n v="19"/>
    <n v="19"/>
    <n v="19"/>
    <n v="19"/>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39"/>
    <s v="Realizada la vigilancia de calidad del agua para consumo humano."/>
    <n v="1903040"/>
    <s v="Servicio de vigilancia de calidad del agua para consumo humano, recolección, transporte y disposición final de residuos sólidos; manejo y disposición final de radiaciones ionizantes, excretas, residuos líquidos y aguas servidas y calidad del aire."/>
    <n v="190304000"/>
    <s v="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40"/>
    <s v="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
    <n v="1903042"/>
    <s v="Servicio de vigilancia y control sanitario de los factores de riesgo para la salud, en los establecimientos y espacios que pueden generar riesgos para la población."/>
    <n v="190304200"/>
    <s v="Municipios especiales 1,2 y 3 con vigilancia y control sanitario real y efectivo en su jurisdicción, sobre los factores de riesgo para la salud, en los establecimientos y espacios que pueden generar riesgos para la población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en menores de 5 años por enfermedad diarréica aguda (EDA)"/>
    <n v="0.16"/>
    <n v="0.13"/>
    <n v="241"/>
    <s v="Elaborados informes de evaluación, aprobación y seguimiento de planes de gestión integral de riesgo, para abordar la prevencion de las enfermedades trasmitidas por alimentos, intoxicaciones por sustancias químicas y zoonosis entre otras."/>
    <n v="1903027"/>
    <s v="Servicio de evaluación, aprobación y seguimiento de planes de gestión integral del riesgo"/>
    <n v="190302700"/>
    <s v="Informes de evaluación, aprobación y seguimiento de Planes de Gestión Integral de Riesgo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2"/>
    <s v="Asistencia técnica en Inspección, Vigilancia y Control y demás actividades y lineamientos de salud ambiental relacionados con los determinantes sicioambientales de la salud."/>
    <n v="1903023"/>
    <s v="Servicio de asistencia técnica en inspección, vigilancia y control"/>
    <n v="190302300"/>
    <s v="Asistencias tecnicas en inspeccion, vigilancia y control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3"/>
    <s v="Actualizado y ejecutado el plan de acción del Consejo Departamental de Salud Ambiental por cada mesa temática: (Agua, Alimentos, Resíduos Peligrosos, Seguridad Química, Entornos Saludables, Cambio Climático y Zoonosis)"/>
    <n v="1903051"/>
    <s v="Documentos de planeación"/>
    <n v="190305102"/>
    <s v="Documentos de planeación con seguimiento realizado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4"/>
    <s v="Formulado e implementado los planes y protocolos de: Calidad de Aire, Adaptación al Cambio Climático, Estrategia Integral de Zoonosis, Movilidad Segura y Plan de Acción de la Estrategia de Entornos saludables."/>
    <n v="1903001"/>
    <s v="Documentos de lineamientos técnicos"/>
    <n v="190300103"/>
    <s v="Documento de lineamientos tecnicos realizados"/>
    <s v="Incremento"/>
    <m/>
    <n v="3"/>
    <n v="5"/>
    <n v="3"/>
    <n v="4"/>
    <n v="4"/>
    <n v="5"/>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5"/>
    <s v="Actualizada e implementada la infraestructura tecnológica y el sistema de información de salud ambiental  orientado a la gestión de la inspección, vigilancia y control sanitario, para uso y apropiacion de la informacion a nivel municipal."/>
    <n v="1903045"/>
    <s v="Servicio de información para la gestión de la inspección, vigilancia y control sanitario"/>
    <n v="190304500"/>
    <s v="Usuarios del sistema"/>
    <s v="Incremento"/>
    <m/>
    <n v="0"/>
    <n v="64"/>
    <n v="64"/>
    <n v="64"/>
    <n v="64"/>
    <n v="64"/>
    <m/>
    <n v="0"/>
    <x v="0"/>
    <m/>
    <n v="0"/>
    <s v="NO INICIADA"/>
    <m/>
    <n v="0"/>
    <s v="NO INICIADA"/>
    <m/>
    <n v="0"/>
    <s v="NO INICIADA"/>
    <m/>
    <n v="0"/>
    <s v="NO INICIADA"/>
  </r>
  <r>
    <s v="INCLUSIÓN SOCIAL Y ACCESO A DERECHOS"/>
    <s v="SALUD PARA EL BUEN VIVIR"/>
    <s v="Atencion Primaria Integral en Salud para la Paz"/>
    <x v="8"/>
    <s v="Implementar la Política Integral de Salud Ambiental (PISA) en un 40%"/>
    <n v="0"/>
    <n v="0.4"/>
    <n v="246"/>
    <s v="Evaluado el  riesgo de toxicidad de plaguicidas mediante la aplicación del programa de Vigilancia Epidemiológica. "/>
    <n v="1903006"/>
    <s v="Servicio de evaluación del riesgo de toxicidad de plaguicidas"/>
    <n v="190300600"/>
    <s v="Solicitudes evaluadas en la vigencia/solicitudes recibidas en la vigencia"/>
    <s v="Mantenimiento"/>
    <m/>
    <n v="63"/>
    <n v="64"/>
    <n v="16"/>
    <n v="16"/>
    <n v="16"/>
    <n v="15"/>
    <m/>
    <n v="0"/>
    <x v="0"/>
    <m/>
    <n v="0"/>
    <s v="NO INICIADA"/>
    <m/>
    <n v="0"/>
    <s v="NO INICIADA"/>
    <m/>
    <n v="0"/>
    <s v="NO INICIADA"/>
    <m/>
    <n v="0"/>
    <s v="NO INICIADA"/>
  </r>
  <r>
    <s v="INCLUSIÓN SOCIAL Y ACCESO A DERECHOS"/>
    <s v="SALUD PARA EL BUEN VIVIR"/>
    <s v="Atencion Primaria Integral en Salud para la Paz"/>
    <x v="8"/>
    <s v="Mortalidad por rabia humana por linaje urbano* 100,000 Hab."/>
    <n v="0"/>
    <n v="0"/>
    <n v="247"/>
    <s v="Ejecutada la jornada masiva de vacunación antirrábica en caninos y felinos del Departamento."/>
    <n v="1903057"/>
    <s v="Servicio de promoción, prevención, vigilancia y control de vectores y zoonosis"/>
    <n v="190305700"/>
    <s v="Municipios con acciones de promoción, prevención, vigilancia  y control de vectores y zoonosi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por rabia humana por linaje urbano* 100,000 Hab."/>
    <n v="0"/>
    <n v="0"/>
    <n v="248"/>
    <s v="Servicio de información en vigilancia sanitaria y epidemiológica de eventos de salud ambiental por cada municipio."/>
    <n v="1903031"/>
    <s v="Servicio de información de vigilancia epidemiológica"/>
    <n v="190303100"/>
    <s v="Informes de evento generados en la vigencia"/>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ón y mantenimiento de la salud"/>
    <n v="0.23"/>
    <n v="0.7"/>
    <n v="249"/>
    <s v="Asistencia Técnica a los prestadores públicos de servicios de salud municipales para la implementación de la ruta de atención de promoción y mantenimiento de la salud, dentro de la estrategia de Acciones  Preventivas de Salud APS"/>
    <n v="1905050"/>
    <s v="Servicio de asistencia técnica"/>
    <n v="190505000"/>
    <s v="Asistencias técnicas realizadas"/>
    <s v="Mantenida"/>
    <m/>
    <n v="68"/>
    <n v="68"/>
    <n v="68"/>
    <n v="68"/>
    <n v="68"/>
    <n v="68"/>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8"/>
    <n v="250"/>
    <s v="Incrementadas las acciones de inspección, vigilancia y control (IVC) para dar cumplimiento a la política farmacéutica y los programas de farmacovigilancia y técnovigilancia en los establecimientos farmacéuticos de Nariño"/>
    <n v="1903011"/>
    <s v="Servicio de inspección, vigilancia y control"/>
    <s v="190301100"/>
    <s v="Visitas realizadas"/>
    <s v="Incremento"/>
    <m/>
    <n v="1564"/>
    <n v="2000"/>
    <n v="1600"/>
    <n v="1750"/>
    <n v="1850"/>
    <n v="2000"/>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8"/>
    <n v="251"/>
    <s v="Fortalecida la implementación de la política farmacéutica y los programas de farmacovigilancia y tecnovigilancia en los establecimientos farmacéuticos del Departamento."/>
    <n v="1903023"/>
    <s v="Servicio de asistencia técnica en inspección, vigilancia y control"/>
    <s v="190302300"/>
    <s v="Asistencias técnica en Inspección, Vigilancia y Control realizadas"/>
    <s v="Incremento"/>
    <m/>
    <n v="12"/>
    <n v="24"/>
    <n v="12"/>
    <n v="16"/>
    <n v="20"/>
    <n v="24"/>
    <m/>
    <n v="0"/>
    <x v="0"/>
    <m/>
    <n v="0"/>
    <s v="NO INICIADA"/>
    <m/>
    <n v="0"/>
    <s v="NO INICIADA"/>
    <m/>
    <n v="0"/>
    <s v="NO INICIADA"/>
    <m/>
    <n v="0"/>
    <s v="NO INICIADA"/>
  </r>
  <r>
    <s v="INCLUSIÓN SOCIAL Y ACCESO A DERECHOS"/>
    <s v="SALUD PARA EL BUEN VIVIR"/>
    <s v="Atencion Primaria Integral en Salud para la Paz"/>
    <x v="8"/>
    <s v="Cobertura  en la implementacion de la RIA de Promocion y mantenimiento de la salud"/>
    <n v="0.23"/>
    <n v="0.7"/>
    <n v="252"/>
    <s v="Seguimiento y monitoreo a los prestadores públicos de salud municipales responsables de la implementación de la Ruta de Promocion y Mantenimiento de la Salud."/>
    <s v="1905053"/>
    <s v="Documento de evaluación"/>
    <s v="190505300"/>
    <s v="Documentos de evaluación realizados"/>
    <s v="Incremento"/>
    <m/>
    <n v="0"/>
    <n v="68"/>
    <n v="68"/>
    <n v="68"/>
    <n v="68"/>
    <n v="68"/>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253"/>
    <s v="Realizados informes trimestrales de los eventos de interés en salud pública y remisión al Instituto Nacional de Salud -INS- de acuerdo a lineamientos nacionales."/>
    <n v="1903031"/>
    <s v="Servicio de información de vigilancia epidemiológica"/>
    <n v="190303100"/>
    <s v="Informes de evento generados en la vigencia"/>
    <s v="Mantemiento "/>
    <m/>
    <n v="4"/>
    <n v="4"/>
    <n v="4"/>
    <n v="4"/>
    <n v="4"/>
    <n v="4"/>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m/>
    <n v="254"/>
    <s v="Realizada la notificación obligatoria de los eventos de interés en salud pública del Departamento, durante las 52 semanas epidemiológicas."/>
    <n v="1903052"/>
    <s v="Documentos de evaluación"/>
    <n v="190305200"/>
    <s v="Documentos de evaluación realizados"/>
    <s v="Mantemiento "/>
    <m/>
    <n v="64"/>
    <n v="64"/>
    <n v="64"/>
    <n v="64"/>
    <n v="64"/>
    <n v="64"/>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m/>
    <n v="255"/>
    <s v="Realizadas asistencias técnicas, sobre lineamientos de vigilancia en salud publica"/>
    <n v="1903023"/>
    <s v="Servicio de asistencia técnica en inspección, vigilancia y control"/>
    <n v="190302300"/>
    <s v="Asistencias técnica en inspección, vigilancia y control realizadas"/>
    <s v="Mantemiento "/>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6"/>
    <s v="Planes estratégicos y operativos Territoriales de Salud municipales, con instrumentos de seguimiento, diseñados y en ejecución."/>
    <n v="1905015"/>
    <s v="Documentos de planeación"/>
    <s v="190501506"/>
    <s v="Documentos de planeación con seguimiento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7"/>
    <s v="Municipios con asistencia técnica en la formulación, ejecución y monitoreo de los Planes Territoriales de Salud."/>
    <s v="1905050"/>
    <s v="Servicio de asistencia técnica"/>
    <n v="190505005"/>
    <s v="Entidades territoriales asistidas técnicamente en el plan territorial del salud"/>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Porcentaje de ejecucion de Planes Territoriales de Salud Municipales"/>
    <n v="0.89900000000000002"/>
    <n v="0.92"/>
    <n v="258"/>
    <s v="Documentos de evaluación en la aplicación de la metodología de la capacidad de gestión de las Direcciones Locales de Salud , en el marco del Decreto 3003/2005 del Plan Territorial de Salud."/>
    <n v="1905053"/>
    <s v="Documentos de evaluación"/>
    <n v="190505300"/>
    <s v="Documentos de evaluación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mortalidad  por suicidio_x000a_"/>
    <n v="7"/>
    <n v="5.95"/>
    <n v="259"/>
    <s v="Formulados, implementados y con seguimiento planes de acción obtenidos de las Salas situacionales de Suicidio para la atención integral en salud en los territorios desde las acciones colectivas."/>
    <n v="1905050"/>
    <s v="Servicio de asistencia tecnica"/>
    <n v="190505004"/>
    <s v="Entidades territoriales asistidas tecnicamente en el plan de intervencines colectivas"/>
    <s v="Incremento"/>
    <m/>
    <n v="15"/>
    <n v="30"/>
    <n v="6"/>
    <n v="7"/>
    <n v="8"/>
    <n v="9"/>
    <m/>
    <n v="0"/>
    <x v="0"/>
    <m/>
    <n v="0"/>
    <s v="NO INICIADA"/>
    <m/>
    <n v="0"/>
    <s v="NO INICIADA"/>
    <m/>
    <n v="0"/>
    <s v="NO INICIADA"/>
    <m/>
    <n v="0"/>
    <s v="NO INICIADA"/>
  </r>
  <r>
    <s v="INCLUSIÓN SOCIAL Y ACCESO A DERECHOS"/>
    <s v="SALUD PARA EL BUEN VIVIR"/>
    <s v="Atencion Primaria Integral en Salud para la Paz"/>
    <x v="8"/>
    <s v="Tasa de mortalidad  por suicidio_x000a_"/>
    <n v="7"/>
    <n v="5.95"/>
    <n v="260"/>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Número de asistencias técnicas realizadas"/>
    <s v="Incremento"/>
    <m/>
    <n v="5"/>
    <n v="64"/>
    <n v="64"/>
    <n v="64"/>
    <n v="64"/>
    <n v="64"/>
    <m/>
    <n v="0"/>
    <x v="0"/>
    <m/>
    <n v="0"/>
    <s v="NO INICIADA"/>
    <m/>
    <n v="0"/>
    <s v="NO INICIADA"/>
    <m/>
    <n v="0"/>
    <s v="NO INICIADA"/>
    <m/>
    <n v="0"/>
    <s v="NO INICIADA"/>
  </r>
  <r>
    <s v="INCLUSIÓN SOCIAL Y ACCESO A DERECHOS"/>
    <s v="SALUD PARA EL BUEN VIVIR"/>
    <s v="Atencion Primaria Integral en Salud para la Paz"/>
    <x v="8"/>
    <s v="Tasa de violencia niños, niñas y adolescentes y jóvenes _x000a_"/>
    <n v="13.77"/>
    <n v="12.3"/>
    <n v="261"/>
    <s v="_x000a_Ampliacion de la atencion integral en salud mental a través de la Plataforma  GLIA, como estrategia de prevención de los trastornos mentales, conducta suicida y epilepsia para la contención, derivación y activación de ruta._x000a__x000a_"/>
    <n v="1905022"/>
    <s v="Servicio de gestión del riesgo en temas de trastornos mentales"/>
    <n v="190502202"/>
    <s v="Estrategias de gestión del riesgo en temas de trastornos mentales implementadas"/>
    <s v="Mantenimmiento"/>
    <m/>
    <n v="1"/>
    <n v="1"/>
    <n v="1"/>
    <n v="1"/>
    <n v="1"/>
    <n v="1"/>
    <m/>
    <n v="0"/>
    <x v="0"/>
    <m/>
    <n v="0"/>
    <s v="NO INICIADA"/>
    <m/>
    <n v="0"/>
    <s v="NO INICIADA"/>
    <m/>
    <n v="0"/>
    <s v="NO INICIADA"/>
    <m/>
    <n v="0"/>
    <s v="NO INICIADA"/>
  </r>
  <r>
    <s v="INCLUSIÓN SOCIAL Y ACCESO A DERECHOS"/>
    <s v="SALUD PARA EL BUEN VIVIR"/>
    <s v="Atencion Primaria Integral en Salud para la Paz"/>
    <x v="8"/>
    <s v="Tasa de violencia niños, niñas y adolescentes y jóvenes _x000a_"/>
    <n v="13.77"/>
    <n v="12.3"/>
    <n v="262"/>
    <s v="Fortalecimiento intersectorial para la atencion integral en salud a los ninños, niñas, adolescentes y jovenes NNAJ, victimas de violencia  a nivel municipal"/>
    <n v="1905050"/>
    <s v="Servicio de asistencia tecnica"/>
    <n v="190505002"/>
    <s v="Entidades territoriales asististidas tecnicamente"/>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Tasa de intoxicación por consumo de sustancias psicoactivas"/>
    <n v="15.8"/>
    <n v="14.2"/>
    <n v="263"/>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Asistencias técnicas realizadas"/>
    <s v="Incremento"/>
    <m/>
    <n v="5"/>
    <n v="30"/>
    <n v="6"/>
    <n v="7"/>
    <n v="8"/>
    <n v="9"/>
    <m/>
    <n v="0"/>
    <x v="0"/>
    <m/>
    <n v="0"/>
    <s v="NO INICIADA"/>
    <m/>
    <n v="0"/>
    <s v="NO INICIADA"/>
    <m/>
    <n v="0"/>
    <s v="NO INICIADA"/>
    <m/>
    <n v="0"/>
    <s v="NO INICIADA"/>
  </r>
  <r>
    <s v="INCLUSIÓN SOCIAL Y ACCESO A DERECHOS"/>
    <s v="SALUD PARA EL BUEN VIVIR"/>
    <s v="Atencion Primaria Integral en Salud para la Paz"/>
    <x v="8"/>
    <s v="Tasa de intoxicación por consumo de sustancias psicoactivas"/>
    <n v="15.8"/>
    <n v="14.2"/>
    <n v="264"/>
    <s v="Inspección y vigilancia dirigidas a los municipios mediante análisis de resultados e impactos de la política pública de salud."/>
    <n v="1905053"/>
    <s v="Servicio de asistencia técnica"/>
    <n v="190505300"/>
    <s v="Documentos de evaluación realizados por Municipio."/>
    <s v="Incremento"/>
    <m/>
    <n v="40"/>
    <n v="60"/>
    <n v="45"/>
    <n v="50"/>
    <n v="55"/>
    <n v="60"/>
    <m/>
    <n v="0"/>
    <x v="0"/>
    <m/>
    <n v="0"/>
    <s v="NO INICIADA"/>
    <m/>
    <n v="0"/>
    <s v="NO INICIADA"/>
    <m/>
    <n v="0"/>
    <s v="NO INICIADA"/>
    <m/>
    <n v="0"/>
    <s v="NO INICIADA"/>
  </r>
  <r>
    <s v="INCLUSIÓN SOCIAL Y ACCESO A DERECHOS"/>
    <s v="SALUD PARA EL BUEN VIVIR"/>
    <s v="Atencion Primaria Integral en Salud para la Paz"/>
    <x v="8"/>
    <s v=" Incidencia del dengue"/>
    <n v="852.9"/>
    <n v="682"/>
    <n v="265"/>
    <s v="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
    <n v="1905054"/>
    <s v="Servicio de promoción de la salud"/>
    <n v="190505400"/>
    <s v="Estrategias de promoción de la salud implementadas"/>
    <s v="Incremento"/>
    <m/>
    <n v="18"/>
    <n v="22"/>
    <n v="19"/>
    <n v="20"/>
    <n v="21"/>
    <n v="22"/>
    <m/>
    <n v="0"/>
    <x v="0"/>
    <m/>
    <n v="0"/>
    <s v="NO INICIADA"/>
    <m/>
    <n v="0"/>
    <s v="NO INICIADA"/>
    <m/>
    <n v="0"/>
    <s v="NO INICIADA"/>
    <m/>
    <n v="0"/>
    <s v="NO INICIADA"/>
  </r>
  <r>
    <s v="INCLUSIÓN SOCIAL Y ACCESO A DERECHOS"/>
    <s v="SALUD PARA EL BUEN VIVIR"/>
    <s v="Atencion Primaria Integral en Salud para la Paz"/>
    <x v="8"/>
    <s v="Letalidad por dengue "/>
    <n v="0.21"/>
    <n v="0.13"/>
    <n v="266"/>
    <s v="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
    <n v="1905050"/>
    <s v="Servicio de asistencia técnica"/>
    <n v="190505000"/>
    <s v="Asistencias técnicas realizadas"/>
    <s v="Incrementar"/>
    <m/>
    <n v="19"/>
    <n v="23"/>
    <n v="20"/>
    <n v="21"/>
    <n v="22"/>
    <n v="23"/>
    <m/>
    <n v="0"/>
    <x v="0"/>
    <m/>
    <n v="0"/>
    <s v="NO INICIADA"/>
    <m/>
    <n v="0"/>
    <s v="NO INICIADA"/>
    <m/>
    <n v="0"/>
    <s v="NO INICIADA"/>
    <m/>
    <n v="0"/>
    <s v="NO INICIADA"/>
  </r>
  <r>
    <s v="INCLUSIÓN SOCIAL Y ACCESO A DERECHOS"/>
    <s v="SALUD PARA EL BUEN VIVIR"/>
    <s v="Atencion Primaria Integral en Salud para la Paz"/>
    <x v="8"/>
    <s v="Mortalidad por malaria "/>
    <n v="0.2"/>
    <n v="0"/>
    <n v="267"/>
    <s v="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
    <n v="1905053"/>
    <s v="Documentos de evaluación"/>
    <n v="190505300"/>
    <s v="Documentos de evaluación realizados"/>
    <s v="Incrementar"/>
    <m/>
    <n v="19"/>
    <n v="23"/>
    <n v="20"/>
    <n v="21"/>
    <n v="22"/>
    <n v="23"/>
    <m/>
    <n v="0"/>
    <x v="0"/>
    <m/>
    <n v="0"/>
    <s v="NO INICIADA"/>
    <m/>
    <n v="0"/>
    <s v="NO INICIADA"/>
    <m/>
    <n v="0"/>
    <s v="NO INICIADA"/>
    <m/>
    <n v="0"/>
    <s v="NO INICIADA"/>
  </r>
  <r>
    <s v="INCLUSIÓN SOCIAL Y ACCESO A DERECHOS"/>
    <s v="SALUD PARA EL BUEN VIVIR"/>
    <s v="Atencion Primaria Integral en Salud para la Paz"/>
    <x v="8"/>
    <s v="Tasa de mortalidad por cáncer en el Departamento. "/>
    <n v="52.9"/>
    <n v="45"/>
    <n v="268"/>
    <s v="Asistencia técnica, Inspección, vigilancia a la línea de cancer de la red de prestadores y administradores, evaluación y verificación del cumplimiento de las acciones"/>
    <n v="1905053"/>
    <s v="Servicio de inspección, vigilancia y control"/>
    <n v="190505300"/>
    <s v="Documentos de evaluacion realizados"/>
    <s v="Incrementada"/>
    <m/>
    <n v="30"/>
    <n v="50"/>
    <n v="35"/>
    <n v="40"/>
    <n v="45"/>
    <n v="50"/>
    <m/>
    <n v="0"/>
    <x v="0"/>
    <m/>
    <n v="0"/>
    <s v="NO INICIADA"/>
    <m/>
    <n v="0"/>
    <s v="NO INICIADA"/>
    <m/>
    <n v="0"/>
    <s v="NO INICIADA"/>
    <m/>
    <n v="0"/>
    <s v="NO INICIADA"/>
  </r>
  <r>
    <s v="INCLUSIÓN SOCIAL Y ACCESO A DERECHOS"/>
    <s v="SALUD PARA EL BUEN VIVIR"/>
    <s v="Atencion Primaria Integral en Salud para la Paz"/>
    <x v="8"/>
    <s v="Proporción de pacientes con detección temprana de cáncer según protocolo médico y tipo de cáncer. "/>
    <n v="8.1"/>
    <n v="50"/>
    <n v="269"/>
    <s v="Implementada la estrategia de detección temprana para cáncer."/>
    <n v="1905049"/>
    <s v="Servicio de promoción de la participación social en salud"/>
    <n v="190504900"/>
    <s v="Estrategias de promoción de la participación social en salud implementadas"/>
    <s v="Mantenimiento"/>
    <m/>
    <n v="1"/>
    <n v="1"/>
    <n v="1"/>
    <n v="1"/>
    <n v="1"/>
    <n v="1"/>
    <m/>
    <n v="0"/>
    <x v="0"/>
    <m/>
    <n v="0"/>
    <s v="NO INICIADA"/>
    <m/>
    <n v="0"/>
    <s v="NO INICIADA"/>
    <m/>
    <n v="0"/>
    <s v="NO INICIADA"/>
    <m/>
    <n v="0"/>
    <s v="NO INICIADA"/>
  </r>
  <r>
    <s v="INCLUSIÓN SOCIAL Y ACCESO A DERECHOS"/>
    <s v="SALUD PARA EL BUEN VIVIR"/>
    <s v="Atencion Primaria Integral en Salud para la Paz"/>
    <x v="8"/>
    <s v="Tasa de mortalidad en eventos de emergencias y desastres "/>
    <s v="4.9"/>
    <s v="4.5"/>
    <n v="270"/>
    <s v="Formulado y Ejecutado el Plan de Respuesta del sector salud frente a emergencias y desastres."/>
    <n v="1905015"/>
    <s v="Documentos de planeación"/>
    <n v="190501502"/>
    <s v="Documentos de planeación en salud publica para atención de emergencias y desastres elaborados"/>
    <s v="Incremento"/>
    <m/>
    <n v="0"/>
    <n v="1"/>
    <n v="1"/>
    <n v="1"/>
    <n v="1"/>
    <n v="1"/>
    <m/>
    <n v="0"/>
    <x v="0"/>
    <m/>
    <n v="0"/>
    <s v="NO INICIADA"/>
    <m/>
    <n v="0"/>
    <s v="NO INICIADA"/>
    <m/>
    <n v="0"/>
    <s v="NO INICIADA"/>
    <m/>
    <n v="0"/>
    <s v="NO INICIADA"/>
  </r>
  <r>
    <s v="INCLUSIÓN SOCIAL Y ACCESO A DERECHOS"/>
    <s v="SALUD PARA EL BUEN VIVIR"/>
    <s v="Atencion Primaria Integral en Salud para la Paz"/>
    <x v="8"/>
    <s v="Tasa de mortalidad en eventos de emergencias y desastres "/>
    <s v="4.9"/>
    <s v="4.5"/>
    <n v="271"/>
    <s v="Servicio de asistencia técnica y acompañamiento a IPS y Direcciones Locales de Salud (DLS) del Departamento en las etapas de conocimiento, preparación y respuesta frente a situaciones en Salud Pública derivadas de emergencias, desastres y pandemias."/>
    <n v="1905035"/>
    <s v="Servicio de gestión territorial para atención en salud -pandemias- a población afectada por emergencias o desastres"/>
    <n v="190503505"/>
    <s v="Estrategias de gestión territorial para atención en salud -pandemias- a población afectada por emergencias o desastres implementadas"/>
    <s v="Incremento"/>
    <m/>
    <n v="0"/>
    <n v="1"/>
    <n v="1"/>
    <n v="1"/>
    <n v="1"/>
    <n v="1"/>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2"/>
    <s v="Realizadas visitas de inspección, vigilancia y control a los integrantes a la red departamental de laboratorios, para verificación de cumplimiento de estándares de calidad según Resolución 1619 de 2015 y demás normatividad vigente."/>
    <n v="1903016"/>
    <s v="servicios de auditoria y visitas inspectivas"/>
    <n v="190301600"/>
    <s v="Auditorias y visitas de inspección realizadas"/>
    <s v="Incremento"/>
    <m/>
    <n v="12"/>
    <n v="23"/>
    <n v="17"/>
    <n v="19"/>
    <n v="21"/>
    <n v="23"/>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3"/>
    <s v="Realizados los análisis en el laboratorio de salud pública en el marco de coordinación de la red departamental de laboratorios, la vigilancia en salud pública y el control sanitario."/>
    <n v="1903012"/>
    <s v="Servicio de análisis de laboratorio"/>
    <n v="190301200"/>
    <s v="Analisis realizados"/>
    <s v="Incremento"/>
    <m/>
    <n v="14000"/>
    <n v="16000"/>
    <n v="16000"/>
    <n v="16000"/>
    <n v="16000"/>
    <n v="16000"/>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4"/>
    <s v="Realizadas asistencias técnicas a los integrantes de la red departamental de laboratorios de Nariño para el cumplimiento de la normatividad vigente"/>
    <n v="1903034"/>
    <s v="Servicio de asistencia técnica"/>
    <n v="190303400"/>
    <s v="Asistencias técnicas realizadas"/>
    <s v="Incremento"/>
    <m/>
    <n v="141"/>
    <n v="150"/>
    <n v="150"/>
    <n v="150"/>
    <n v="150"/>
    <n v="150"/>
    <m/>
    <n v="0"/>
    <x v="0"/>
    <m/>
    <n v="0"/>
    <s v="NO INICIADA"/>
    <m/>
    <n v="0"/>
    <s v="NO INICIADA"/>
    <m/>
    <n v="0"/>
    <s v="NO INICIADA"/>
    <m/>
    <n v="0"/>
    <s v="NO INICIADA"/>
  </r>
  <r>
    <s v="INCLUSIÓN SOCIAL Y ACCESO A DERECHOS"/>
    <s v="SALUD PARA EL BUEN VIVIR"/>
    <s v="Gobernanza y Gobernabilidad de la salud para la paz"/>
    <x v="8"/>
    <s v="Cobertura en la implementacion de la Ruta de Promocion y Mantenimiento de la Salud en Nariño"/>
    <n v="0.23"/>
    <n v="0.8"/>
    <n v="275"/>
    <s v="Fortalecida la cultura de autocuidado de la salud en la población de Nariño mediante estrategias de comunicación y difusión."/>
    <n v="1903047"/>
    <s v="Servicios de comunicación y divulgación en inspección, vigilancia y control"/>
    <n v="190304700"/>
    <s v="Productos de comunicación difundidos"/>
    <s v="Incremento"/>
    <m/>
    <n v="460"/>
    <n v="850"/>
    <n v="700"/>
    <n v="750"/>
    <n v="800"/>
    <n v="850"/>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6"/>
    <s v="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
    <n v="1906040"/>
    <s v="Documentos de evaluación"/>
    <n v="190604000"/>
    <s v="Documentos de evaluación realizados"/>
    <s v="Incremento"/>
    <m/>
    <n v="100"/>
    <n v="115"/>
    <n v="100"/>
    <n v="105"/>
    <n v="110"/>
    <n v="115"/>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7"/>
    <s v="Asignación y giro de recursos a los entes municipales (giro directo ESE) para la cofinanciación del régimen subsidiado."/>
    <n v="1906035"/>
    <s v="Servicio de apoyo financiero para la atención en salud a la población"/>
    <n v="190603500"/>
    <s v="Instituciones financiadas para la atención en salud a la población"/>
    <s v="Mantenimiento"/>
    <m/>
    <n v="64"/>
    <n v="64"/>
    <n v="64"/>
    <n v="64"/>
    <n v="64"/>
    <n v="64"/>
    <m/>
    <n v="0"/>
    <x v="0"/>
    <m/>
    <n v="0"/>
    <s v="NO INICIADA"/>
    <m/>
    <n v="0"/>
    <s v="NO INICIADA"/>
    <m/>
    <n v="0"/>
    <s v="NO INICIADA"/>
    <m/>
    <n v="0"/>
    <s v="NO INICIADA"/>
  </r>
  <r>
    <s v="INCLUSIÓN SOCIAL Y ACCESO A DERECHOS"/>
    <s v="SALUD PARA EL BUEN VIVIR"/>
    <s v="Sostenibiliad del sistema mejoramiento de la red publica en salud para la paz"/>
    <x v="8"/>
    <s v="Cobertura del régimen subsidiado"/>
    <n v="0.9839"/>
    <n v="0.98799999999999999"/>
    <n v="278"/>
    <s v="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
    <n v="1906041"/>
    <s v="Servicio de asistencia técnica"/>
    <n v="190604100"/>
    <s v="Asistencias técnicas realizadas"/>
    <s v=" incremento"/>
    <m/>
    <n v="32"/>
    <n v="38"/>
    <n v="32"/>
    <n v="34"/>
    <n v="36"/>
    <n v="38"/>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79"/>
    <s v="Visitas de Inspección Vigilancia y Control a los prestadores de servicios de salud públicos y privados en el cumplimiento de estándares de habilitación."/>
    <n v="1906040"/>
    <s v="Documentos de evaluación"/>
    <n v="190604000"/>
    <s v="Documentos de evaluación realizados - Informes de Visitas de Certificación de Habilitación"/>
    <s v="Incremento"/>
    <m/>
    <n v="100"/>
    <n v="275"/>
    <n v="150"/>
    <n v="225"/>
    <n v="250"/>
    <n v="275"/>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0"/>
    <s v="Visitas de Inspección y Vigilancia  al Plan de Mantenimiento Hospitalario de los prestadores de servicios de salud públicos."/>
    <n v="1906040"/>
    <s v="Documentos de evaluación"/>
    <n v="190604000"/>
    <s v="Documentos de evaluación realizados - Informes de Visitas de Vigilancia a Planes de Mantenimiento Hospitalario"/>
    <s v="Incremento"/>
    <m/>
    <n v="40"/>
    <n v="52"/>
    <n v="43"/>
    <n v="45"/>
    <n v="49"/>
    <n v="52"/>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1"/>
    <s v="Seguimiento a los recursos de oferta. "/>
    <n v="1906040"/>
    <s v="Documentos de evaluación"/>
    <n v="190604000"/>
    <s v="Documentos de evaluación realizados - Contratos de Subsidio a la oferta suscritos con las 21 Empresas Sociales del Estado de los municipios descertificados y no descentralizados para el seguimiento a la ejecución de los recursos de SGP-oferta"/>
    <s v="Mantenimiento"/>
    <m/>
    <n v="21"/>
    <n v="21"/>
    <n v="21"/>
    <n v="21"/>
    <n v="21"/>
    <n v="21"/>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2"/>
    <s v="Seguimiento a los Programas de Saneamiento Fiscal y Financiero de las Empresas Sociales del Estado categorizadas en riesgo financiero por el Ministerio de Salud y Protección Social."/>
    <n v="1906040"/>
    <s v="Documentos de evaluación"/>
    <n v="190604000"/>
    <s v="Documentos de evaluación realizados - Informes Trimestrales de Seguimiento a los Programas de Saneamiento Fiscal y Financiero"/>
    <s v="Mantenimiento"/>
    <m/>
    <n v="44"/>
    <n v="44"/>
    <n v="44"/>
    <n v="44"/>
    <n v="44"/>
    <n v="44"/>
    <m/>
    <n v="0"/>
    <x v="0"/>
    <m/>
    <n v="0"/>
    <s v="NO INICIADA"/>
    <m/>
    <n v="0"/>
    <s v="NO INICIADA"/>
    <m/>
    <n v="0"/>
    <s v="NO INICIADA"/>
    <m/>
    <n v="0"/>
    <s v="NO INICIADA"/>
  </r>
  <r>
    <s v="INCLUSIÓN SOCIAL Y ACCESO A DERECHOS"/>
    <s v="SALUD PARA EL BUEN VIVIR"/>
    <s v="Sostenibiliad del sistema mejoramiento de la red publica en salud para la paz"/>
    <x v="8"/>
    <s v="Medición del Desempeño Institucional"/>
    <n v="62.1"/>
    <n v="65"/>
    <n v="283"/>
    <s v="Implementación de Sistema de gestiòn de calidad de la entidad."/>
    <n v="1906039"/>
    <s v="Documentos de lineamientos técnicos"/>
    <n v="190603900"/>
    <s v="Documentos de planeación realizados"/>
    <s v="Mantenimiento"/>
    <m/>
    <n v="1"/>
    <n v="1"/>
    <n v="1"/>
    <n v="1"/>
    <n v="1"/>
    <n v="1"/>
    <m/>
    <n v="0"/>
    <x v="0"/>
    <m/>
    <n v="0"/>
    <s v="NO INICIADA"/>
    <m/>
    <n v="0"/>
    <s v="NO INICIADA"/>
    <m/>
    <n v="0"/>
    <s v="NO INICIADA"/>
    <m/>
    <n v="0"/>
    <s v="NO INICIADA"/>
  </r>
  <r>
    <s v="INCLUSIÓN SOCIAL Y ACCESO A DERECHOS"/>
    <s v="SALUD PARA EL BUEN VIVIR"/>
    <s v="Gobernanza y Gobernabilidad de la salud para la paz"/>
    <x v="8"/>
    <s v="Medición del Desempeño Institucional"/>
    <n v="62.1"/>
    <n v="65"/>
    <n v="284"/>
    <s v="Actualización e implementación de sistemas de información para mejorar la calidad de estadísticas del sector salud."/>
    <n v="1905052"/>
    <s v="Servicio de información implementados"/>
    <n v="190505200"/>
    <s v="sistemas de informacion implementados"/>
    <s v="Incremento"/>
    <m/>
    <n v="10"/>
    <n v="15"/>
    <n v="10"/>
    <n v="15"/>
    <n v="15"/>
    <n v="15"/>
    <m/>
    <n v="0"/>
    <x v="0"/>
    <m/>
    <n v="0"/>
    <s v="NO INICIADA"/>
    <m/>
    <n v="0"/>
    <s v="NO INICIADA"/>
    <m/>
    <n v="0"/>
    <s v="NO INICIADA"/>
    <m/>
    <n v="0"/>
    <s v="NO INICIADA"/>
  </r>
  <r>
    <s v="INCLUSIÓN SOCIAL Y ACCESO A DERECHOS"/>
    <s v="SALUD PARA EL BUEN VIVIR"/>
    <s v="Gobernanza y Gobernabilidad de la salud para la paz"/>
    <x v="8"/>
    <s v="Medición del Desempeño Institucional"/>
    <n v="62.1"/>
    <n v="65"/>
    <n v="285"/>
    <s v="Formulación e implementación del plan estratégico de tecnología de la información y comunicación, plan de seguridad de la información y riesgos de la seguridad de la información."/>
    <n v="1905015"/>
    <s v="Documentos de planeación"/>
    <n v="190501505"/>
    <s v="Planes estratégicos elaborados"/>
    <s v="Mantenimiento"/>
    <m/>
    <n v="3"/>
    <n v="3"/>
    <n v="3"/>
    <n v="3"/>
    <n v="3"/>
    <n v="3"/>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6"/>
    <s v="Fortalecimiento de la formación y bienestar social del Talento Humano"/>
    <n v="1906024"/>
    <s v="Servicio de apoyo financiero para el fortalecimiento del talento humano en salud"/>
    <n v="190602400"/>
    <s v="Personas apoyadas"/>
    <s v="Mantenimiento"/>
    <m/>
    <n v="296"/>
    <n v="296"/>
    <n v="296"/>
    <n v="296"/>
    <n v="296"/>
    <n v="296"/>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7"/>
    <s v="Formulacion, ejecucion y seguimiento del plan de formalizacion laboral para IDSN."/>
    <n v="1906045"/>
    <s v="Formulacion, ejecucion y seguimiento del plan de formalizacion laboral para IDSN."/>
    <n v="190604500"/>
    <s v="Documentos normativos realizados"/>
    <s v="Incremento"/>
    <m/>
    <n v="0"/>
    <n v="1"/>
    <n v="1"/>
    <n v="1"/>
    <n v="1"/>
    <n v="1"/>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8"/>
    <s v="Implementación del Sistema de Seguridad y Salud en el Trabajo de la entidad."/>
    <s v="1906040"/>
    <s v="Implementación del Sistema de Seguridad y Salud en el Trabajo de la entidad"/>
    <s v="190604000"/>
    <s v="Documentos de evaluación realizados"/>
    <s v="Mantenimiento"/>
    <m/>
    <n v="1"/>
    <n v="1"/>
    <n v="1"/>
    <n v="1"/>
    <n v="1"/>
    <n v="1"/>
    <m/>
    <n v="0"/>
    <x v="0"/>
    <m/>
    <n v="0"/>
    <s v="NO INICIADA"/>
    <m/>
    <n v="0"/>
    <s v="NO INICIADA"/>
    <m/>
    <n v="0"/>
    <s v="NO INICIADA"/>
    <m/>
    <n v="0"/>
    <s v="NO INICIADA"/>
  </r>
  <r>
    <s v="INCLUSIÓN SOCIAL Y ACCESO A DERECHOS"/>
    <s v="SALUD PARA EL BUEN VIVIR"/>
    <s v="Talento Humano de Salud con suficiencia y dignidad  para la paz"/>
    <x v="8"/>
    <s v="Medición del Desempeño Institucional"/>
    <n v="62.1"/>
    <n v="65"/>
    <n v="289"/>
    <s v="Implementación del sistema de gestión documental."/>
    <n v="1906039"/>
    <s v="Documentos de lineamientos técnicos para la implementación del sistema de gestión documental"/>
    <n v="190603900"/>
    <s v="Documentos de planeación realizados"/>
    <s v="Mantenimiento"/>
    <m/>
    <n v="1"/>
    <n v="1"/>
    <n v="1"/>
    <n v="1"/>
    <n v="1"/>
    <n v="1"/>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0"/>
    <s v="Programa de reorganización de Empresas Sociales del Estado para el Departamento, formulado y/o actualizado."/>
    <s v="1906037"/>
    <s v="Documentos de planeación"/>
    <s v="190603700"/>
    <s v="Documentos de planeación realizados"/>
    <s v="Mantenimiento"/>
    <m/>
    <n v="1"/>
    <n v="1"/>
    <s v="NP"/>
    <n v="1"/>
    <s v="NP"/>
    <n v="1"/>
    <m/>
    <n v="0"/>
    <x v="1"/>
    <m/>
    <n v="0"/>
    <s v="NO INICI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1"/>
    <s v="Infraestructura hospitalaria de primer nivel de atención ampliada."/>
    <n v="1906002"/>
    <s v="Hospitales de primer nivel de atención ampliados"/>
    <s v="190600200"/>
    <s v="Hospitales de primer nivel de atención ampliados"/>
    <s v="Incremento"/>
    <m/>
    <n v="5"/>
    <n v="15"/>
    <s v="NP"/>
    <n v="5"/>
    <n v="5"/>
    <n v="5"/>
    <m/>
    <n v="0"/>
    <x v="1"/>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2"/>
    <s v="Infraestructura hospitalaria de segundo nivel de atención ampliada."/>
    <s v="1906009"/>
    <s v="Hospitales de segundo nivel de atención ampliados"/>
    <s v="190600900"/>
    <s v="Hospitales de segundo nivel de atención ampliados"/>
    <s v="Incremento"/>
    <m/>
    <n v="2"/>
    <n v="4"/>
    <s v="NP"/>
    <s v="NP"/>
    <n v="2"/>
    <n v="2"/>
    <m/>
    <n v="0"/>
    <x v="1"/>
    <m/>
    <n v="0"/>
    <s v="NO PROGRAM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3"/>
    <s v="Infraestructura hospitalaria de segundo nivel de atención construida y dotada con equipos y mobiliario."/>
    <s v="1906011"/>
    <s v="Hospitales de segundo nivel de atención construidos y dotados"/>
    <s v="190601100"/>
    <s v="Hospitales de segundo nivel de atención construidos y dotados"/>
    <s v="Incremento"/>
    <m/>
    <n v="0"/>
    <n v="2"/>
    <s v="NP"/>
    <s v="NP"/>
    <s v="NP"/>
    <n v="2"/>
    <m/>
    <n v="0"/>
    <x v="1"/>
    <m/>
    <n v="0"/>
    <s v="NO PROGRAM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4"/>
    <s v="Infraestructura hospitalaria de tercer nivel de atención ampliada."/>
    <s v="1906016"/>
    <s v="Hospitales de tercer nivel de atención ampliados"/>
    <s v="190601600"/>
    <s v="Hospitales de tercer nivel ampliados"/>
    <s v="Incremento"/>
    <m/>
    <n v="0"/>
    <n v="2"/>
    <s v="NP"/>
    <s v="NP"/>
    <s v="NP"/>
    <n v="2"/>
    <m/>
    <n v="0"/>
    <x v="1"/>
    <m/>
    <n v="0"/>
    <s v="NO PROGRAMADA"/>
    <m/>
    <n v="0"/>
    <s v="NO PROGRAM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5"/>
    <s v="Incluye el apoyo tanto el financiero como en especie para prestar el servicio de transporte de pacientes. "/>
    <s v="1906022"/>
    <s v="Servicio de apoyo a la prestación del servicio de transporte de pacientes"/>
    <s v="190602200"/>
    <s v="Entidades de la red pública en salud apoyadas en la adquisición de ambulancias"/>
    <s v="Incremento"/>
    <m/>
    <n v="30"/>
    <n v="39"/>
    <n v="9"/>
    <n v="10"/>
    <n v="10"/>
    <n v="1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6"/>
    <s v="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
    <s v="1906026"/>
    <s v="Servicio de apoyo para la dotación hospitalaria"/>
    <s v="190602600"/>
    <s v="Elementos de dotación hospitalaria adquiridos"/>
    <s v="Reduccion"/>
    <m/>
    <n v="5172"/>
    <n v="3500"/>
    <n v="500"/>
    <n v="1000"/>
    <n v="1000"/>
    <n v="100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7"/>
    <s v="Infraestructura hospitalaria de primer nivel de atención construida y dotada con equipos y mobiliario."/>
    <s v="1906030"/>
    <s v="Hospitales de primer nivel de atención construidos y dotados"/>
    <s v="190603000"/>
    <s v="Hospitales de primer nivel de atención construidos y dotados"/>
    <s v="Incremento"/>
    <m/>
    <n v="10"/>
    <n v="35"/>
    <n v="5"/>
    <n v="10"/>
    <n v="10"/>
    <n v="10"/>
    <m/>
    <n v="0"/>
    <x v="0"/>
    <m/>
    <n v="0"/>
    <s v="NO INICIADA"/>
    <m/>
    <n v="0"/>
    <s v="NO INICIADA"/>
    <m/>
    <n v="0"/>
    <s v="NO INICIADA"/>
    <m/>
    <n v="0"/>
    <s v="NO INICIADA"/>
  </r>
  <r>
    <s v="INCLUSIÓN SOCIAL Y ACCESO A DERECHOS"/>
    <s v="SALUD PARA EL BUEN VIVIR"/>
    <s v="Sostenibiliad del sistema mejoramiento de la red publica en salud para la paz"/>
    <x v="8"/>
    <s v="Proporción de satisfacción globlal de los usuarios en las IPS"/>
    <n v="0.92500000000000004"/>
    <n v="0.95"/>
    <n v="298"/>
    <s v="Vehículos que permiten desplazar el servicio de salud al lugar de demanda."/>
    <s v="1906033"/>
    <s v="Unidades móviles para la atención médica adquiridas y dotadas"/>
    <s v="190603300"/>
    <s v="Unidades móviles para la atención médica adquiridas y dotadas"/>
    <s v="Incremento"/>
    <m/>
    <n v="6"/>
    <n v="24"/>
    <n v="9"/>
    <n v="5"/>
    <n v="5"/>
    <n v="5"/>
    <m/>
    <n v="0"/>
    <x v="0"/>
    <m/>
    <n v="0"/>
    <s v="NO INICIADA"/>
    <m/>
    <n v="0"/>
    <s v="NO INICIADA"/>
    <m/>
    <n v="0"/>
    <s v="NO INICIADA"/>
    <m/>
    <n v="0"/>
    <s v="NO INICIADA"/>
  </r>
  <r>
    <s v="INCLUSIÓN SOCIAL Y ACCESO A DERECHOS"/>
    <s v="SALUD PARA EL BUEN VIVIR"/>
    <s v="Sostenibiliad del sistema mejoramiento de la red publica en salud para la paz"/>
    <x v="8"/>
    <s v="Incrementar la Razón estimada de talento humano de medicos generales en el departamento de Nariño  "/>
    <n v="0.188"/>
    <n v="0.22"/>
    <n v="299"/>
    <s v="Implementación de estrategias sectoriales e intersectoriales, para generar mecanismos y espacios de participación, socialización y abogacía, para la atención integral en salud, la salud pública, la gobernanza en salud y las intervenciones colectivas. "/>
    <n v="1906037"/>
    <s v="Documentos de planeación"/>
    <n v="190603700"/>
    <s v="documento de planeacion realizado"/>
    <s v="Incremento"/>
    <m/>
    <n v="0"/>
    <n v="1"/>
    <n v="1"/>
    <n v="1"/>
    <n v="1"/>
    <n v="1"/>
    <m/>
    <n v="0"/>
    <x v="0"/>
    <m/>
    <n v="0"/>
    <s v="NO INICIADA"/>
    <m/>
    <n v="0"/>
    <s v="NO INICIADA"/>
    <m/>
    <n v="0"/>
    <s v="NO INICIADA"/>
    <m/>
    <n v="0"/>
    <s v="NO INICIADA"/>
  </r>
  <r>
    <s v="INCLUSIÓN SOCIAL Y ACCESO A DERECHOS"/>
    <s v="SALUD PARA EL BUEN VIVIR"/>
    <s v="Atencion Primaria Integral en Salud para la Paz"/>
    <x v="8"/>
    <s v="Porcentaje de nacidos vivos con bajo peso al nacer a termino"/>
    <s v="4.5%"/>
    <s v="4.1%"/>
    <n v="300"/>
    <s v="Planes municipales de Soberanía y Seguridad Alimentaria con enfoque de derecho humano a la alimentación, formulados e implementados"/>
    <n v="1905015"/>
    <s v="Documentos de planeación"/>
    <n v="190501500"/>
    <s v="Documentos de planeación elaborados"/>
    <s v="Incremento"/>
    <m/>
    <n v="10"/>
    <n v="50"/>
    <n v="12"/>
    <n v="20"/>
    <n v="35"/>
    <n v="50"/>
    <m/>
    <n v="0"/>
    <x v="0"/>
    <m/>
    <n v="0"/>
    <s v="NO INICIADA"/>
    <m/>
    <n v="0"/>
    <s v="NO INICIADA"/>
    <m/>
    <n v="0"/>
    <s v="NO INICIADA"/>
    <m/>
    <n v="0"/>
    <s v="NO INICIADA"/>
  </r>
  <r>
    <s v="INCLUSIÓN SOCIAL Y ACCESO A DERECHOS"/>
    <s v="SALUD PARA EL BUEN VIVIR"/>
    <s v="Atencion Primaria Integral en Salud para la Paz"/>
    <x v="8"/>
    <s v="Porcentaje de nacidos vivos con bajo peso al nacer a termino"/>
    <s v="4.5%"/>
    <s v="4.1%"/>
    <n v="301"/>
    <s v="Evaluadas y certificadas las IPS con la estrategia de Instituciones Amigas de la Mujer y la Infancia Integral - IAMII"/>
    <s v="1905053"/>
    <s v="Documentos de evaluación"/>
    <n v="190505300"/>
    <s v="Documentos de evaluación realizados"/>
    <s v="Incremento"/>
    <m/>
    <n v="26"/>
    <n v="38"/>
    <n v="29"/>
    <n v="32"/>
    <n v="35"/>
    <n v="38"/>
    <m/>
    <n v="0"/>
    <x v="0"/>
    <m/>
    <n v="0"/>
    <s v="NO INICIADA"/>
    <m/>
    <n v="0"/>
    <s v="NO INICIADA"/>
    <m/>
    <n v="0"/>
    <s v="NO INICIADA"/>
    <m/>
    <n v="0"/>
    <s v="NO INICIADA"/>
  </r>
  <r>
    <s v="INCLUSIÓN SOCIAL Y ACCESO A DERECHOS"/>
    <s v="SALUD PARA EL BUEN VIVIR"/>
    <s v="Atencion Primaria Integral en Salud para la Paz"/>
    <x v="8"/>
    <s v="Mortalidad por desnutrición aguda en menores de 5 años"/>
    <n v="4.0999999999999996"/>
    <n v="3.3"/>
    <n v="302"/>
    <s v="Fortalecida la asistencia técnica en el lineamiento de atención a la desnutrición aguda en menores de 5 años."/>
    <n v="1905050"/>
    <s v="Servicio de asistencia técnica"/>
    <n v="190505001"/>
    <s v="Entidades apoy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ortalidad por desnutrición aguda en menores de 5 años"/>
    <n v="4.0999999999999996"/>
    <n v="3.3"/>
    <n v="303"/>
    <s v="Implementadas en empresas públicas y privadas la sala amiga de la familia lactante de acuerdo a la Ley 1823/2017 y Resolución 2423/2018. "/>
    <n v="1905028"/>
    <s v="Servicio de gestión del riesgo para temas de consumo, aprovechamiento biológico, calidad e inocuidad de los alimentos"/>
    <n v="190502802"/>
    <s v="Estrategias de gestión para temas de consumo, aprovechamiento biológico, calidad e inocuidad de los alimentos implementadas"/>
    <s v="Incremento"/>
    <m/>
    <n v="27"/>
    <n v="45"/>
    <n v="30"/>
    <n v="35"/>
    <n v="40"/>
    <n v="45"/>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4"/>
    <s v="Fortalecida la articulación en la red de comités normativos de salud y seguridad en el trabajo y el consejo municipal de política social."/>
    <n v="1905025"/>
    <s v="Servicio de gestion del riesgo para abordar situaciones prevalentes de origen laboral"/>
    <n v="190502503"/>
    <s v="Estrategias de gestion del riesgo para abordar situaciones prevalentes de origen laboral implmentadas"/>
    <s v="Mantenimiento"/>
    <m/>
    <n v="7"/>
    <n v="7"/>
    <n v="7"/>
    <n v="7"/>
    <n v="7"/>
    <n v="7"/>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5"/>
    <s v="Aplicada la política pública de seguridad y salud en el trabajo en los municipios a través de los planes operativos anuales."/>
    <n v="1905055"/>
    <s v="Documentos normativos "/>
    <n v="190505500"/>
    <s v="Documentos normativos realizado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6"/>
    <s v="Fortalecida la política pública: &quot;Erradicación de trabajo infantil y sus peores formas&quot; en el Departamento."/>
    <n v="1905049"/>
    <s v="Servicios de promocion de la participacion social en salud"/>
    <n v="190504902"/>
    <s v="Mecanismos y espacios de participación social en salud conformados "/>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7"/>
    <s v="Incrementado el porcentaje de caracterización de las condiciones de salud y laborales para los trabajadores de la economia popular y comunitaria."/>
    <n v="1905055"/>
    <s v="Documentos normativos "/>
    <n v="190505500"/>
    <s v="Documentos normativos realizados"/>
    <s v="Incremento"/>
    <m/>
    <n v="34.67"/>
    <n v="49.06"/>
    <n v="38.26"/>
    <n v="41.86"/>
    <n v="45.46"/>
    <n v="49.06"/>
    <m/>
    <n v="0"/>
    <x v="0"/>
    <m/>
    <n v="0"/>
    <s v="NO INICIADA"/>
    <m/>
    <n v="0"/>
    <s v="NO INICIADA"/>
    <m/>
    <n v="0"/>
    <s v="NO INICIADA"/>
    <m/>
    <n v="0"/>
    <s v="NO INICIADA"/>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8"/>
    <s v="Fortalecida la capacidad técnica para la notificación de casos de accidente de trabajo en la economia popular y comunitaria, a través del aplicativo ATSIWeb"/>
    <n v="1905050"/>
    <s v="Servicio de asistencia tecnica"/>
    <n v="190505000"/>
    <s v="Asistencias tecnicas  realizadas"/>
    <s v="Mantenimiento"/>
    <m/>
    <n v="64"/>
    <n v="64"/>
    <n v="64"/>
    <n v="64"/>
    <n v="64"/>
    <n v="64"/>
    <m/>
    <n v="0"/>
    <x v="0"/>
    <m/>
    <n v="0"/>
    <s v="NO INICIADA"/>
    <m/>
    <n v="0"/>
    <s v="NO INICIADA"/>
    <m/>
    <n v="0"/>
    <s v="NO INICIADA"/>
    <m/>
    <n v="0"/>
    <s v="NO INICIADA"/>
  </r>
  <r>
    <s v="INCLUSIÓN SOCIAL Y ACCESO A DERECHOS"/>
    <s v="SALUD PARA EL BUEN VIVIR"/>
    <s v="Atencion Primaria Integral en Salud para la Paz"/>
    <x v="8"/>
    <s v="Municipios endémicos para malaria pasan de categoría de riesgo 5 a 4"/>
    <n v="10"/>
    <n v="8"/>
    <n v="309"/>
    <s v="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
    <n v="1905043"/>
    <s v="Servicio de gestión del riesgo para abordar situaciones situaciones endemo-epidémicas"/>
    <n v="190504300"/>
    <s v="Campañas de gestión del riesgo para abordar situaciones situaciones endemo-epidémicas implementadas"/>
    <s v="Incrementar"/>
    <m/>
    <n v="18"/>
    <n v="22"/>
    <n v="19"/>
    <n v="20"/>
    <n v="21"/>
    <n v="22"/>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310"/>
    <s v="Consolidada, analizada y publicada la información epidemiologica de los procesos de vigilancia en salud publica: Indicadores básicos en salud, analisis de situación en salud (ASIS), eventos de notificación obligatoria (ENOS), boletin epidemiológico e informe de estadisticas vitales"/>
    <n v="1903001"/>
    <s v="Documentos de lineamientos técnicos"/>
    <n v="190300100"/>
    <s v="Documentos técnicos publicados y/o socializados"/>
    <s v="Mantemiento "/>
    <m/>
    <n v="5"/>
    <n v="5"/>
    <n v="5"/>
    <n v="5"/>
    <n v="5"/>
    <n v="5"/>
    <m/>
    <n v="0"/>
    <x v="0"/>
    <m/>
    <n v="0"/>
    <s v="NO INICIADA"/>
    <m/>
    <n v="0"/>
    <s v="NO INICIADA"/>
    <m/>
    <n v="0"/>
    <s v="NO INICIADA"/>
    <m/>
    <n v="0"/>
    <s v="NO INICIADA"/>
  </r>
  <r>
    <s v="INCLUSIÓN SOCIAL Y ACCESO A DERECHOS"/>
    <s v="SALUD PARA EL BUEN VIVIR"/>
    <s v="Gobernanza y Gobernabilidad de la salud para la paz"/>
    <x v="8"/>
    <s v="Porcentaje de ejecucion de Planes Territoriales de Salud Municipales"/>
    <n v="0.89900000000000002"/>
    <n v="0.92"/>
    <n v="311"/>
    <s v="Realizadas investigaciones en salud pública, en articulacion con la academia"/>
    <n v="1903046"/>
    <s v="Documentos metodológicos"/>
    <n v="190304600"/>
    <s v="Documentos metodológicos elaborados"/>
    <s v="Mantemiento "/>
    <m/>
    <n v="4"/>
    <n v="4"/>
    <n v="1"/>
    <n v="1"/>
    <n v="1"/>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2"/>
    <s v="Acueductos rurales construidos."/>
    <s v="4003015"/>
    <s v="Acueductos construidos"/>
    <s v="400301500"/>
    <s v="Acueductos construidos"/>
    <s v="Incremento"/>
    <m/>
    <n v="4"/>
    <n v="10"/>
    <n v="3"/>
    <n v="3"/>
    <n v="2"/>
    <n v="2"/>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3"/>
    <s v="Estudios de pre inversión e inversión para acueductos rurales realizados."/>
    <n v="4003042"/>
    <s v="Estudios de pre inversión e inversión"/>
    <s v="400304200"/>
    <s v="Estudios o diseños realizados "/>
    <s v="Incremento"/>
    <m/>
    <n v="11"/>
    <n v="30"/>
    <n v="6"/>
    <n v="10"/>
    <n v="10"/>
    <n v="4"/>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4"/>
    <s v="Soluciones alternativas para acceso al agua para consumo humano implementadas a través de casas aguateras y filtros."/>
    <s v="4003053"/>
    <s v="Soluciones alternativas para acceso al agua para consumo humano"/>
    <n v="400305300"/>
    <s v="Soluciones alternativas para acceso al agua para consumo humano implementadas"/>
    <s v="Incremento"/>
    <m/>
    <n v="300"/>
    <n v="530"/>
    <n v="10"/>
    <n v="180"/>
    <n v="180"/>
    <n v="160"/>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rural"/>
    <n v="0.60743397724303239"/>
    <n v="0.7"/>
    <n v="315"/>
    <s v="Acueductos rurales optimizados a través de proyectos de agua para mi vereda e  intradomiciliaria social."/>
    <s v="4003017"/>
    <s v="Acueductos optimizados"/>
    <s v="400301700"/>
    <s v="Acueductos optimizados"/>
    <s v="Incremento"/>
    <m/>
    <n v="13"/>
    <n v="50"/>
    <n v="10"/>
    <n v="15"/>
    <n v="15"/>
    <n v="10"/>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cueducto urbano"/>
    <n v="0.91132064834299276"/>
    <n v="0.93"/>
    <n v="316"/>
    <s v="Estudios de pre inversión e inversión para acueductos urbanos realizados."/>
    <n v="4003042"/>
    <s v="Estudios de pre inversión e inversión"/>
    <s v="400304200"/>
    <s v="Estudios o diseños realizados "/>
    <s v="Incremento"/>
    <m/>
    <n v="4"/>
    <n v="10"/>
    <n v="3"/>
    <n v="5"/>
    <n v="2"/>
    <s v="NP"/>
    <m/>
    <n v="0"/>
    <x v="0"/>
    <m/>
    <n v="0"/>
    <s v="NO INICIADA"/>
    <m/>
    <n v="0"/>
    <s v="NO INICIADA"/>
    <m/>
    <n v="0"/>
    <s v="NO PROGRAMADA"/>
    <m/>
    <n v="0"/>
    <s v="NO INICIADA"/>
  </r>
  <r>
    <s v="INCLUSIÓN SOCIAL Y ACCESO A DERECHOS"/>
    <s v="AGUA Y SANEAMIENTO PARA EL BUEN VIVIR"/>
    <s v="Agua y saneamiento para la transformación del territorio por la vida y la paz."/>
    <x v="9"/>
    <s v="Cobertura de acueducto urbano"/>
    <n v="0.91132064834299276"/>
    <n v="0.93"/>
    <n v="317"/>
    <s v="Acueductos urbanos optimizados."/>
    <s v="4003017"/>
    <s v="Acueductos optimizados"/>
    <s v="400301700"/>
    <s v="Acueductos optimizados"/>
    <s v="Incremento"/>
    <m/>
    <n v="3"/>
    <n v="10"/>
    <n v="1"/>
    <n v="4"/>
    <n v="4"/>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IRCA urbano"/>
    <n v="23.492187500000007"/>
    <n v="14"/>
    <n v="318"/>
    <s v="Plantas de tratamiento de agua potable del sector urbano construidas."/>
    <s v="4003015"/>
    <s v="Acueductos construidos"/>
    <n v="400301503"/>
    <s v="Plantas de tratamiento de agua potable construidas"/>
    <s v="Incremento"/>
    <m/>
    <n v="1"/>
    <n v="3"/>
    <s v="NP"/>
    <n v="1"/>
    <n v="1"/>
    <n v="1"/>
    <m/>
    <n v="0"/>
    <x v="1"/>
    <m/>
    <n v="0"/>
    <s v="NO INICIADA"/>
    <m/>
    <n v="0"/>
    <s v="NO INICIADA"/>
    <m/>
    <n v="0"/>
    <s v="NO INICIADA"/>
    <m/>
    <n v="0"/>
    <s v="NO INICIADA"/>
  </r>
  <r>
    <s v="INCLUSIÓN SOCIAL Y ACCESO A DERECHOS"/>
    <s v="AGUA Y SANEAMIENTO PARA EL BUEN VIVIR"/>
    <s v="Agua y saneamiento para la transformación del territorio por la vida y la paz."/>
    <x v="9"/>
    <s v="IRCA urbano"/>
    <n v="23.492187500000007"/>
    <n v="14"/>
    <n v="319"/>
    <s v="Plantas de tratamiento de agua potable del sector urbano optimizadas."/>
    <s v="4003017"/>
    <s v="Acueductos optimizados"/>
    <s v="400301702"/>
    <s v="Plantas de tratamiento de agua potable optimizadas"/>
    <s v="Incremento"/>
    <m/>
    <n v="2"/>
    <n v="5"/>
    <s v="NP"/>
    <n v="1"/>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IRCA rural"/>
    <n v="54.340350877192982"/>
    <n v="35"/>
    <n v="320"/>
    <s v="Plantas de tratamiento de agua potable del sector rural construidas."/>
    <s v="4003015"/>
    <s v="Acueductos construidos"/>
    <s v="400301503"/>
    <s v="Plantas de tratamiento de agua potable construidas"/>
    <s v="Incremento"/>
    <m/>
    <n v="1"/>
    <n v="4"/>
    <n v="1"/>
    <n v="1"/>
    <n v="1"/>
    <n v="1"/>
    <m/>
    <n v="0"/>
    <x v="0"/>
    <m/>
    <n v="0"/>
    <s v="NO INICIADA"/>
    <m/>
    <n v="0"/>
    <s v="NO INICIADA"/>
    <m/>
    <n v="0"/>
    <s v="NO INICIADA"/>
    <m/>
    <n v="0"/>
    <s v="NO INICIADA"/>
  </r>
  <r>
    <s v="INCLUSIÓN SOCIAL Y ACCESO A DERECHOS"/>
    <s v="AGUA Y SANEAMIENTO PARA EL BUEN VIVIR"/>
    <s v="Agua y saneamiento para la transformación del territorio por la vida y la paz."/>
    <x v="9"/>
    <s v="IRCA rural"/>
    <n v="54.340350877192982"/>
    <n v="35"/>
    <n v="321"/>
    <s v="Plantas de tratamiento de agua potable del sector rural optimizadas."/>
    <s v="4003017"/>
    <s v="Acueductos optimizados"/>
    <s v="400301702"/>
    <s v="Plantas de tratamiento de agua potable optimizadas"/>
    <s v="Incremento"/>
    <m/>
    <n v="3"/>
    <n v="5"/>
    <s v="NP"/>
    <n v="2"/>
    <n v="2"/>
    <n v="1"/>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urbano"/>
    <n v="0.83492074793459081"/>
    <n v="0.86"/>
    <n v="322"/>
    <s v="Alcantarillados urbanos optimizados."/>
    <s v="4003020"/>
    <s v="Alcantarillados optimizados"/>
    <s v="400302000"/>
    <s v="Alcantarillados optimizados"/>
    <s v="Incremento"/>
    <m/>
    <n v="5"/>
    <n v="9"/>
    <s v="NP"/>
    <n v="3"/>
    <n v="3"/>
    <n v="3"/>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urbano"/>
    <n v="0.83492074793459081"/>
    <n v="0.86"/>
    <n v="323"/>
    <s v="Estudios de pre inversión e inversión para alcantarillados urbanos realizados."/>
    <s v="4003042"/>
    <s v="Estudios de pre inversión e inversión"/>
    <n v="400304200"/>
    <s v="Estudios o diseños realizados "/>
    <s v="Incremento"/>
    <m/>
    <n v="7"/>
    <n v="12"/>
    <n v="5"/>
    <n v="3"/>
    <n v="2"/>
    <n v="2"/>
    <m/>
    <n v="0"/>
    <x v="0"/>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4"/>
    <s v="Alcantarillados rurales construidos."/>
    <n v="4003018"/>
    <s v="Alcantarillados construidos"/>
    <s v="400301800"/>
    <s v="Alcantarillados construidos"/>
    <s v="Incremento"/>
    <m/>
    <n v="5"/>
    <n v="9"/>
    <s v="NP"/>
    <n v="4"/>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5"/>
    <s v="Alcantarillados rurales optimizados."/>
    <s v="4003020"/>
    <s v="Alcantarillados optimizados"/>
    <s v="400302000"/>
    <s v="Alcantarillados optimizados"/>
    <s v="Incremento"/>
    <m/>
    <n v="6"/>
    <n v="10"/>
    <s v="NP"/>
    <n v="5"/>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lcantarillado rural"/>
    <n v="0.19827196689919549"/>
    <n v="0.3"/>
    <n v="326"/>
    <s v="Unidades sanitarias con saneamiento básico construidas en el sector rural."/>
    <s v="4003044"/>
    <s v="Unidades sanitarias con saneamiento básico construidas"/>
    <s v="400304400"/>
    <s v="Viviendas beneficiadas con la construcción de  unidades sanitarias "/>
    <s v="Incremento"/>
    <m/>
    <n v="290"/>
    <n v="400"/>
    <s v="NP"/>
    <n v="150"/>
    <n v="150"/>
    <n v="100"/>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urbano"/>
    <n v="0.13831249999999998"/>
    <n v="0.2"/>
    <n v="327"/>
    <s v="Plantas de tratamiento de aguas residuales  construidas en el sector urbano."/>
    <n v="4003018"/>
    <s v="Alcantarillados construidos"/>
    <s v="400301802"/>
    <s v="Plantas de tratamiento de aguas residuales  construidas"/>
    <s v="Incremento"/>
    <m/>
    <n v="0"/>
    <n v="7"/>
    <s v="NP"/>
    <n v="3"/>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urbano"/>
    <n v="0.13831249999999998"/>
    <n v="0.2"/>
    <n v="328"/>
    <s v="Plantas de tratamiento de aguas residuales  optimizadas en el sector urbano."/>
    <s v="4003020"/>
    <s v="Alcantarillados optimizados"/>
    <s v="400302002"/>
    <s v="Plantas de tratamiento de aguas residuales optimizadas"/>
    <s v="Incremento"/>
    <m/>
    <n v="0"/>
    <n v="6"/>
    <s v="NP"/>
    <n v="2"/>
    <n v="2"/>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rural"/>
    <n v="0.11475"/>
    <n v="0.2"/>
    <n v="329"/>
    <s v="Plantas de tratamiento de aguas residuales  construidas en el sector rural."/>
    <n v="4003018"/>
    <s v="Alcantarillados construidos"/>
    <s v="400301802"/>
    <s v="Plantas de tratamiento de aguas residuales  construidas"/>
    <s v="Incremento"/>
    <m/>
    <n v="1"/>
    <n v="8"/>
    <s v="NP"/>
    <n v="3"/>
    <n v="3"/>
    <n v="2"/>
    <m/>
    <n v="0"/>
    <x v="1"/>
    <m/>
    <n v="0"/>
    <s v="NO INICIADA"/>
    <m/>
    <n v="0"/>
    <s v="NO INICIADA"/>
    <m/>
    <n v="0"/>
    <s v="NO INICIADA"/>
    <m/>
    <n v="0"/>
    <s v="NO INICIADA"/>
  </r>
  <r>
    <s v="INCLUSIÓN SOCIAL Y ACCESO A DERECHOS"/>
    <s v="AGUA Y SANEAMIENTO PARA EL BUEN VIVIR"/>
    <s v="Agua y saneamiento para la transformación del territorio por la vida y la paz."/>
    <x v="9"/>
    <s v="Aguas Residuales Tratadas sector rural"/>
    <n v="0.11475"/>
    <n v="0.2"/>
    <n v="330"/>
    <s v="Plantas de tratamiento de aguas residuales  optimizadas en el sector rural."/>
    <s v="4003020"/>
    <s v="Alcantarillados optimizados"/>
    <s v="400302002"/>
    <s v="Plantas de tratamiento de aguas residuales optimizadas"/>
    <s v="Incremento"/>
    <m/>
    <n v="0"/>
    <n v="10"/>
    <s v="NP"/>
    <n v="3"/>
    <n v="4"/>
    <n v="3"/>
    <m/>
    <n v="0"/>
    <x v="1"/>
    <m/>
    <n v="0"/>
    <s v="NO INICIADA"/>
    <m/>
    <n v="0"/>
    <s v="NO INICIADA"/>
    <m/>
    <n v="0"/>
    <s v="NO INICIADA"/>
    <m/>
    <n v="0"/>
    <s v="NO INICIADA"/>
  </r>
  <r>
    <s v="INCLUSIÓN SOCIAL Y ACCESO A DERECHOS"/>
    <s v="AGUA Y SANEAMIENTO PARA EL BUEN VIVIR"/>
    <s v="Agua y saneamiento para la transformación del territorio por la vida y la paz."/>
    <x v="9"/>
    <s v="Cobertura de aseo urbano"/>
    <n v="0.92674352224222378"/>
    <n v="0.95"/>
    <n v="331"/>
    <s v="Municipios con vehículos de recolección de residuos solidos entregados."/>
    <n v="4003010"/>
    <s v="Servicio de Aseo"/>
    <s v="400301001"/>
    <s v="Municipios con vehículos de recolección de residuos solidos"/>
    <s v="Incremento"/>
    <m/>
    <n v="9"/>
    <n v="34"/>
    <s v="NP"/>
    <n v="17"/>
    <n v="17"/>
    <s v="NP"/>
    <m/>
    <n v="0"/>
    <x v="1"/>
    <m/>
    <n v="0"/>
    <s v="NO INICIADA"/>
    <m/>
    <n v="0"/>
    <s v="NO INICIADA"/>
    <m/>
    <n v="0"/>
    <s v="NO PROGRAMADA"/>
    <m/>
    <n v="0"/>
    <s v="NO INICIADA"/>
  </r>
  <r>
    <s v="INCLUSIÓN SOCIAL Y ACCESO A DERECHOS"/>
    <s v="AGUA Y SANEAMIENTO PARA EL BUEN VIVIR"/>
    <s v="Agua y saneamiento para la transformación del territorio por la vida y la paz."/>
    <x v="9"/>
    <s v="Cobertura de aseo urbano"/>
    <n v="0.92674352224222378"/>
    <n v="0.95"/>
    <n v="332"/>
    <s v="Soluciones de disposición final de residuos sólidos construidas."/>
    <s v="4003012"/>
    <s v="Soluciones de disposición final de residuos solidos construidas"/>
    <n v="400301200"/>
    <s v="Soluciones de disposición final de residuos sólidos construidas"/>
    <s v="Incremento"/>
    <m/>
    <n v="0"/>
    <n v="1"/>
    <s v="NP"/>
    <s v="NP"/>
    <s v="NP"/>
    <n v="1"/>
    <m/>
    <n v="0"/>
    <x v="1"/>
    <m/>
    <n v="0"/>
    <s v="NO PROGRAMADA"/>
    <m/>
    <n v="0"/>
    <s v="NO PROGRAMADA"/>
    <m/>
    <n v="0"/>
    <s v="NO INICIADA"/>
    <m/>
    <n v="0"/>
    <s v="NO INICIADA"/>
  </r>
  <r>
    <s v="INCLUSIÓN SOCIAL Y ACCESO A DERECHOS"/>
    <s v="AGUA Y SANEAMIENTO PARA EL BUEN VIVIR"/>
    <s v="Agua y saneamiento para la transformación del territorio por la vida y la paz."/>
    <x v="9"/>
    <s v="Calificación IPDA"/>
    <n v="0.77500000000000002"/>
    <n v="0.8"/>
    <n v="333"/>
    <s v=" Servicio de asistencia técnica para la administración y operación de los servicios públicos domiciliarios, empresas prestadoras transformadas y/o fortalecidas._x000a_Prestadores rurales fortalecidos y prestadores asistidos SIASAR."/>
    <n v="4003052"/>
    <s v="Servicio de asistencia técnica para la administración y operación de los servicios públicos domiciliarios"/>
    <n v="400305200"/>
    <s v="Asistencias técnicas realizadas"/>
    <s v="Mantenimiento"/>
    <m/>
    <n v="61"/>
    <n v="64"/>
    <n v="64"/>
    <n v="64"/>
    <n v="64"/>
    <n v="64"/>
    <m/>
    <n v="0"/>
    <x v="0"/>
    <m/>
    <n v="0"/>
    <s v="NO INICIADA"/>
    <m/>
    <n v="0"/>
    <s v="NO INICIADA"/>
    <m/>
    <n v="0"/>
    <s v="NO INICIADA"/>
    <m/>
    <n v="0"/>
    <s v="NO INICIADA"/>
  </r>
  <r>
    <s v="INCLUSIÓN SOCIAL Y ACCESO A DERECHOS"/>
    <s v="AGUA Y SANEAMIENTO PARA EL BUEN VIVIR"/>
    <s v="Agua y saneamiento para la transformación del territorio por la vida y la paz."/>
    <x v="9"/>
    <s v="Calificación IPDA"/>
    <n v="0.77500000000000002"/>
    <n v="0.8"/>
    <n v="334"/>
    <s v="Implementación de Planes de Gestión Social, Plan Ambiental y Plan de Gestión del Riesgo Sectorial._x000a_"/>
    <n v="4003008"/>
    <s v="Servicio de apoyo financiero a los planes, programas y proyectos de Agua Potable y Saneamiento Básico"/>
    <n v="400300800"/>
    <s v="Proyectos de acueducto, alcantarillado y aseo apoyados financieramente"/>
    <s v="Incremento"/>
    <m/>
    <n v="40"/>
    <n v="80"/>
    <n v="10"/>
    <n v="25"/>
    <n v="25"/>
    <n v="20"/>
    <m/>
    <n v="0"/>
    <x v="0"/>
    <m/>
    <n v="0"/>
    <s v="NO INICIADA"/>
    <m/>
    <n v="0"/>
    <s v="NO INICIADA"/>
    <m/>
    <n v="0"/>
    <s v="NO INICIADA"/>
    <m/>
    <n v="0"/>
    <s v="NO INICIADA"/>
  </r>
  <r>
    <s v="INCLUSIÓN SOCIAL Y ACCESO A DERECHOS"/>
    <s v="AGUA Y SANEAMIENTO PARA EL BUEN VIVIR"/>
    <s v="Agua y saneamiento para la transformación del territorio por la vida y la paz."/>
    <x v="9"/>
    <s v="Calificación IPDA"/>
    <n v="0.77500000000000002"/>
    <n v="0.8"/>
    <n v="335"/>
    <s v="Elaborados:Planes de Acción Municipales,  Plan Estratégico y de Inversiones,  Plan Ambiental,  Plan de Gestión de Riesgo Sectorial, Plan de Gestión Social,  Plan de Aseguramiento , Manual operativo y  Reglamento Comité Directivo."/>
    <s v="4003006"/>
    <s v="Documentos de planeación"/>
    <s v="400300600"/>
    <s v="Documentos de planeación elaborados"/>
    <s v="Mantenimiento"/>
    <m/>
    <n v="54"/>
    <n v="64"/>
    <n v="59"/>
    <n v="5"/>
    <s v="NP"/>
    <s v="NP"/>
    <m/>
    <n v="0"/>
    <x v="0"/>
    <m/>
    <n v="0"/>
    <s v="NO INICIADA"/>
    <m/>
    <n v="0"/>
    <s v="NO PROGRAMADA"/>
    <m/>
    <n v="0"/>
    <s v="NO PROGRAMADA"/>
    <m/>
    <n v="0"/>
    <s v="NO INICIADA"/>
  </r>
  <r>
    <s v="INCLUSIÓN SOCIAL Y ACCESO A DERECHOS"/>
    <s v="VIVIENDA DIGNA"/>
    <s v="Acceso a soluciones de vivienda social sostenible en los sectores rural y urbano."/>
    <x v="10"/>
    <s v="Déficit cuantitativo de vivienda."/>
    <s v="9.54%"/>
    <n v="0.09"/>
    <n v="336"/>
    <s v="Construcción de  Vivienda de Interés Social en la zona urbana, construida en sitio propio del Departamento de Nariño. "/>
    <n v="4001043"/>
    <s v=" Vivienda de Interés Social construidas en sitio propio"/>
    <n v="400104301"/>
    <s v="Vivienda de Interés Social urbanas construidas en sitio propio"/>
    <s v="Incremento"/>
    <m/>
    <n v="200"/>
    <n v="350"/>
    <n v="200"/>
    <n v="50"/>
    <n v="50"/>
    <n v="5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7"/>
    <s v="Construcción de  Vivienda de Interés Prioritario en la zona rural, construida en el Departamento de Nariño. "/>
    <s v="_x000a__x000a_4001039_x000a_"/>
    <s v="Vivienda de Interés Prioritario construidas"/>
    <n v="400103902"/>
    <s v=" Vivienda de Interés Prioritario rurales construidas"/>
    <s v="Incremento"/>
    <m/>
    <s v="ND"/>
    <n v="360"/>
    <n v="90"/>
    <n v="90"/>
    <n v="90"/>
    <n v="9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8"/>
    <s v="Construcción de  Vivienda de Interés Prioritario en la zona urbana, construida en el Departamento de Nariño. "/>
    <n v="4001039"/>
    <s v=" Vivienda de Interés Prioritario construidas"/>
    <n v="400103901"/>
    <s v=" Vivienda de Interés Prioritario urbanas construidas"/>
    <s v="Incremento"/>
    <m/>
    <n v="100"/>
    <n v="150"/>
    <n v="30"/>
    <n v="40"/>
    <n v="40"/>
    <n v="40"/>
    <m/>
    <n v="0"/>
    <x v="0"/>
    <m/>
    <n v="0"/>
    <s v="NO INICIADA"/>
    <m/>
    <n v="0"/>
    <s v="NO INICIADA"/>
    <m/>
    <n v="0"/>
    <s v="NO INICIADA"/>
    <m/>
    <n v="0"/>
    <s v="NO INICIADA"/>
  </r>
  <r>
    <s v="INCLUSIÓN SOCIAL Y ACCESO A DERECHOS"/>
    <s v="VIVIENDA DIGNA"/>
    <s v="Acceso a soluciones de vivienda social sostenible en los sectores rural y urbano."/>
    <x v="10"/>
    <s v="Déficit cuantitativo de vivienda."/>
    <s v="9.54%"/>
    <n v="0.09"/>
    <n v="339"/>
    <s v="Construcción de  Vivienda de Interés Prioritario en la zona Urbana, construida en sitio propio en el Departamento de Nariño"/>
    <s v="4001049_x000a_"/>
    <s v=" Vivienda de Interés Prioritario construidas en sitio propio"/>
    <s v="_x000a__x000a_400104901_x000a_"/>
    <s v="Vivienda de Interés Prioritario urbanas construidas en sitio propio"/>
    <s v="Incremento"/>
    <m/>
    <s v="ND"/>
    <n v="150"/>
    <s v="NP"/>
    <n v="50"/>
    <n v="50"/>
    <n v="50"/>
    <m/>
    <n v="0"/>
    <x v="1"/>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0"/>
    <s v="Mejoramiento  de  Vivienda de Interés Prioritario en la zona rural, construida en el Departamento."/>
    <n v="4001041"/>
    <s v="Vivienda de Interés Prioritario mejoradas"/>
    <n v="400104102"/>
    <s v="Vivienda de Interés Prioritario rural mejoradas"/>
    <s v="Incremento"/>
    <m/>
    <n v="0"/>
    <n v="400"/>
    <n v="100"/>
    <n v="100"/>
    <n v="100"/>
    <n v="100"/>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1"/>
    <s v="Mejoramiento de  Vivienda de Interés Social en la zona rural en el Departamento."/>
    <n v="4001044"/>
    <s v="Vivienda de Interés Social mejoradas"/>
    <s v="_x000a_400104402"/>
    <s v=" Vivienda de Interés Social rurales mejoradas"/>
    <s v="Incremento"/>
    <m/>
    <n v="0"/>
    <n v="1100"/>
    <n v="200"/>
    <n v="300"/>
    <n v="300"/>
    <n v="300"/>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2"/>
    <s v="Mejoramiento de  Vivienda de Interés Prioritario en la zona urbana del Departamento."/>
    <n v="4001041"/>
    <s v="Vivienda de Interés Prioritario mejoradas"/>
    <n v="400104101"/>
    <s v="Vivienda de Interés Prioritario urbanas mejoradas"/>
    <s v="Incremento"/>
    <m/>
    <n v="0"/>
    <n v="352"/>
    <n v="88"/>
    <n v="88"/>
    <n v="88"/>
    <n v="88"/>
    <m/>
    <n v="0"/>
    <x v="0"/>
    <m/>
    <n v="0"/>
    <s v="NO INICIADA"/>
    <m/>
    <n v="0"/>
    <s v="NO INICIADA"/>
    <m/>
    <n v="0"/>
    <s v="NO INICIADA"/>
    <m/>
    <n v="0"/>
    <s v="NO INICIADA"/>
  </r>
  <r>
    <s v="INCLUSIÓN SOCIAL Y ACCESO A DERECHOS"/>
    <s v="VIVIENDA DIGNA"/>
    <s v="Acceso a soluciones de vivienda social sostenible en los sectores rural y urbano."/>
    <x v="10"/>
    <s v="Déficit cualitativo de vivienda (Censo)"/>
    <s v="4.14%"/>
    <n v="3.6999999999999998E-2"/>
    <n v="343"/>
    <s v="Mejoramiento de  Vivienda de Interés Social en la zona urbana de Nariño."/>
    <s v="_x000a__x000a_4001044_x000a_"/>
    <s v=" Vivienda de Interés Social mejoradas"/>
    <s v="_x000a__x000a_400104401"/>
    <s v=" Vivienda de Interés Social urbanas mejoradas"/>
    <s v="Incremento"/>
    <m/>
    <n v="284"/>
    <n v="400"/>
    <n v="100"/>
    <n v="100"/>
    <n v="100"/>
    <n v="100"/>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4"/>
    <s v="Elaboración de un documento que facilite los lineamientos para estructuración de proyectos de vivienda de interés social y prioritario en el Departamento. "/>
    <n v="4002015"/>
    <s v=" Documentos de lineamientos técnicos"/>
    <n v="400201500"/>
    <s v="Documentos de lineamientos técnicos elaborados"/>
    <s v="Incremento"/>
    <m/>
    <n v="0"/>
    <n v="1"/>
    <n v="1"/>
    <n v="1"/>
    <n v="1"/>
    <n v="1"/>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5"/>
    <s v="Elaboración de un documento que se use como un instrumento para el desarrollo urbano y rural en términos de vivienda en Nariño. "/>
    <n v="4002018"/>
    <s v="Servicios de gestión para la elaboración de instrumentos para el desarrollo urbano y territorial"/>
    <n v="400201800"/>
    <s v="Instrumentos normativos formulados"/>
    <s v="Incremento"/>
    <m/>
    <n v="0"/>
    <n v="1"/>
    <s v="NP"/>
    <n v="1"/>
    <n v="1"/>
    <n v="1"/>
    <m/>
    <n v="0"/>
    <x v="1"/>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6"/>
    <s v="Mejoramiento de parques urbanos de acceso público para el bienestar social de la población nariñense."/>
    <n v="4002023"/>
    <s v="Parques mejorados"/>
    <n v="400202300"/>
    <s v="Parques mejorados"/>
    <s v="Incremento"/>
    <m/>
    <n v="3"/>
    <n v="4"/>
    <n v="1"/>
    <n v="1"/>
    <n v="1"/>
    <n v="1"/>
    <m/>
    <n v="0"/>
    <x v="0"/>
    <m/>
    <n v="0"/>
    <s v="NO INICIADA"/>
    <m/>
    <n v="0"/>
    <s v="NO INICIADA"/>
    <m/>
    <n v="0"/>
    <s v="NO INICIADA"/>
    <m/>
    <n v="0"/>
    <s v="NO INICIADA"/>
  </r>
  <r>
    <s v="INCLUSIÓN SOCIAL Y ACCESO A DERECHOS"/>
    <s v="VIVIENDA DIGNA"/>
    <s v=" ORDENAMIENTO TERRITORAL Y DESARROLLO Y URBANO"/>
    <x v="11"/>
    <s v="Uso de instrumentos de ordenamiento territorial_x000a_ - Valorización"/>
    <n v="1"/>
    <n v="1"/>
    <n v="347"/>
    <s v="Realizados estudios e investigaciones en las 13 subregiones del Departamento para facilitar lineamientos y normativas que apoyen los procesos de pólitica pública en temas de vivienda. "/>
    <n v="4002018"/>
    <s v="Servicios de gestión para la elaboración de instrumentos para el desarrollo urbano y territorial"/>
    <n v="400201801"/>
    <s v="Estudios e investigaciones para el desarrollo de lineamientos normativos y de política pública desarrollados"/>
    <s v="Incremento"/>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8"/>
    <s v=" Implementación de la política pública de equidad de género, con instrumentos para el seguimiento y monitoreo."/>
    <n v="4502032"/>
    <s v="Documentos de lineamientos técnicos"/>
    <n v="450203200"/>
    <s v="Documentos de lineamientos técnicos realizados"/>
    <s v="Incremento"/>
    <m/>
    <n v="1"/>
    <s v="0.28"/>
    <s v="0.07"/>
    <s v="0.07"/>
    <s v="0.07"/>
    <s v="0.07"/>
    <m/>
    <e v="#VALUE!"/>
    <x v="0"/>
    <m/>
    <e v="#VALUE!"/>
    <s v="NO INICIADA"/>
    <m/>
    <e v="#VALUE!"/>
    <s v="NO INICIADA"/>
    <m/>
    <e v="#VALUE!"/>
    <s v="NO INICIADA"/>
    <m/>
    <e v="#VALUE!"/>
    <e v="#VALUE!"/>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9"/>
    <s v="Diseñada e implementada estrategia de prevención de Violencias Basadas en Género VBG con enfoque diferencial para todo el Departamento."/>
    <s v="4502037"/>
    <s v="Servicio de apoyo para el acceso a programas de educación para el trabajo y el desarrollo humano"/>
    <s v="450203702"/>
    <s v="Programas de educación en prevención de violencia de género implementados"/>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0"/>
    <s v="Formulada estrategia institucional de &quot;Cero tolerancias&quot; frente a conductas de Violencia Basada en Genero y/o disciminación por raza, etnia, religión, nacionalidad, sexo y/o orientación sexual en el ambito laboral en el marco de la Circular 26 del 8 de marzo de 2023 emitida por el Ministerio del Trabajo."/>
    <n v="4502026"/>
    <s v="Documentos normativos"/>
    <s v="450202601"/>
    <s v="Documentos normativos para la equidad de género para las mujeres formulado"/>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1"/>
    <s v=" Diseñada e implementada ruta en territorios de frontera para atención de hechos de Violencia Basada en Género."/>
    <s v="4502024"/>
    <s v="Servicio de apoyo para la implementación de medidas en derechos humanos y derecho internacional humanitario"/>
    <s v="450202400"/>
    <s v="Medidas implementadas en cumplimiento de las obligaciones internacionales en materia de Derechos Humanos y Derecho Internacional Humanitario"/>
    <s v="Incremento"/>
    <m/>
    <n v="0.1"/>
    <n v="1"/>
    <n v="0.5"/>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2"/>
    <s v="Implementadas estrategias para la conformación de duplas: 1. Atención psicojurídica a las victimas de VBG, 2. la orientacion sobre acceso a derechos sexuales y reproductivos y 3. derechos humanos de las mujeres en el Departamento y los municipios."/>
    <n v="4502038"/>
    <s v="Servicio de promoción de la garantía de derechos"/>
    <n v="450203800"/>
    <s v="Estrategias de promoción de la garantía de derechos implementadas"/>
    <s v="Incremento_x000a_"/>
    <m/>
    <n v="1"/>
    <n v="3"/>
    <n v="3"/>
    <n v="3"/>
    <n v="3"/>
    <n v="3"/>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3"/>
    <s v="Implementada estrategia para facilitar el acceso a la protección y justicia de mujeres víctimas de VBG."/>
    <n v="4502033"/>
    <s v="Servicio de integración de la oferta pública"/>
    <n v="450203303"/>
    <s v="Estrategia en sitio implementada"/>
    <s v="Incremento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4"/>
    <s v="Fortalecida y en operación casa albergue para la acogida de mujeres víctimas de Violencia Basada en Género en riesgo de feminicidio.  "/>
    <s v="4502019"/>
    <s v="Servicio de prevención a violaciones de derechos humanos"/>
    <s v="450201900"/>
    <s v="Misiones humanitarias realizadas"/>
    <s v="Mantenimiento"/>
    <m/>
    <n v="1"/>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5"/>
    <s v=" Diseñado e implementado software georeferenciado de armonización de bases datos de instituciones respondientes  de Violencia Basada en Género."/>
    <n v="4502016"/>
    <s v="Servicio de información implementado"/>
    <n v="450201601"/>
    <s v="Módulos de Tecnologías de Información y Comunicaciones (TIC) implementados"/>
    <s v="Incremento_x000a_"/>
    <m/>
    <n v="0"/>
    <n v="1"/>
    <n v="0.3"/>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6"/>
    <s v="Elaborados y difundidos documentos de análisis contextual y estadístico sobre la inequidad y las Violencias Basadas en Género ocurridas en Nariño."/>
    <n v="4502020"/>
    <s v="Servicio de información estadística en temas de Derechos Humanos"/>
    <n v="450202000"/>
    <s v="Boletines estadísticos producidos"/>
    <s v="Incremento"/>
    <m/>
    <n v="3"/>
    <n v="7"/>
    <n v="1"/>
    <n v="2"/>
    <n v="2"/>
    <n v="2"/>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7"/>
    <s v="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
    <s v="4502035"/>
    <s v="Documentos de planeación"/>
    <s v="450203502"/>
    <s v="Documentos de planeación con seguimiento realizado"/>
    <s v="Incremento"/>
    <m/>
    <n v="0"/>
    <n v="64"/>
    <n v="8"/>
    <n v="24"/>
    <n v="24"/>
    <n v="8"/>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8"/>
    <s v="Implementada estrategia digital para alertas tempranas ante situaciones de violencia basada en genero en Nariño  - Chicharra Violeta -"/>
    <s v="4502027"/>
    <s v="Servicio de información de seguimiento territorial a la política pública de victimas"/>
    <s v="450202700"/>
    <s v="&quot;Sistema de información de seguimiento actualizado&quot;"/>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59"/>
    <s v="Creada y operando escuela de formación con enfoque de género para la incidencia política de las mujeres."/>
    <s v="4502037"/>
    <s v="Servicio de apoyo para el acceso a programas de educación para el trabajo y el desarrollo humano"/>
    <s v="450203702"/>
    <s v="Programas de educación en prevención de violencia de género implementado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0"/>
    <s v="Creada y operando plataforma de formación pólitica."/>
    <n v="4502017"/>
    <s v="Servicio de información actualizado"/>
    <n v="450201701"/>
    <s v="Módulos de Tecnologías de Información y Comunicaciones (TIC) actualizado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1"/>
    <s v="Creada y operando Mesa Técnica Departamental  de Economía del Cuidado."/>
    <n v="4502026"/>
    <s v="Documentos normativos"/>
    <n v="4502026001"/>
    <s v="Documentos normativos para la equidad de género para las mujeres formulado"/>
    <s v="Incremento"/>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2"/>
    <s v="Creada y funcionando instancia departamental para la construcción de la agenda pública de participación e incidencia politica de mujeres.   "/>
    <s v="4502001"/>
    <s v="Servicio de promoción a la participación ciudadana"/>
    <n v="450200108"/>
    <s v="Estrategias para el fomento de la participación de las mujeres en los espacios de participación política y de toma de decisión implementadas"/>
    <s v="Incremento_x000a_"/>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3"/>
    <s v=" Asistidas entidades en capacidades y competencias de las mujeres para el desarrollo de su autonomía económica, capacidades comunitarias y entornos protectores."/>
    <n v="4502022"/>
    <s v="Servicio de asistencia técnica"/>
    <n v="450202207"/>
    <s v="Entidades asistidas técnicamente"/>
    <s v="Incremento"/>
    <m/>
    <n v="0"/>
    <n v="40"/>
    <n v="5"/>
    <n v="15"/>
    <n v="15"/>
    <n v="5"/>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4"/>
    <s v="Diseñado e implementado ecosistema económico de y para mujeres,  promotor de convivencia y prevención de violencias, que fortalezca  estratégicamente a empresas y emprendimientos productivos, sociales y comunitarios y contrbuya a  su autonomía económica.."/>
    <n v="4502039"/>
    <s v="Servicio de apoyo financiero para empresas y emprendimientos productivos"/>
    <n v="450203900"/>
    <s v="Personas y empresas beneficiadas"/>
    <s v="Incremento"/>
    <m/>
    <n v="0"/>
    <n v="24"/>
    <n v="3"/>
    <n v="10"/>
    <n v="10"/>
    <n v="2"/>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5"/>
    <s v="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
    <n v="4502029"/>
    <s v="Documentos metodológicos"/>
    <n v="450202900"/>
    <s v="Documentos metodológicos realizados"/>
    <s v="Incremento_x000a_ "/>
    <m/>
    <n v="0"/>
    <n v="1"/>
    <n v="1"/>
    <n v="1"/>
    <n v="1"/>
    <n v="1"/>
    <m/>
    <n v="0"/>
    <x v="0"/>
    <m/>
    <n v="0"/>
    <s v="NO INICIADA"/>
    <m/>
    <n v="0"/>
    <s v="NO INICIADA"/>
    <m/>
    <n v="0"/>
    <s v="NO INICI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6"/>
    <s v=" Gestionada infraestructura social &quot;Casas para las Mujeres&quot;."/>
    <s v="4502009"/>
    <s v="Oficina para la atención y orientación ciudadana construida y dotada"/>
    <s v="450200900"/>
    <s v="Oficinas para la atención y orientación ciudadana construidas y dotadas"/>
    <s v="Incremento"/>
    <m/>
    <n v="1"/>
    <n v="9"/>
    <s v="NP"/>
    <n v="5"/>
    <n v="4"/>
    <s v="NP"/>
    <m/>
    <n v="0"/>
    <x v="1"/>
    <m/>
    <n v="0"/>
    <s v="NO INICIADA"/>
    <m/>
    <n v="0"/>
    <s v="NO INICIADA"/>
    <m/>
    <n v="0"/>
    <s v="NO PROGRAMADA"/>
    <m/>
    <n v="0"/>
    <s v="NO INICIADA"/>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7"/>
    <s v="Creados y en operación sistemas departamentales del cuidado con enfoques diferenciales en municipios focalizados."/>
    <n v="4502021"/>
    <s v="Servicio de apoyo financiero para la implementación de proyectos en materia de derechos humanos"/>
    <n v="450202100"/>
    <s v="Proyectos cofinanciados"/>
    <s v="Incremento"/>
    <m/>
    <n v="0"/>
    <n v="4"/>
    <n v="1"/>
    <n v="2"/>
    <n v="1"/>
    <s v="NP"/>
    <m/>
    <n v="0"/>
    <x v="0"/>
    <m/>
    <n v="0"/>
    <s v="NO INICIADA"/>
    <m/>
    <n v="0"/>
    <s v="NO INICIADA"/>
    <m/>
    <n v="0"/>
    <s v="NO PROGRAM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8"/>
    <s v="Actualizada e implementada la Polìtica pùblica para la población LGBTIQ+ -OSIEGD con instrumentos para el seguimiento, monitoreo y ajustes."/>
    <n v="4502029"/>
    <s v="Documentos metodológicos"/>
    <n v="450202900"/>
    <s v="Documentos metodológicos realizados"/>
    <s v="Incremento"/>
    <m/>
    <n v="0"/>
    <n v="1"/>
    <n v="0.7"/>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9"/>
    <s v="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
    <n v="4502026"/>
    <s v="Documentos normativos"/>
    <n v="450202600"/>
    <s v="Documentos normativos realizados"/>
    <s v="Incremento"/>
    <m/>
    <n v="0"/>
    <n v="242"/>
    <n v="242"/>
    <n v="242"/>
    <n v="242"/>
    <n v="242"/>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0"/>
    <s v="Diseñado e implementado plan de incidencia pública para la memoria viva en clave de la preservación y promoción de los derechos humanos de la población LGBTIQ+OSIEGD."/>
    <s v="4502001"/>
    <s v="Servicio de promoción a la participación ciudadana"/>
    <s v="450200100"/>
    <s v="Espacios de participación promovi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1"/>
    <s v="Diseñada e implementada estrategia de acompañamiento y asistencia técnica municipal con enfoque diferencial para el levantamiento de información de caracterización de la población  LGBTIQ+OSIEGD en el Departamento."/>
    <s v="4502030"/>
    <s v="Documentos de investigación"/>
    <s v="450203000"/>
    <s v="Documentos de investig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2"/>
    <s v="Diseñada e implementada estrategia integral para la construcción de entornos seguros libres de violencias y LGBTIQFobia."/>
    <s v="4502035"/>
    <s v="Documentos de planeación"/>
    <s v="450203501"/>
    <s v="Planes estratégicos elabor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3"/>
    <s v="Creada y en operación escuela de formación politíca para potenciar los liderazgos de la población LGBTIQ+OSIEGD."/>
    <s v="4502037"/>
    <s v="Servicio de apoyo para el acceso a programas de educación para el trabajo y el desarrollo humano"/>
    <s v="450203702"/>
    <s v="Programas de educación en prevención de violencia de género implementado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4"/>
    <s v="Articuladas acciones interinstitucionales para la construcción de un protocolo en salud y una ruta de atención integral con enfoques en orientaciones sexuales e identidades de género diversas en los municipios."/>
    <n v="4502032"/>
    <s v="Documentos de lineamientos técnicos"/>
    <n v="450203200"/>
    <s v="Documentos de lineamientos técnicos realizados"/>
    <s v="Incremento"/>
    <m/>
    <n v="0"/>
    <n v="64"/>
    <n v="1"/>
    <n v="25"/>
    <n v="25"/>
    <n v="13"/>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5"/>
    <s v="Espacios de formación de cultura ciudadana para la reducción de las discriminaciones por orientaciones sexuales e Identidades de género diversas"/>
    <n v="4502033"/>
    <s v="Servicio de integración de la oferta pública"/>
    <n v="450203300"/>
    <s v="Espacios de integración de oferta pública generados"/>
    <s v="Incremento"/>
    <m/>
    <n v="0"/>
    <n v="8"/>
    <n v="2"/>
    <n v="2"/>
    <n v="2"/>
    <n v="2"/>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6"/>
    <s v="Gestionada la construcción de la Casa de Orientaciones Sexuales e Identidades de Género del Departamento."/>
    <n v="4502021"/>
    <s v="Servicio de apoyo financiero para la implementación de proyectos en materia de derechos humanos"/>
    <n v="450202100"/>
    <s v="Proyectos cofinanciados"/>
    <s v="Incremento_x000a_"/>
    <m/>
    <n v="0"/>
    <s v="1_x000a_"/>
    <s v="NP"/>
    <n v="1"/>
    <n v="1"/>
    <n v="1"/>
    <m/>
    <n v="0"/>
    <x v="1"/>
    <m/>
    <n v="0"/>
    <s v="NO INICIADA"/>
    <m/>
    <n v="0"/>
    <s v="NO INICIADA"/>
    <m/>
    <n v="0"/>
    <s v="NO INICIADA"/>
    <m/>
    <e v="#VALUE!"/>
    <e v="#VALUE!"/>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7"/>
    <s v="Implementada estrategia de fortalecimiento para la autonomía económica de personas con orientaciones sexuales e identidades o expresiones de género diversas . _x000a_"/>
    <s v="4502034"/>
    <s v="Servicio de educación informal "/>
    <s v="450203404"/>
    <s v="Estrategias implementadas"/>
    <s v="Incremento"/>
    <m/>
    <n v="0"/>
    <n v="1"/>
    <n v="1"/>
    <n v="1"/>
    <n v="1"/>
    <n v="1"/>
    <m/>
    <n v="0"/>
    <x v="0"/>
    <m/>
    <n v="0"/>
    <s v="NO INICIADA"/>
    <m/>
    <n v="0"/>
    <s v="NO INICIADA"/>
    <m/>
    <n v="0"/>
    <s v="NO INICIADA"/>
    <m/>
    <n v="0"/>
    <s v="NO INICIADA"/>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8"/>
    <s v="Diseñada e implementada estrategia para la inclusión laboral de personas diversas por orientaciones sexuales e Identidades de género dirigida a entidades públicas y privada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79"/>
    <s v="Actualizada e implementada política pública para la Primera Infancia e Infancia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0"/>
    <s v="Articulación interinstitucional para el fortalecimiento de agentes y entornos protectores, la prevención del trabajo infantil y los  matrimonios infantiles o uniones tempranas y la protección integral al adolescente trabajador."/>
    <n v="4102043"/>
    <s v="Servicio de promoción de temas de dinámica relacional y desarrollo autónomo"/>
    <n v="410204301"/>
    <s v="Niños, niñas y adolescentes atendidos"/>
    <s v="Incremento"/>
    <m/>
    <n v="64"/>
    <n v="64"/>
    <n v="64"/>
    <n v="64"/>
    <n v="64"/>
    <n v="64"/>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1"/>
    <s v="Formulada e implementada estrategia de fortalecimiento a la familia como entorno protector y formador para la ética del cuidado, con enfoques diferenciales._x000a_"/>
    <n v="4102042"/>
    <s v="Servicio de asistecia técnica a comunidades en temas de fortalecimiento del tejido social y construcción de escenarios comunitarios protectores de derechos."/>
    <n v="410204200"/>
    <s v="Acciones ejecutadas con las comunidades"/>
    <s v="Incremento"/>
    <m/>
    <n v="0"/>
    <n v="1"/>
    <n v="0.5"/>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2"/>
    <s v="Diseñada e implementada estrategia: Información - Educación - Comunicación (IEC) dirigida a instituciones educativas para promover el reconocimiento y respeto de los derechos de la niñez."/>
    <n v="4102046"/>
    <s v="Servicios de promoción de los derechos de los niños, niñas, adolescentes y jóvenes"/>
    <n v="410204600"/>
    <s v="Campañas de promoción realizadas"/>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3"/>
    <s v="Diseñada e implementada estrategia de articulación interinstitucional para la promoción de la convivencia pacífica en educación inicial y primaria."/>
    <s v="4102041"/>
    <s v="Servicio de asistencia técnica en el ciclo de políticas públicas de familia y otras relacionadas"/>
    <s v="410204100"/>
    <s v="Instituciones y entidades asistidas técnicamente"/>
    <s v="Incremento"/>
    <m/>
    <n v="0"/>
    <n v="1"/>
    <n v="1"/>
    <n v="1"/>
    <n v="1"/>
    <n v="1"/>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4"/>
    <s v=" Fortalecidas a nivel municipal y departamanetal instancias de participación en asuntos relacionados con primera infancia, infancia y adolescencia."/>
    <s v="4102047"/>
    <s v="Servicios de asistencia técnica en políticas públicas de infancia, adolescencia y juventud"/>
    <n v="410204700"/>
    <s v="Agentes de la institucionalidad de infancia, adolescencia y juventud  asistidos técnicamente"/>
    <s v="Mantenimiento"/>
    <m/>
    <n v="5"/>
    <n v="5"/>
    <n v="5"/>
    <n v="5"/>
    <n v="5"/>
    <n v="5"/>
    <m/>
    <n v="0"/>
    <x v="0"/>
    <m/>
    <n v="0"/>
    <s v="NO INICIADA"/>
    <m/>
    <n v="0"/>
    <s v="NO INICIADA"/>
    <m/>
    <n v="0"/>
    <s v="NO INICIADA"/>
    <m/>
    <n v="0"/>
    <s v="NO INICIADA"/>
  </r>
  <r>
    <s v="INCLUSIÓN SOCIAL Y ACCESO A DERECHOS"/>
    <s v="DESARROLLO, EQUIDAD E INCLUSIÓN SOCIAL PARA EL CIERRE DE BRECHAS"/>
    <s v="Niños y niñas, presente y futuro para la Paz Territorial"/>
    <x v="12"/>
    <s v="Tasa de violencia contra niños y niñas de primera infancia"/>
    <n v="12.14"/>
    <n v="8.5"/>
    <n v="385"/>
    <s v="Estrategia de articulación y gestión con entidades públicas y privadas para la adecuación de infraestructuras dirigidas a prestar servicio de atención integral a la primera infancia"/>
    <s v="4102005"/>
    <s v="Edificaciones de atención a la primera infancia adecuadas"/>
    <s v="410200500"/>
    <s v="Edificaciones de atención a la primera infancia adecuadas"/>
    <s v="Incremento"/>
    <m/>
    <n v="0"/>
    <n v="6"/>
    <s v="NP"/>
    <n v="3"/>
    <n v="3"/>
    <s v="NP"/>
    <m/>
    <n v="0"/>
    <x v="1"/>
    <m/>
    <n v="0"/>
    <s v="NO INICIADA"/>
    <m/>
    <n v="0"/>
    <s v="NO INICIADA"/>
    <m/>
    <n v="0"/>
    <s v="NO PROGRAMADA"/>
    <m/>
    <n v="0"/>
    <s v="NO INICIADA"/>
  </r>
  <r>
    <s v="INCLUSIÓN SOCIAL Y ACCESO A DERECHOS"/>
    <s v="DESARROLLO, EQUIDAD E INCLUSIÓN SOCIAL PARA EL CIERRE DE BRECHAS"/>
    <s v="Adolescentes y juventudes parchando por la paz."/>
    <x v="12"/>
    <s v="Juventudes en Nariño con vinculación  al programa nacional de &quot;Renta Jóven&quot;"/>
    <s v="2.7%"/>
    <n v="0.05"/>
    <n v="386"/>
    <s v="Actualizada e implementada la política pública para adolescencia y juventud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Juventudes en Nariño con vinculación  al programa nacional de &quot;Renta Jóven&quot;"/>
    <s v="2.7%"/>
    <n v="0.05"/>
    <n v="387"/>
    <s v="Implementada estrategia para el reconocimiento de derechos de adolescentres y juventudes en Nariño. "/>
    <s v="4102040"/>
    <s v="Documentos metodológicos"/>
    <n v="410204000"/>
    <s v="Documentos metodológicos realizados"/>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8"/>
    <s v="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
    <n v="4102042"/>
    <s v="Servicio de asistencia técnica a comunidades en temas de fortalecimiento del tejido social y construcción de escenarios comunitarios protectores de derechos"/>
    <n v="410204200"/>
    <s v="Acciones ejecutadas con las comunidades"/>
    <s v="Mantenimiento"/>
    <m/>
    <n v="4"/>
    <n v="4"/>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9"/>
    <s v="Fortalecidas técnicamente las Plataformas Municipales de Juventud (PMJ), los Consejos Municipales de Juventud (CMJ) y las prácticas y procesos organizativos en el marco de la Ley 1622 de 2013."/>
    <s v="4102047"/>
    <s v="Servicios de asistencia técnica en políticas públicas de infancia, adolescencia y juventud"/>
    <n v="410204700"/>
    <s v="Agentes de la institucionalidad de infancia, adolescencia y juventud  asistidos técnicamente"/>
    <s v="Incremento"/>
    <m/>
    <n v="85"/>
    <n v="128"/>
    <n v="20"/>
    <n v="50"/>
    <n v="50"/>
    <n v="8"/>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0"/>
    <s v="Acompañamiento para la conformación del subsistema de participaciòn departamental -CJD  y PDJ y fortalecidas las Asambleas y Comitès de Concertación y decisión  -CCYD- y  Comitè de Adolescencia y Juventud _x000a_"/>
    <s v="4102041"/>
    <s v="Servicio de asistencia técnica en el ciclo de políticas públicas de familia y otras relacionadas"/>
    <n v="410204100"/>
    <s v="Instituciones y entidades asistidas técnicamente"/>
    <s v="Mantenimiento"/>
    <m/>
    <n v="8"/>
    <n v="32"/>
    <n v="8"/>
    <n v="8"/>
    <n v="8"/>
    <n v="8"/>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1"/>
    <s v="Fortalecidas iniciativas para el desarrollo de la autonomía económica de la juventud, a través del impulso de emprendimientos y servicios ofertados por los y las jóvenes de los municipios de Nariño."/>
    <n v="4102046"/>
    <s v="Servicios de promoción de los derechos de los niños, niñas, adolescentes y jóvenes"/>
    <n v="410204600"/>
    <s v="Campañas de promoción realizadas"/>
    <s v="Incremento"/>
    <m/>
    <n v="10"/>
    <n v="30"/>
    <n v="5"/>
    <n v="10"/>
    <n v="10"/>
    <n v="5"/>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2"/>
    <s v="Diseñado e implementado proceso de articulación interinstitucional para la promoción y vinculación de las juventudes en la resignificación del uso de espacio público para la paz en los municipios."/>
    <s v="4102038"/>
    <s v="Servicio dirigidos a la atención de niños, niñas, adolescentes y jóvenes, con enfoque pedagógico y restaurativo encaminados a la inclusión social"/>
    <s v="410203800"/>
    <s v="Niños, niñas, adolescentes y jóvenes atendidios en los servicios de restablecimiento en la administración de justicia"/>
    <s v="Incremento"/>
    <m/>
    <n v="0"/>
    <n v="1"/>
    <n v="1"/>
    <n v="1"/>
    <n v="1"/>
    <n v="1"/>
    <m/>
    <n v="0"/>
    <x v="0"/>
    <m/>
    <n v="0"/>
    <s v="NO INICIADA"/>
    <m/>
    <n v="0"/>
    <s v="NO INICIADA"/>
    <m/>
    <n v="0"/>
    <s v="NO INICIADA"/>
    <m/>
    <n v="0"/>
    <s v="NO INICIADA"/>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3"/>
    <s v="_x000a_Asistidos técnicamente municipios focalizados para la provisión de instrumentos de formulación de proyectos orientados a la autonomía económica de la juventud."/>
    <s v="4102035"/>
    <s v="Documentos de lineamientos técnicos"/>
    <s v="410203501"/>
    <s v="Documentos de lineamientos técnicos en Política y Atención Integral de niños, niñas y adolescentes realizados"/>
    <s v="Incremento"/>
    <m/>
    <n v="20"/>
    <n v="40"/>
    <n v="5"/>
    <n v="15"/>
    <n v="15"/>
    <n v="5"/>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4"/>
    <s v="Actualizada e implementada política pública para envejecimiento y vejez con instrumentos para el seguimiento, monitoreo y ajustes."/>
    <s v="4103067"/>
    <s v="Documentos de planeación"/>
    <s v="410306701"/>
    <s v="Documentos de planeación con seguimiento realizados"/>
    <s v="Incremento"/>
    <m/>
    <n v="0"/>
    <n v="1"/>
    <n v="1"/>
    <n v="1"/>
    <n v="1"/>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5"/>
    <s v="Implementadas estrategias de fortalecimiento a la operatividad de las instancias departamental y municipales de envejecimiento y vejez."/>
    <s v="4103054"/>
    <s v="Servicio de monitoreo y seguimiento a las intervenciones implementadas para la inclusión social y productiva de la población en situación de vulnerabilidad"/>
    <n v="410305400"/>
    <s v="Informes de monitoreo y seguimiento elaborados"/>
    <s v="Incremento"/>
    <m/>
    <n v="0"/>
    <n v="40"/>
    <n v="5"/>
    <n v="15"/>
    <n v="15"/>
    <n v="5"/>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6"/>
    <s v="Implementados proyectos para la promoción de la autonomía económica a personas mayores, cuidadores y cuidadoras."/>
    <s v="4103005"/>
    <s v="Servicio de asistencia técnica para el emprendimiento"/>
    <s v="410300500"/>
    <s v="Proyectos productivos formulados"/>
    <s v="Incremento"/>
    <m/>
    <n v="3"/>
    <n v="6"/>
    <n v="1"/>
    <n v="2"/>
    <n v="2"/>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7"/>
    <s v="Diseñados y en operación mecanismos de articulación con entidades públicas y privadas para la construcción de infraestructura social para la atención integral de personas mayores._x000a_"/>
    <n v="4103052"/>
    <s v="Servicio de gestión de oferta social para la población vulnerable_x000a_"/>
    <n v="410305202"/>
    <s v="Mecanismos de articulación implementados para la gestión de oferta social"/>
    <s v="Incremento"/>
    <m/>
    <n v="0"/>
    <n v="1"/>
    <n v="1"/>
    <n v="1"/>
    <n v="1"/>
    <n v="1"/>
    <m/>
    <n v="0"/>
    <x v="0"/>
    <m/>
    <n v="0"/>
    <s v="NO INICIADA"/>
    <m/>
    <n v="0"/>
    <s v="NO INICIADA"/>
    <m/>
    <n v="0"/>
    <s v="NO INICIADA"/>
    <m/>
    <n v="0"/>
    <s v="NO INICIADA"/>
  </r>
  <r>
    <s v="INCLUSIÓN SOCIAL Y ACCESO A DERECHOS"/>
    <s v="DESARROLLO, EQUIDAD E INCLUSIÓN SOCIAL PARA EL CIERRE DE BRECHAS"/>
    <s v="Personas mayores con juventud prolongada"/>
    <x v="12"/>
    <s v="Personas mayores beneficiadas del programa &quot;Adulto Mayor&quot; "/>
    <n v="77600"/>
    <n v="85000"/>
    <n v="398"/>
    <s v=" Dotados centros de protección social para personas mayores."/>
    <s v="4103031"/>
    <s v="Centros comunitarios dotados"/>
    <s v="410303100"/>
    <s v="Centros comunitarios dotados"/>
    <s v="Incremento"/>
    <m/>
    <n v="12"/>
    <n v="25"/>
    <n v="1"/>
    <n v="12"/>
    <n v="11"/>
    <n v="1"/>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399"/>
    <s v="Actualizada e implementada política pública para las personas con discapacidad con instrumentos para el seguimiento, monitoreo y ajustes."/>
    <n v="4103067"/>
    <s v="Documentos de planeación"/>
    <n v="410306701"/>
    <s v="Documentos de planeación con seguimiento realizados"/>
    <s v="Mantenimiento"/>
    <m/>
    <n v="1"/>
    <n v="1"/>
    <n v="1"/>
    <n v="1"/>
    <n v="1"/>
    <n v="1"/>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0"/>
    <s v="Implementada estrategia de asistencia técnica para la caracterización, el monitoreo y seguimiento del  servicio de valoración de atención a la población con discapacidad en municipios."/>
    <s v="4103054"/>
    <s v="Servicio de monitoreo y seguimiento a las intervenciones implementadas para la inclusión social y productiva de la población en situación de vulnerabilidad"/>
    <n v="410305400"/>
    <s v="Informes de monitoreo y seguimiento elaborados"/>
    <s v="Incremento_x000a__x000a_"/>
    <m/>
    <n v="0"/>
    <s v="1_x000a_"/>
    <n v="1"/>
    <n v="1"/>
    <n v="1"/>
    <n v="1"/>
    <m/>
    <n v="0"/>
    <x v="0"/>
    <m/>
    <n v="0"/>
    <s v="NO INICIADA"/>
    <m/>
    <n v="0"/>
    <s v="NO INICIADA"/>
    <m/>
    <n v="0"/>
    <s v="NO INICIADA"/>
    <m/>
    <e v="#VALUE!"/>
    <e v="#VALUE!"/>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1"/>
    <s v="Fortalecidos el Comité Departamental de Discapacidad y la subcomisión para la inclusión social, laboral y productiva de las personas con discapacidad."/>
    <n v="4103052"/>
    <s v="Servicio de gestión de oferta social para la población vulnerable_x000a_"/>
    <n v="410305202"/>
    <s v="Mecanismos de articulación implementados para la gestión de oferta social"/>
    <s v="Incremento_x000a__x000a_"/>
    <m/>
    <n v="1"/>
    <n v="2"/>
    <n v="2"/>
    <n v="2"/>
    <n v="2"/>
    <n v="2"/>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2"/>
    <s v="Fortalecidos proyectos productivos existentes para la formación en habilidades para la vida liderados por  las personas con discapacidad, cuidadores y cuidadoras en los municipios focalizados."/>
    <n v="4103059"/>
    <s v="Servicio de asistencia técnica para fortalecimiento de unidades productivas colectivas para la generación de ingresos"/>
    <n v="410305900"/>
    <s v="Unidades productivas colectivas con asistencia técnica_x000a_"/>
    <s v="Mantenimiento"/>
    <m/>
    <n v="2"/>
    <n v="2"/>
    <n v="2"/>
    <n v="2"/>
    <n v="2"/>
    <n v="2"/>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3"/>
    <s v="Asistidos técnicamente proyectos productivos para el fortalecimiento de la autonomía económica y el bienestar de las personas con discapacidad, cuidadores y cuidadoras, en el marco de la dinamización de la economía popular."/>
    <s v="4103005"/>
    <s v="Servicio de asistencia técnica para el emprendimiento"/>
    <s v="410300500"/>
    <s v="Proyectos productivos formulados"/>
    <s v="Incremento_x000a_"/>
    <m/>
    <s v="ND"/>
    <s v="26_x000a_"/>
    <n v="3"/>
    <n v="10"/>
    <n v="10"/>
    <n v="3"/>
    <m/>
    <n v="0"/>
    <x v="0"/>
    <m/>
    <n v="0"/>
    <s v="NO INICIADA"/>
    <m/>
    <n v="0"/>
    <s v="NO INICIADA"/>
    <m/>
    <n v="0"/>
    <s v="NO INICIADA"/>
    <m/>
    <e v="#VALUE!"/>
    <e v="#VALUE!"/>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4"/>
    <s v="Diseñadas e implementadas estrategias para la atención integral de la población con discapacidad, cuidadores y cuidadoras en los sectores de salud, educación, infraestructura, vivienda, gobierno, recreación y deporte, entre otros."/>
    <n v="4103015"/>
    <s v="Servicio de información para la atención de la población vulnerable."/>
    <n v="410301505"/>
    <s v="Avance del desarrollo del sistema de información."/>
    <s v="Incremento"/>
    <m/>
    <n v="0"/>
    <n v="5"/>
    <n v="5"/>
    <n v="5"/>
    <n v="5"/>
    <n v="5"/>
    <m/>
    <n v="0"/>
    <x v="0"/>
    <m/>
    <n v="0"/>
    <s v="NO INICIADA"/>
    <m/>
    <n v="0"/>
    <s v="NO INICIADA"/>
    <m/>
    <n v="0"/>
    <s v="NO INICIADA"/>
    <m/>
    <n v="0"/>
    <s v="NO INICIADA"/>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5"/>
    <s v="Diseñado e implementado programa pedagógico para la visibilización y garantia de derechos de las personas con discapacidad."/>
    <n v="4103069"/>
    <s v="Servicio de información implementado"/>
    <n v="410306900"/>
    <s v="Sistemas de información implementados"/>
    <s v="Incremento"/>
    <m/>
    <n v="0"/>
    <n v="1"/>
    <n v="1"/>
    <n v="1"/>
    <n v="1"/>
    <n v="1"/>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6"/>
    <s v="Construida e implementada política pública para la población en Habitanza en Calle del departamento de Nariño."/>
    <n v="4103067"/>
    <s v="Documentos de planeación"/>
    <s v="410306701"/>
    <s v="Documentos de planeación con seguimiento realizados"/>
    <s v="Incremento"/>
    <m/>
    <n v="0"/>
    <n v="1"/>
    <n v="1"/>
    <n v="1"/>
    <n v="1"/>
    <n v="1"/>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7"/>
    <s v="Socializada e implementada ficha de caracterización nacional para habitantes de calle en los municipios focalizados."/>
    <s v="4103063"/>
    <s v="Documentos de investigación"/>
    <s v="410306301"/>
    <s v="Caracterizaciones realizadas en temas relacionados con la inclusión social y productiva para la población en situación de vulnerabilidad"/>
    <s v="Incremento"/>
    <m/>
    <n v="1"/>
    <s v="32_x000a_"/>
    <n v="5"/>
    <n v="15"/>
    <n v="12"/>
    <s v="NP"/>
    <m/>
    <n v="0"/>
    <x v="0"/>
    <m/>
    <n v="0"/>
    <s v="NO INICIADA"/>
    <m/>
    <n v="0"/>
    <s v="NO INICIADA"/>
    <m/>
    <n v="0"/>
    <s v="NO PROGRAMADA"/>
    <m/>
    <e v="#VALUE!"/>
    <e v="#VALUE!"/>
  </r>
  <r>
    <s v="INCLUSIÓN SOCIAL Y ACCESO A DERECHOS"/>
    <s v="DESARROLLO, EQUIDAD E INCLUSIÓN SOCIAL PARA EL CIERRE DE BRECHAS"/>
    <s v="Habitamos la calle, construimos paz"/>
    <x v="12"/>
    <s v="Municipios que prestan atención a población en habitantes de calle en Nariño"/>
    <n v="1"/>
    <n v="13"/>
    <n v="408"/>
    <s v="Asistencia técnica a municipios para garantizar la atención de población habitante de calle."/>
    <s v="4103052"/>
    <s v="Servicio de gestión de oferta social para la población vulnerable"/>
    <s v="410305202"/>
    <s v="Mecanismos de articulación implementados para la gestión de oferta social"/>
    <s v="Incremento"/>
    <m/>
    <n v="0"/>
    <n v="64"/>
    <n v="14"/>
    <n v="20"/>
    <n v="20"/>
    <n v="10"/>
    <m/>
    <n v="0"/>
    <x v="0"/>
    <m/>
    <n v="0"/>
    <s v="NO INICIADA"/>
    <m/>
    <n v="0"/>
    <s v="NO INICIADA"/>
    <m/>
    <n v="0"/>
    <s v="NO INICIADA"/>
    <m/>
    <n v="0"/>
    <s v="NO INICIADA"/>
  </r>
  <r>
    <s v="INCLUSIÓN SOCIAL Y ACCESO A DERECHOS"/>
    <s v="DESARROLLO, EQUIDAD E INCLUSIÓN SOCIAL PARA EL CIERRE DE BRECHAS"/>
    <s v="Habitamos la calle, construimos paz"/>
    <x v="12"/>
    <s v="Municipios que prestan atención a población en habitantes de calle en Nariño"/>
    <n v="1"/>
    <n v="13"/>
    <n v="409"/>
    <s v="Implementación de estrategia para la prestación de servicios integrales en los municipios con caracterización poblacional de habitanza en calle."/>
    <s v="4103050"/>
    <s v="Servicio de acompañamiento familiar y comunitario para la superación de la pobreza"/>
    <s v="410305002"/>
    <s v="Estrategia de orientación para el bienestar comunitario realizados"/>
    <s v="Mantenimiento"/>
    <m/>
    <n v="1"/>
    <s v="1_x000a_"/>
    <n v="1"/>
    <n v="1"/>
    <n v="1"/>
    <n v="1"/>
    <m/>
    <n v="0"/>
    <x v="0"/>
    <m/>
    <n v="0"/>
    <s v="NO INICIADA"/>
    <m/>
    <n v="0"/>
    <s v="NO INICIADA"/>
    <m/>
    <n v="0"/>
    <s v="NO INICIADA"/>
    <m/>
    <e v="#VALUE!"/>
    <e v="#VALUE!"/>
  </r>
  <r>
    <s v="INCLUSIÓN SOCIAL Y ACCESO A DERECHOS"/>
    <s v="DESARROLLO, EQUIDAD E INCLUSIÓN SOCIAL PARA EL CIERRE DE BRECHAS"/>
    <s v="Habitamos la calle, construimos paz"/>
    <x v="12"/>
    <s v="Municipios que prestan atención a población en habitantes de calle en Nariño"/>
    <n v="1"/>
    <n v="13"/>
    <n v="410"/>
    <s v="Construcción y dotación de infraestructura social para la atención de población de habitanza en calle."/>
    <s v="4103025"/>
    <s v="Centros comunitarios construidos"/>
    <s v="410302500"/>
    <s v="Centros comunitarios construidos"/>
    <s v="Incremento"/>
    <m/>
    <n v="0"/>
    <n v="1"/>
    <s v="NP"/>
    <n v="1"/>
    <n v="1"/>
    <n v="1"/>
    <m/>
    <n v="0"/>
    <x v="1"/>
    <m/>
    <n v="0"/>
    <s v="NO INICIADA"/>
    <m/>
    <n v="0"/>
    <s v="NO INICIADA"/>
    <m/>
    <n v="0"/>
    <s v="NO INICIADA"/>
    <m/>
    <n v="0"/>
    <s v="NO INICIADA"/>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1"/>
    <s v="Diseñado e implementado plan de memoria transmedia sobre el acceso y garantía de los derechos humanos de los grupos poblacionales de inclusión social, y el fomento del autocuidado, el cuidado y protección de las comunidades."/>
    <s v="4103067"/>
    <s v="Documentos de planeación"/>
    <s v="410306700"/>
    <s v="Documentos de planeación realizados"/>
    <s v="Incremento"/>
    <m/>
    <n v="0"/>
    <n v="1"/>
    <n v="1"/>
    <n v="1"/>
    <n v="1"/>
    <n v="1"/>
    <m/>
    <n v="0"/>
    <x v="0"/>
    <m/>
    <n v="0"/>
    <s v="NO INICIADA"/>
    <m/>
    <n v="0"/>
    <s v="NO INICIADA"/>
    <m/>
    <n v="0"/>
    <s v="NO INICIADA"/>
    <m/>
    <n v="0"/>
    <s v="NO INICIADA"/>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2"/>
    <s v="Diseñado e Implementado programa de contenido comunicacional  con enfoques diferenciales para divulgación la oferta institucional alusiva a los programas poblacionales."/>
    <s v="4103052"/>
    <s v="Servicio de gestión de oferta social para la población vulnerable"/>
    <s v="410305202"/>
    <s v="Mecanismos de articulación implementados para la gestión de oferta social"/>
    <s v="Incremento"/>
    <m/>
    <n v="0"/>
    <n v="13"/>
    <n v="3"/>
    <n v="5"/>
    <n v="5"/>
    <s v="NP"/>
    <m/>
    <n v="0"/>
    <x v="0"/>
    <m/>
    <n v="0"/>
    <s v="NO INICIADA"/>
    <m/>
    <n v="0"/>
    <s v="NO INICIADA"/>
    <m/>
    <n v="0"/>
    <s v="NO PROGRAMADA"/>
    <m/>
    <n v="0"/>
    <s v="NO INICIADA"/>
  </r>
  <r>
    <s v="SOBERANIA ALIMENTARIA, COMPETITITVIDAD  Y PRODUCTIVIDAD"/>
    <s v="EL CAMPO FLORECE"/>
    <s v="Formalización de tierras"/>
    <x v="13"/>
    <s v="_x000a_Predios con presunciòn de informalidad "/>
    <n v="0.67"/>
    <n v="0.6"/>
    <n v="413"/>
    <s v="Apoyada la formalización del derecho de dominio de predios rurales, el saneamiento de títulos que conlleven la falsa tradición y el acompañamiento a los interesados en la realización de trámites administrativos, notariales y registrales."/>
    <n v="1704010"/>
    <s v="Servicio de apoyo financiero para la formalización de la propiedad"/>
    <n v="170401000"/>
    <s v="Predios formalizados o regularizados para el desarrollo rural"/>
    <s v="Incremento"/>
    <m/>
    <s v="ND"/>
    <n v="70"/>
    <n v="10"/>
    <n v="15"/>
    <n v="20"/>
    <n v="25"/>
    <m/>
    <n v="0"/>
    <x v="0"/>
    <m/>
    <n v="0"/>
    <s v="NO INICIADA"/>
    <m/>
    <n v="0"/>
    <s v="NO INICIADA"/>
    <m/>
    <n v="0"/>
    <s v="NO INICIADA"/>
    <m/>
    <n v="0"/>
    <s v="NO INICIADA"/>
  </r>
  <r>
    <s v="SOBERANIA ALIMENTARIA, COMPETITITVIDAD  Y PRODUCTIVIDAD"/>
    <s v="EL CAMPO FLORECE"/>
    <s v="Formalización de tierras"/>
    <x v="13"/>
    <s v="_x000a_Predios con presunciòn de informalidad "/>
    <n v="0.67"/>
    <n v="0.6"/>
    <n v="414"/>
    <s v="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
    <s v="1704014"/>
    <s v="Servicio de apoyo financiero para la formalización de la propiedad privada rural"/>
    <s v="170401400"/>
    <s v="Predios de pequeña propiedad privada rural formalizados  "/>
    <s v="Incremento"/>
    <m/>
    <s v="ND"/>
    <n v="8"/>
    <n v="2"/>
    <n v="2"/>
    <n v="2"/>
    <n v="2"/>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5"/>
    <s v="Formulados e implementados proyectos para mejorar la productividad del sector agrícola del Departamento en las diferentes cadenas productivas."/>
    <s v="1702007"/>
    <s v="Servicio de apoyo financiero para proyectos productivos"/>
    <s v="170200700"/>
    <s v="Numero de proyectos productivos cofinanciados"/>
    <s v="Incremento"/>
    <m/>
    <n v="5"/>
    <n v="26"/>
    <n v="6"/>
    <n v="6"/>
    <n v="8"/>
    <n v="6"/>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6"/>
    <s v="Apoyados productores en el fortalecemiento de controles de los principales problemas fitosanitarios de las diferentes lineas productivas del Departamento."/>
    <s v="1702009"/>
    <s v="Servicio de apoyo financiero para el acceso a activos productivos"/>
    <s v="170200900"/>
    <s v="Productores apoyados"/>
    <s v="Incremento"/>
    <m/>
    <s v="ND"/>
    <n v="5000"/>
    <n v="1000"/>
    <n v="1000"/>
    <n v="1000"/>
    <n v="20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7"/>
    <s v="Formulados e implementados proyectos productivos agrícolas como herramienta para generación de conocimientos y oportunidades para grupos poblacionales vulnerados con énfasis en mujeres cabeza de familia, jovenes, víctimas y comunidades étnicas y diversas._x000a__x000a_Diseñado e implementado modelo piloto en comercio justo de economía popular, social y solidaria con enfoque de género intercultural e intergeneracional, para impulsar el desarrollo sostenible y la competitividad a nivel local, regional e internacional."/>
    <s v="1702025"/>
    <s v="Servicio de apoyo en la formulación y estructuración de proyectos"/>
    <s v="170202500"/>
    <s v="Proyectos estructrurados"/>
    <s v="Incremento"/>
    <m/>
    <n v="4"/>
    <n v="9"/>
    <n v="1"/>
    <n v="2"/>
    <n v="3"/>
    <n v="3"/>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8"/>
    <s v="Formulados planes de ordenamiento productivo de las  cadenas priorizadas del Departamento."/>
    <s v="1702023"/>
    <s v="Documentos de lineamientos tecnicos"/>
    <n v="170202300"/>
    <s v="Documentos de lineamientos tecnicos  elaborados"/>
    <s v="Incremento"/>
    <m/>
    <n v="1"/>
    <n v="4"/>
    <n v="1"/>
    <n v="1"/>
    <n v="1"/>
    <n v="1"/>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9"/>
    <s v="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
    <s v="1703009"/>
    <s v="Servicio de apoyo financiero para la gestión de riesgos agropecuarios"/>
    <s v="170300900"/>
    <s v="Productores beneficiados."/>
    <s v="Incremento"/>
    <m/>
    <s v="ND"/>
    <n v="4200"/>
    <n v="600"/>
    <n v="1200"/>
    <n v="1200"/>
    <n v="12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0"/>
    <s v="Formulados e implementados proyectos para mejorar la productividad del sector pecuario del Departamento en las diferentes cadenas productivas."/>
    <s v="1702007"/>
    <s v="Servicio de apoyo financiero para proyectos productivos"/>
    <s v="170200700"/>
    <s v="Numero de proyectos productivos cofinanciados"/>
    <s v="Incremento"/>
    <m/>
    <n v="5"/>
    <n v="7"/>
    <n v="1"/>
    <n v="1"/>
    <n v="2"/>
    <n v="3"/>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1"/>
    <s v="Apoyados productores en el  fortalecemiento de programas de sanidad e inocuidad animal de las diferentes lineas productivas del Departamento."/>
    <s v="1702009"/>
    <s v="Servicio de apoyo financiero para el acceso a activos productivos"/>
    <s v="170200900"/>
    <s v="Productores apoyados"/>
    <s v="Incremento"/>
    <m/>
    <n v="500"/>
    <n v="1400"/>
    <n v="200"/>
    <n v="300"/>
    <n v="400"/>
    <n v="500"/>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2"/>
    <s v="Formulados e implementados proyectos productivos pecuarios como herramienta para generación de conocimientos y oportunidades para mujeres y jovenes, población víctima y comunidades étnicas y diversas del Departamento."/>
    <s v="1702025"/>
    <s v="Servicio de apoyo en la formulación y estructuración de proyectos"/>
    <s v="170202500"/>
    <s v="Proyectos estructrurados"/>
    <s v="Incremento"/>
    <m/>
    <n v="4"/>
    <n v="8"/>
    <n v="2"/>
    <n v="2"/>
    <n v="2"/>
    <n v="2"/>
    <m/>
    <n v="0"/>
    <x v="0"/>
    <m/>
    <n v="0"/>
    <s v="NO INICIADA"/>
    <m/>
    <n v="0"/>
    <s v="NO INICIADA"/>
    <m/>
    <n v="0"/>
    <s v="NO INICIADA"/>
    <m/>
    <n v="0"/>
    <s v="NO INICIADA"/>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3"/>
    <s v="Estructurada política pública Departamental en agroecología con énfasis en cambio climático, saberes culturales y soberanía alimentaria."/>
    <n v="1702019"/>
    <s v="Documentos metodológicos "/>
    <n v="170201900"/>
    <s v="Documentos metodológicos  elaborados"/>
    <s v="Incremento"/>
    <m/>
    <n v="0"/>
    <n v="1"/>
    <n v="1"/>
    <n v="1"/>
    <n v="1"/>
    <n v="1"/>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4"/>
    <s v="Apoyados programas de promoción y acompañamiento para el acceso a créditos a pequeños productores."/>
    <s v="1703010"/>
    <s v="Servicio de divulgación"/>
    <s v="170301000"/>
    <s v="Jornadas de divulgación realizadas"/>
    <s v="Incremento"/>
    <m/>
    <s v="ND"/>
    <n v="35"/>
    <n v="5"/>
    <n v="10"/>
    <n v="10"/>
    <n v="1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5"/>
    <s v="Apalancados créditos agropecuarios a productores del Departamento."/>
    <s v="1703006"/>
    <s v="Servicio de apoyo financiero para el acceso al crédito agropecuario y rural"/>
    <s v="170300600"/>
    <s v="Productores  con acceso a crédito agropecuario y rural"/>
    <s v="Incremento"/>
    <m/>
    <s v="ND"/>
    <n v="1000"/>
    <n v="250"/>
    <n v="250"/>
    <n v="250"/>
    <n v="25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6"/>
    <s v="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
    <s v="1702007"/>
    <s v="Servicio de apoyo financiero para proyectos productivos"/>
    <s v="170200700"/>
    <s v="Numero de proyectos productivos cofinanciados"/>
    <s v="Incremento"/>
    <m/>
    <n v="3"/>
    <n v="10"/>
    <n v="2"/>
    <n v="2"/>
    <n v="3"/>
    <n v="3"/>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7"/>
    <s v="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
    <s v="1702038"/>
    <s v="Servicio de apoyo a la comercialización"/>
    <s v="170203800"/>
    <s v="Organizaciones de productores formales apoyadas"/>
    <s v="Incremento"/>
    <m/>
    <s v="ND"/>
    <n v="700"/>
    <n v="100"/>
    <n v="150"/>
    <n v="200"/>
    <n v="25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8"/>
    <s v="Acompañados pequeños productores para incursión en procesos de compras públicas."/>
    <s v="1702017"/>
    <s v="Servicio de apoyo para el fomento organizativo de la Agricultura Campesina, Familiar y Comunitaria"/>
    <s v="170201700"/>
    <s v="Productores agropecuarios apoyados"/>
    <s v="Incremento"/>
    <m/>
    <n v="1000"/>
    <n v="2000"/>
    <n v="500"/>
    <n v="500"/>
    <n v="500"/>
    <n v="500"/>
    <m/>
    <n v="0"/>
    <x v="0"/>
    <m/>
    <n v="0"/>
    <s v="NO INICIADA"/>
    <m/>
    <n v="0"/>
    <s v="NO INICIADA"/>
    <m/>
    <n v="0"/>
    <s v="NO INICIADA"/>
    <m/>
    <n v="0"/>
    <s v="NO INICIADA"/>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9"/>
    <s v="Formulados programas de fortalecimiento a la economía popular de la agricultura campesina, familiar y comunitaria, con un componente socio-empresarial, que garantice el comercio justo."/>
    <s v="1702018"/>
    <s v="Documentos de lineamientos técnicos"/>
    <s v="170201800"/>
    <s v="Documentos de lineamientos técnicos elaborados"/>
    <s v="Incremento"/>
    <m/>
    <s v="ND"/>
    <n v="4"/>
    <n v="1"/>
    <n v="1"/>
    <n v="1"/>
    <n v="1"/>
    <m/>
    <n v="0"/>
    <x v="0"/>
    <m/>
    <n v="0"/>
    <s v="NO INICIADA"/>
    <m/>
    <n v="0"/>
    <s v="NO INICIADA"/>
    <m/>
    <n v="0"/>
    <s v="NO INICIADA"/>
    <m/>
    <n v="0"/>
    <s v="NO INICIADA"/>
  </r>
  <r>
    <s v="SOBERANIA ALIMENTARIA, COMPETITITVIDAD  Y PRODUCTIVIDAD"/>
    <s v="EL CAMPO FLORECE"/>
    <s v="Modernización de la infraestructura y la tecnología agropecuaria para mejorar la eficiencia productiva rural"/>
    <x v="14"/>
    <s v="Infraestructura productiva implementada"/>
    <s v="ND"/>
    <n v="21"/>
    <n v="430"/>
    <s v="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
    <s v="1709043"/>
    <s v="Infraestructura de producción agrícola construida"/>
    <s v="170904300"/>
    <s v="Infraestructura de producción agrícola construida"/>
    <s v="Incremento"/>
    <m/>
    <s v="ND"/>
    <n v="20"/>
    <n v="5"/>
    <n v="5"/>
    <n v="5"/>
    <n v="5"/>
    <m/>
    <n v="0"/>
    <x v="0"/>
    <m/>
    <n v="0"/>
    <s v="NO INICIADA"/>
    <m/>
    <n v="0"/>
    <s v="NO INICIADA"/>
    <m/>
    <n v="0"/>
    <s v="NO INICIADA"/>
    <m/>
    <n v="0"/>
    <s v="NO INICIADA"/>
  </r>
  <r>
    <s v="SOBERANIA ALIMENTARIA, COMPETITITVIDAD  Y PRODUCTIVIDAD"/>
    <s v="EL CAMPO FLORECE"/>
    <s v="Modernización de la infraestructura y la tecnología agropecuaria para mejorar la eficiencia productiva rural"/>
    <x v="14"/>
    <s v="Infraestructura productiva implementada"/>
    <s v="ND"/>
    <n v="21"/>
    <n v="431"/>
    <s v="Desarrollo y operando un sistema de información para la actualización del inventario de la infraestructura rural del Departamento generando mejora en la disposición de la información para asegurar que sea accesible, confiable y oportuna "/>
    <s v="1709109"/>
    <s v="Servicio de información actualizado"/>
    <n v="170910900"/>
    <s v="Sistemas de información actualizados"/>
    <s v="Incremento"/>
    <m/>
    <s v="ND"/>
    <n v="1"/>
    <n v="1"/>
    <n v="1"/>
    <n v="1"/>
    <n v="1"/>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2"/>
    <s v="Elaboración de contenidos de investigación aplicada de ciencia tecnologia e innovacion identificados por las cadenas productivas que apunten a la solución de necesidades especificas de cada sector agrícola o pecuario."/>
    <n v="1708016"/>
    <s v="Documentos de lineamientos técnicos"/>
    <n v="170801600"/>
    <s v="Documentos de lineamientos tecnicos elaborados"/>
    <s v="Incremento"/>
    <m/>
    <n v="1"/>
    <n v="4"/>
    <n v="1"/>
    <n v="1"/>
    <n v="1"/>
    <n v="1"/>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3"/>
    <s v="Formulados proyectos de Ciencia, Tecnología e Innovación para el sector agropecuario."/>
    <n v="1708015"/>
    <s v="Documentos de investigación"/>
    <n v="170801502"/>
    <s v="Documentos de investigación sobre procesos productivos agropecuarios"/>
    <s v="Incremento"/>
    <m/>
    <n v="1"/>
    <n v="12"/>
    <n v="3"/>
    <n v="3"/>
    <n v="3"/>
    <n v="3"/>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4"/>
    <s v="Fortalecimiento de las competencias agropecuarias  de los productores en el Departamento, implementando nuevas tecnologias, que permitan atraer a los jovenes rurales a las actividades agropecuarias , agroindustriales y de servicios. "/>
    <s v="1708040"/>
    <s v="Servicio de divulgación de transferencia de tecnología"/>
    <s v="170804000"/>
    <s v="Productores beneficiados con transferencia de tecnología"/>
    <s v="Incremento"/>
    <m/>
    <s v="ND"/>
    <n v="700"/>
    <n v="100"/>
    <n v="200"/>
    <n v="300"/>
    <n v="100"/>
    <m/>
    <n v="0"/>
    <x v="0"/>
    <m/>
    <n v="0"/>
    <s v="NO INICIADA"/>
    <m/>
    <n v="0"/>
    <s v="NO INICIADA"/>
    <m/>
    <n v="0"/>
    <s v="NO INICIADA"/>
    <m/>
    <n v="0"/>
    <s v="NO INICIADA"/>
  </r>
  <r>
    <s v="SOBERANIA ALIMENTARIA, COMPETITITVIDAD  Y PRODUCTIVIDAD"/>
    <s v="EL CAMPO FLORECE"/>
    <s v="Fomentar la asistencia técnica agropecuaria, agroindustrial, TIC enfocada a las necesidades del sector productivo"/>
    <x v="14"/>
    <s v="Sistemas productivos beneficiados"/>
    <s v="ND"/>
    <n v="10"/>
    <n v="435"/>
    <s v="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
    <s v="1708041"/>
    <s v="Servicio de extensión agropecuaria"/>
    <n v="170804100"/>
    <s v="Productores atendidos con servicio de extensión agropecuaria"/>
    <s v="Incremento"/>
    <m/>
    <n v="10000"/>
    <n v="12000"/>
    <n v="3000"/>
    <n v="3000"/>
    <n v="3000"/>
    <n v="3000"/>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6"/>
    <s v="Apoyadas iniciativas de proyectos agroalimentarios de población vulnerable con enfoque de accesibilidad e inocuidad, utilización de alimentos y estabilidad en el tiempo."/>
    <s v="4103016"/>
    <s v="Servicio de apoyo financiero para financiación de obras de infraestructura social."/>
    <s v="410301600"/>
    <s v="Proyectos apoyados"/>
    <s v="Incremento"/>
    <m/>
    <s v="ND"/>
    <s v="24"/>
    <n v="4"/>
    <n v="8"/>
    <n v="8"/>
    <n v="4"/>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7"/>
    <s v="Desarrollados espacios para ofrecer, vender, comercializar e intercambiar alimentos con el fin de reducir la intermediación y fortalecer las economías populares. "/>
    <s v="4103008"/>
    <s v="Servicio de Asistencia Técnica en el Componente de Bienestar Comunitario. "/>
    <s v="410304700"/>
    <s v="Eventos de participación social realizados"/>
    <s v="Incremento"/>
    <m/>
    <s v="ND"/>
    <s v="38"/>
    <n v="6"/>
    <n v="12"/>
    <n v="12"/>
    <n v="8"/>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8"/>
    <s v="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
    <s v="4103017"/>
    <s v="Servicio de entrega de raciones de alimentos"/>
    <s v="410301700"/>
    <s v="Personas beneficiadas con raciones de alimentos"/>
    <s v="mantenimiento "/>
    <m/>
    <s v="ND"/>
    <n v="600000"/>
    <s v="15000"/>
    <s v="15000"/>
    <s v="15000"/>
    <s v="15000"/>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39"/>
    <s v="Fortalecida la articulación interinstitucional para optimizar acciones encaminadas a disminuir los indices de inseguridad alimentaria en Nariño."/>
    <s v="4103052"/>
    <s v="Servicio de gestión de oferta social para la población vulnerable"/>
    <s v="410305202"/>
    <s v="Mecanismos de articulación implementados para la gestión de oferta social"/>
    <s v="mantenimiento "/>
    <m/>
    <s v="ND"/>
    <n v="32"/>
    <s v="8"/>
    <s v="8"/>
    <s v="8"/>
    <s v="8"/>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0"/>
    <s v="Realizadas jornadas de educación nutricional y alimentaria a las familias, con el objeto de lograr el cambio favorable de los hábitos, costumbres, tradiciones, creencias y prácticas de la comunidad sobre aspectos de nutrición y alimentación."/>
    <s v="4103053"/>
    <s v="Servicio de asistencia técnica para el mejoramiento de hábitos alimentarios"/>
    <s v="410305302"/>
    <s v="Talleres realizados para el mejoramiento de hábitos alimenticios para hogares étnicos"/>
    <s v="mantenimiento "/>
    <m/>
    <s v="ND"/>
    <s v="52"/>
    <n v="13"/>
    <n v="13"/>
    <n v="13"/>
    <n v="13"/>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1"/>
    <s v="Formulado e implementado plan decenal por el derecho a una alimentación y nutrición adecuada "/>
    <s v="4103067"/>
    <s v="Documentos de planeación"/>
    <s v="410306701"/>
    <s v="Documentos de planeación con seguimiento realizados"/>
    <s v="Incremento"/>
    <m/>
    <s v="0"/>
    <s v="1"/>
    <s v="0,5"/>
    <s v="1"/>
    <s v="1"/>
    <s v="1"/>
    <m/>
    <n v="0"/>
    <x v="0"/>
    <m/>
    <n v="0"/>
    <s v="NO INICIADA"/>
    <m/>
    <n v="0"/>
    <s v="NO INICIADA"/>
    <m/>
    <n v="0"/>
    <s v="NO INICIADA"/>
    <m/>
    <n v="0"/>
    <s v="NO INICIADA"/>
  </r>
  <r>
    <s v="SOBERANIA ALIMENTARIA, COMPETITITVIDAD  Y PRODUCTIVIDAD"/>
    <s v="EL CAMPO FLORECE"/>
    <s v="Entornos Alimentarios Saludables y Sustentables en la Construcción de Paz en los territorios.  "/>
    <x v="15"/>
    <s v="Indice de inseguridad alimentaria en el Departamento de Nariño."/>
    <s v="37.1%"/>
    <n v="0.27"/>
    <n v="442"/>
    <s v="Mejorada la capacidad en la formulación, implementación, seguimiento y evaluación de políticas, planes, programas y proyectos en materia de seguridad alimentaria y nutricional de las entidades territoriales con altos niveles de inseguridad alimentaria."/>
    <s v="4103056"/>
    <s v=" Servicio de asistencia técnica en seguridad alimentaria y nutricional a entidades territoriales"/>
    <s v="410305600"/>
    <s v="Entidades territoriales asistidas técnicamente en políticas de seguridad alimentaria y nutricional"/>
    <s v="mantenimiento "/>
    <m/>
    <s v="ND"/>
    <n v="64"/>
    <n v="64"/>
    <n v="64"/>
    <n v="64"/>
    <n v="64"/>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3"/>
    <s v="Implementadas campañas de divulgación y promoción de los atractivos y destinos turísticos del Departamento."/>
    <n v="3502046"/>
    <s v="Servicio de promoción turística"/>
    <n v="350204600"/>
    <s v="Campañas realizadas"/>
    <s v="Incremento "/>
    <m/>
    <s v="ND"/>
    <n v="4"/>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4"/>
    <s v="Diseñado e implementado Sistema Estadístico Regional de Turismo de Nariño -SERTU Nariño-"/>
    <n v="3502094"/>
    <s v="Documentos de investigación sobre turismo"/>
    <n v="350209400"/>
    <s v="Documentos sobre medición y análisis de información turística realizados"/>
    <s v="Incremento "/>
    <m/>
    <n v="0"/>
    <n v="1"/>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5"/>
    <s v="Realizada formación y capacitación multinivel para los gremios y actores del sector turístico  "/>
    <n v="3502011"/>
    <s v="Servicio de apoyo para la formación de capital humano pertinente para el desarrollo empresarial de los territorios"/>
    <s v="350201100"/>
    <s v="Personas formadas en habilidades y competencias "/>
    <s v="Incremento "/>
    <m/>
    <n v="100"/>
    <n v="1200"/>
    <n v="300"/>
    <n v="300"/>
    <n v="300"/>
    <n v="300"/>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6"/>
    <s v="Actualizado e implementado del Plan de Desarrollo Turístico del Departamento."/>
    <n v="3502047"/>
    <s v="Documentos de planeación"/>
    <n v="350204700"/>
    <s v="Documentos de planeación elaborados"/>
    <s v="Mantenimiento"/>
    <m/>
    <n v="1"/>
    <n v="1"/>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7"/>
    <s v="Proyectos de impulso a la actividad turistica en el Departamento."/>
    <s v="3502036"/>
    <s v="Servicio de apoyo financiero para la competitividad turística"/>
    <s v="350203600"/>
    <s v="Proyectos cofinanciados para la adecuación de la oferta turística"/>
    <s v="Incremento "/>
    <m/>
    <n v="1"/>
    <n v="8"/>
    <n v="2"/>
    <n v="2"/>
    <n v="2"/>
    <n v="2"/>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8"/>
    <s v="Implementada estrategia de alianzas público privadas y populares en las subregiones, para la implementación de las políticas de desarrollo productivo, competitivo  y productividad turística."/>
    <s v="3502012"/>
    <s v="Servicio de apoyo para la modernización y fomento de la innovación empresarial"/>
    <s v="350201205"/>
    <s v="Documentos de estrategias de negocios para el ecosistema de innovación y emprendimiento en Colombia elaborados"/>
    <s v="Incremento "/>
    <m/>
    <n v="0"/>
    <n v="4"/>
    <n v="1"/>
    <n v="1"/>
    <n v="1"/>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49"/>
    <s v="Fortalecimiento de entidades territoriales en promoción y competitividad turística de sus regiones."/>
    <n v="3502039"/>
    <s v="Servicio de asistencia técnica a los entes territoriales para el desarrollo turístico"/>
    <n v="350203900"/>
    <s v="Entidades territoriales asistidas técnicamente"/>
    <s v="Mantenimiento"/>
    <m/>
    <n v="64"/>
    <n v="64"/>
    <n v="64"/>
    <n v="64"/>
    <n v="64"/>
    <n v="64"/>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50"/>
    <s v="Realización y participación en eventos, ferias y rutas nacionales especializados en la industria del turismo"/>
    <s v="3502046"/>
    <s v="Servicio de promoción turística"/>
    <s v="350204602"/>
    <s v="Eventos de promoción realizados"/>
    <s v="Incremento "/>
    <m/>
    <n v="2"/>
    <n v="7"/>
    <n v="2"/>
    <n v="2"/>
    <n v="2"/>
    <n v="1"/>
    <m/>
    <n v="0"/>
    <x v="0"/>
    <m/>
    <n v="0"/>
    <s v="NO INICIADA"/>
    <m/>
    <n v="0"/>
    <s v="NO INICIADA"/>
    <m/>
    <n v="0"/>
    <s v="NO INICIADA"/>
    <m/>
    <n v="0"/>
    <s v="NO INICIADA"/>
  </r>
  <r>
    <s v="SOBERANIA ALIMENTARIA, COMPETITITVIDAD  Y PRODUCTIVIDAD"/>
    <s v="TURISMO PARA LA PAZ"/>
    <s v="Oportunidad Turistica  para la Paz"/>
    <x v="16"/>
    <s v="Índice de Competitividad Turística Regional de Colombia (ICTRC)"/>
    <n v="4.47"/>
    <n v="5"/>
    <n v="451"/>
    <s v="Implementada estrategia de fortalecimiento de rutas turistico- productivas en el Departamento."/>
    <s v="3502037"/>
    <s v="Servicio de apoyo financiero para la promoción turística nacional e internacional"/>
    <s v="350203700"/>
    <s v="Proyectos cofinanciados para promover el mercadeo y promoción turística a nivel nacional e internacional"/>
    <s v="Incremento "/>
    <m/>
    <n v="2"/>
    <n v="11"/>
    <n v="2"/>
    <n v="3"/>
    <n v="3"/>
    <n v="3"/>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2"/>
    <s v="Asistencia técnica para el fortalecimiento de planes de negocio, proyectos productivos de MiPymes y establecimientos de comercio, para acceder a beneficios ofrecidos por programas del gobierno nacional, departamental y regional."/>
    <n v="3602018"/>
    <s v="Servicio de Asistencia técnica para la generación y formalización de empresa"/>
    <n v="360201800"/>
    <s v="Numero de emprendedores orientados"/>
    <s v="Incremento"/>
    <m/>
    <n v="15"/>
    <n v="105"/>
    <n v="15"/>
    <n v="30"/>
    <n v="30"/>
    <n v="3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3"/>
    <s v="Implementada asistencia técnica para la creación, fortalecimiento y fomento a la asociatividadd solidaria a través de desarrollo, operación de medios de producción y fácil acceso al crédito._x000a__x000a_"/>
    <n v="3602050"/>
    <s v="Servicio de fomento de la asociatividad solidaria"/>
    <s v="360205000"/>
    <s v="Iniciativas de la Asociatividad solidaria fomentadas"/>
    <s v="Incremento"/>
    <m/>
    <n v="0"/>
    <n v="35"/>
    <n v="5"/>
    <n v="10"/>
    <n v="10"/>
    <n v="1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4"/>
    <s v="Formular e implementar la Política Pública de empleo decente para promover el mejoramiento de la calidad del empleo y la formalización laboral."/>
    <s v="3602019"/>
    <s v="Documentos normativos realizados"/>
    <s v="360201900"/>
    <s v="Documentos normativos realizados"/>
    <s v="Incremento"/>
    <m/>
    <n v="0"/>
    <n v="1"/>
    <n v="1"/>
    <n v="1"/>
    <n v="1"/>
    <n v="1"/>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5"/>
    <s v="Creadas alianzas estratégicas público-privadas y público-populares para adelantar negocios inclusivos en el Departamento."/>
    <n v="3602022"/>
    <s v="Servicios de asistencia técnica para la generación de Alianzas Estratégicas"/>
    <s v="360202200"/>
    <s v="Alianzas estratégicas generadas"/>
    <s v="Incremento"/>
    <m/>
    <n v="4"/>
    <n v="8"/>
    <n v="2"/>
    <n v="2"/>
    <n v="2"/>
    <n v="2"/>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6"/>
    <s v="Implementadas estrategias para incentivar la generación de empleo, su organización y la reducción de barreras para inserción en el mercado laboral."/>
    <n v="3602027"/>
    <s v="Servicio de apoyo al fortalecimiento de políticas públicas para la generación y formalización del empleo en el marco del trabajo decente"/>
    <s v="360202700"/>
    <s v="Estrategias realizadas"/>
    <s v="Incremento"/>
    <m/>
    <n v="20"/>
    <n v="22"/>
    <n v="4"/>
    <n v="6"/>
    <n v="6"/>
    <n v="6"/>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7"/>
    <s v="Asesorados emprendimientos para la generación de ingresos, a través de apoyo a la asociatividad, el emprendimiento y el empresarismo."/>
    <s v="3602032"/>
    <s v="Servicio de asesoría técnica para el emprendimiento"/>
    <s v="360203200"/>
    <s v="Emprendimientos asesorados"/>
    <s v="Incremento"/>
    <m/>
    <n v="12"/>
    <n v="50"/>
    <n v="5"/>
    <n v="15"/>
    <n v="15"/>
    <n v="15"/>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8"/>
    <s v="Fortalecimiento de la Comision Regional de Competitividad e Innovación de Nariño. "/>
    <s v="3502006"/>
    <s v="Servicio de apoyo y consolidación de la Comision Regional de Competitividad - CRC"/>
    <s v="350200600"/>
    <s v="Planes de trabajo concertados con las CRC para su consolidación "/>
    <s v="Incremento"/>
    <m/>
    <n v="1"/>
    <n v="1"/>
    <n v="1"/>
    <n v="1"/>
    <n v="1"/>
    <n v="1"/>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59"/>
    <s v="Apoyo a planes de acción establecidos por las iniciativas clúster para profundización y apertura de nuevos mercados."/>
    <n v="3502007"/>
    <s v="Servicio de asistencia técnica para el desarrollo de iniciativas clústeres"/>
    <s v="350200700"/>
    <s v="Clústeres asistidos en la implementación de los planes de acción"/>
    <s v="Incremento"/>
    <m/>
    <n v="7"/>
    <n v="7"/>
    <n v="1"/>
    <n v="2"/>
    <n v="2"/>
    <n v="2"/>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0"/>
    <s v="Fortalecimiento de cadenas productivas en sectores que no están organizados en iniciativas clúster."/>
    <n v="3502008"/>
    <s v="Servicio de asistencia técnica para mejorar la competitividad de los sectores productivos"/>
    <s v="350200800"/>
    <s v="Proyectos de alto impacto asistidos para el fortalecimiento de cadenas productivas "/>
    <s v="Incremento"/>
    <m/>
    <n v="4"/>
    <n v="20"/>
    <n v="5"/>
    <n v="5"/>
    <n v="5"/>
    <n v="5"/>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1"/>
    <s v="Fortalecimiento de unidades productivas mediante procesos de economia popular en las cadenas productivas priorizadas."/>
    <n v="3502020"/>
    <s v="Servicio de asistencia técnica y fortalecimiento a las unidades productivas pertenecientes a la red empresarial Red-i y sector detallista"/>
    <n v="350202000"/>
    <s v="Unidades productivas fortalecidas"/>
    <s v="Incremento"/>
    <m/>
    <n v="31"/>
    <n v="35"/>
    <n v="5"/>
    <n v="10"/>
    <n v="10"/>
    <n v="10"/>
    <m/>
    <n v="0"/>
    <x v="0"/>
    <m/>
    <n v="0"/>
    <s v="NO INICIADA"/>
    <m/>
    <n v="0"/>
    <s v="NO INICIADA"/>
    <m/>
    <n v="0"/>
    <s v="NO INICIADA"/>
    <m/>
    <n v="0"/>
    <s v="NO INICIADA"/>
  </r>
  <r>
    <s v="SOBERANIA ALIMENTARIA, COMPETITITVIDAD  Y PRODUCTIVIDAD"/>
    <s v="ECONOMÍA POPULAR, SOCIAL Y SOLIDARIA"/>
    <s v="Fomento de la economía popular para la transformación del territorio por la vida y la paz."/>
    <x v="17"/>
    <s v="Índice de competitividad"/>
    <s v="4, 37"/>
    <s v="4, 50"/>
    <n v="462"/>
    <s v="Fortalecimiento de procesos de apropiación social de conocimiento en economías populares para la consolidación de procesos productivos para la solución de problemáticas locales."/>
    <n v="3502021"/>
    <s v="Servicio de fortalecimiento y desarrollo de unidades productivas para la comercialización de productos agroindustriales"/>
    <n v="350202102"/>
    <s v="Unidades de pequeños productores fortalecidas"/>
    <s v="Incremento "/>
    <m/>
    <n v="540"/>
    <n v="1700"/>
    <s v="NP"/>
    <n v="500"/>
    <n v="500"/>
    <n v="700"/>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3"/>
    <s v="Fortalecimiento a la formación de alto nivel a través de becas condonables de maestrìa con el propósito de mejorar la capacidades técnicas, científicas y tecnológicas en el Departamento, en el marco de las convocatorias nacionales e internacionales"/>
    <s v="3906003"/>
    <s v="Servicio de apoyo financiero para la formación de nivel maestría"/>
    <s v="390600300"/>
    <s v="Becas de maestría otorgadas"/>
    <s v="Incremento"/>
    <m/>
    <n v="66"/>
    <n v="66"/>
    <s v="NP"/>
    <n v="22"/>
    <n v="22"/>
    <n v="22"/>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4"/>
    <s v="Fortalecimiento a la formación de alto nivel a través de becas condonables de doctorado con el propósito de mejorar la capacidades técnicas, científicas y tecnológicas en el departamento, en el marco de las convocatorias nacionales e internacionales"/>
    <s v="3906004"/>
    <s v="Servicio de apoyo financiero para la formación de nivel doctoral"/>
    <s v="390600400"/>
    <s v="Becas de nivel doctoral otorgadas"/>
    <s v="Incremento"/>
    <m/>
    <n v="66"/>
    <n v="66"/>
    <s v="NP"/>
    <n v="22"/>
    <n v="22"/>
    <n v="22"/>
    <m/>
    <n v="0"/>
    <x v="1"/>
    <m/>
    <n v="0"/>
    <s v="NO INICIADA"/>
    <m/>
    <n v="0"/>
    <s v="NO INICIADA"/>
    <m/>
    <n v="0"/>
    <s v="NO INICIADA"/>
    <m/>
    <n v="0"/>
    <s v="NO INICIADA"/>
  </r>
  <r>
    <s v="SOBERANIA ALIMENTARIA, COMPETITITVIDAD  Y PRODUCTIVIDAD"/>
    <s v="ECONOMÍA POPULAR, SOCIAL Y SOLIDARIA"/>
    <s v="Ciencia, tecnologìa e innovación "/>
    <x v="17"/>
    <s v="Formación de alto nivel "/>
    <n v="5.0000000000000001E-3"/>
    <n v="0.01"/>
    <n v="465"/>
    <s v="Proyectos financiados a traves de la convocatoria bianual Minciencias enmarcados en los retos de las politicas orientadas a misiones: _x000a_a) Aprovechamiento del conocimiento, conservación y el uso sostenible de la biodiversidad, sus bienes y servicios ecosistémicos. _x000a_b) Garantizar la soberanía alimentaria y el derecho a la alimentación._x000a_c) Asegurar la generación, acceso y uso de energías sostenibles para todos los colombianos_x000a_d) Garantizar la seguridad sanitaria, la salud y el bienestar de la población en el territorio nacional_x000a_e) Poner fin a todas las formas de violencia en Colombia"/>
    <s v="3906005"/>
    <s v="Servicio de apoyo financiero a programas y proyectos de Ciencia, Tecnología e Innovación (CTI) para la generación de conocimiento, desarrollo tecnológico e innovación. (I+D+i)"/>
    <s v="390600500"/>
    <s v="Programas y proyectos financiados "/>
    <s v="Incremento"/>
    <m/>
    <n v="0"/>
    <n v="11"/>
    <n v="2"/>
    <n v="3"/>
    <n v="3"/>
    <n v="3"/>
    <m/>
    <n v="0"/>
    <x v="0"/>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6"/>
    <s v="Beneficiar niños, niñas, jóvenes y demás grupos priorizados en el departamento con programas de Apropiación Social del Conocimiento (ASC)"/>
    <s v="3906010"/>
    <s v="Servicios de apoyo financiero para programas y proyectos de apropiación social del conocimiento"/>
    <s v="390601000"/>
    <s v="Programas y proyectos financiados"/>
    <s v="Incremento"/>
    <m/>
    <n v="852"/>
    <n v="6000"/>
    <s v="NP"/>
    <n v="2000"/>
    <n v="3000"/>
    <n v="1000"/>
    <m/>
    <n v="0"/>
    <x v="1"/>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7"/>
    <s v="Creada e implementada la política de Ciencia, Tecnología e Innovación (CTI) para el Departamento."/>
    <s v="3906016"/>
    <s v="Documentos de política"/>
    <s v="390601600"/>
    <s v="Documentos de política elaborados"/>
    <s v="Incremento"/>
    <m/>
    <n v="0"/>
    <n v="1"/>
    <n v="1"/>
    <n v="1"/>
    <n v="1"/>
    <n v="1"/>
    <m/>
    <n v="0"/>
    <x v="0"/>
    <m/>
    <n v="0"/>
    <s v="NO INICIADA"/>
    <m/>
    <n v="0"/>
    <s v="NO INICIADA"/>
    <m/>
    <n v="0"/>
    <s v="NO INICIADA"/>
    <m/>
    <n v="0"/>
    <s v="NO INICIADA"/>
  </r>
  <r>
    <s v="SOBERANIA ALIMENTARIA, COMPETITITVIDAD  Y PRODUCTIVIDAD"/>
    <s v="ECONOMÍA POPULAR, SOCIAL Y SOLIDARIA"/>
    <s v="Ciencia, tecnologìa e innovación "/>
    <x v="17"/>
    <s v="Empresas apoyadas en proceso de innovación. "/>
    <n v="0.32"/>
    <n v="0.35"/>
    <n v="468"/>
    <s v="Creado y en operación el centro de bioeconomía del Pacífico para contribuir a la creación de oportunidades en la región, centrándose en la generación de empleo, reducción de la violencia y transformación de productos locales. "/>
    <s v="3906020"/>
    <s v="Infraestructura para la I+D+i dotada "/>
    <s v="390602000"/>
    <s v="Centros o laboratorios dotados"/>
    <s v="Incremento"/>
    <m/>
    <n v="0"/>
    <n v="1"/>
    <n v="1"/>
    <n v="1"/>
    <n v="1"/>
    <n v="1"/>
    <m/>
    <n v="0"/>
    <x v="0"/>
    <m/>
    <n v="0"/>
    <s v="NO INICIADA"/>
    <m/>
    <n v="0"/>
    <s v="NO INICIADA"/>
    <m/>
    <n v="0"/>
    <s v="NO INICIADA"/>
    <m/>
    <n v="0"/>
    <s v="NO INICIADA"/>
  </r>
  <r>
    <s v="SOBERANIA ALIMENTARIA, COMPETITITVIDAD  Y PRODUCTIVIDAD"/>
    <s v="ECONOMÍA POPULAR, SOCIAL Y SOLIDARIA"/>
    <s v="Ciencia, tecnologìa e innovación "/>
    <x v="18"/>
    <s v="Indice de Internacionalización "/>
    <n v="2.34"/>
    <n v="2.5"/>
    <n v="469"/>
    <s v="Formulado e implementado el Plan de Internacionalización en el Departamento"/>
    <s v="3905006"/>
    <s v="Documentos de lineamientos técnicos"/>
    <s v="390500600"/>
    <s v="Documentos de lineamientos técnicos realizados"/>
    <s v="Convergencia regional"/>
    <m/>
    <n v="0"/>
    <s v="Incremento"/>
    <n v="1"/>
    <n v="1"/>
    <n v="1"/>
    <n v="1"/>
    <m/>
    <n v="0"/>
    <x v="0"/>
    <m/>
    <n v="0"/>
    <s v="NO INICIADA"/>
    <m/>
    <n v="0"/>
    <s v="NO INICIADA"/>
    <m/>
    <n v="0"/>
    <s v="NO INICIADA"/>
    <m/>
    <e v="#VALUE!"/>
    <e v="#VALUE!"/>
  </r>
  <r>
    <s v="SOBERANIA ALIMENTARIA, COMPETITITVIDAD  Y PRODUCTIVIDAD"/>
    <s v="ECONOMÍA POPULAR, SOCIAL Y SOLIDARIA"/>
    <s v="Ciencia, tecnologìa e innovación "/>
    <x v="18"/>
    <s v="Indice de Internacionalización "/>
    <n v="2.34"/>
    <n v="2.5"/>
    <n v="470"/>
    <s v="Creada mesa de internacionalización que vincule los actores público, privado, academía y sociedad civil"/>
    <s v="3905007"/>
    <s v="Servicio de cooperación internacional para la CTeI"/>
    <s v="390500702"/>
    <s v="Participaciones en comisiones internacionales de CTI"/>
    <s v="Mantenimiento"/>
    <m/>
    <n v="0"/>
    <n v="1"/>
    <n v="1"/>
    <n v="1"/>
    <n v="1"/>
    <n v="1"/>
    <m/>
    <n v="0"/>
    <x v="0"/>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1"/>
    <s v="Diseñado e implementado plan estratégico de reactivación del sector minero. "/>
    <s v="2104001"/>
    <s v="Documentos de lineamientos técnicos"/>
    <s v="210400100"/>
    <s v="Documentos de lineamientos técnicos para el desarrollo de actividades mineras realizados"/>
    <s v="Incremento"/>
    <m/>
    <n v="0"/>
    <n v="1"/>
    <n v="1"/>
    <n v="1"/>
    <n v="1"/>
    <n v="1"/>
    <m/>
    <n v="0"/>
    <x v="0"/>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2"/>
    <s v="Formulada e implementada  la politica pública minera  en el Departamento."/>
    <n v="2104002"/>
    <s v="Documentos normativos"/>
    <s v="210400200"/>
    <s v="Iniciativas formuladas"/>
    <s v="Incremento"/>
    <m/>
    <n v="0"/>
    <n v="1"/>
    <n v="1"/>
    <n v="1"/>
    <n v="1"/>
    <n v="1"/>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3"/>
    <s v="Apoyada la gestión,  la estructuración y viabilización de proyectos mineros."/>
    <s v="2104008"/>
    <s v="Servicio de asistencia técnica para la viabilización de proyectos mineros"/>
    <s v="210400800"/>
    <s v="Proyectos viabilizados"/>
    <s v="Incremento"/>
    <m/>
    <n v="48"/>
    <n v="12"/>
    <s v="NP"/>
    <n v="4"/>
    <n v="4"/>
    <n v="4"/>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4"/>
    <s v="Implementadas condiciones mineras, sociales y ambientales para  la explotación minera a través de la expedición o negación de un título minero."/>
    <n v="2104013"/>
    <s v="Servicio de regularización de la actividad minera"/>
    <s v="210401303"/>
    <s v="Actos administrativos para culminación del trámite expedidos"/>
    <s v="Incremento"/>
    <m/>
    <n v="107"/>
    <n v="137"/>
    <s v="NP"/>
    <n v="10"/>
    <n v="10"/>
    <n v="10"/>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5"/>
    <s v="Apoyados  procesos de formación a mineros en aspectos ambientales, sociales, normativos y empresariales."/>
    <s v="2104010"/>
    <s v="Servicio de educación para el trabajo en actividades mineras"/>
    <s v="210401000"/>
    <s v="Personas certificadas"/>
    <s v="Incremento"/>
    <m/>
    <n v="0"/>
    <n v="150"/>
    <s v="NP"/>
    <n v="50"/>
    <n v="50"/>
    <n v="50"/>
    <m/>
    <n v="0"/>
    <x v="1"/>
    <m/>
    <n v="0"/>
    <s v="NO INICIADA"/>
    <m/>
    <n v="0"/>
    <s v="NO INICIADA"/>
    <m/>
    <n v="0"/>
    <s v="NO INICI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6"/>
    <s v="Gestionada y aprobada la delegación por parte de la Agencia Nacional de Minería para operar  el sector minero en el Departamento."/>
    <s v="2106009"/>
    <s v="Documentos normativos"/>
    <s v="210600900"/>
    <s v="Documentos normativos realizados"/>
    <s v="Incremento"/>
    <m/>
    <n v="0"/>
    <n v="1"/>
    <n v="1"/>
    <s v="NP"/>
    <s v="NP"/>
    <s v="NP"/>
    <m/>
    <n v="0"/>
    <x v="0"/>
    <m/>
    <n v="0"/>
    <s v="NO PROGRAMADA"/>
    <m/>
    <n v="0"/>
    <s v="NO PROGRAMADA"/>
    <m/>
    <n v="0"/>
    <s v="NO PROGRAMADA"/>
    <m/>
    <n v="0"/>
    <s v="NO INICIADA"/>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7"/>
    <s v="Creada y operando  la Secretaría de Minas del Departamento."/>
    <s v="2106003"/>
    <s v="Documentos de planeación"/>
    <s v="210600300"/>
    <s v="Documentos de planeación realizados"/>
    <s v="Incremento"/>
    <m/>
    <n v="0"/>
    <n v="1"/>
    <n v="1"/>
    <n v="1"/>
    <n v="1"/>
    <n v="1"/>
    <m/>
    <n v="0"/>
    <x v="0"/>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78"/>
    <s v="Incrementado el número de conexiones de viviendas/usuarios de menores ingresos en el Departamento._x000a_"/>
    <n v="2101016"/>
    <s v="Redes domiciliarias de gas combustible instaladas"/>
    <s v="210101600"/>
    <s v="Viviendas conectadas a la red local de gas combustible"/>
    <s v="Incremento"/>
    <m/>
    <n v="90240"/>
    <n v="175576"/>
    <n v="122272"/>
    <n v="158234"/>
    <n v="165401"/>
    <n v="175576"/>
    <m/>
    <n v="0"/>
    <x v="0"/>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79"/>
    <s v="Apoyados  los usuarios de menores ingresos con subsidios al consumo  domiciliario de gas combustible distribuido por red física."/>
    <n v="2101013"/>
    <s v="Servicio de apoyo financiero para subsidios al consumo en el servicio público de gas"/>
    <s v="210101300"/>
    <s v="Usuarios  beneficiados con subsidios al consumo"/>
    <s v="Incremento"/>
    <m/>
    <n v="53188"/>
    <n v="150322"/>
    <n v="88711"/>
    <n v="120526"/>
    <n v="136672"/>
    <n v="150322"/>
    <m/>
    <n v="0"/>
    <x v="1"/>
    <m/>
    <n v="0"/>
    <s v="NO INICIADA"/>
    <m/>
    <n v="0"/>
    <s v="NO INICIADA"/>
    <m/>
    <n v="0"/>
    <s v="NO INICIADA"/>
    <m/>
    <n v="0"/>
    <s v="NO INICIADA"/>
  </r>
  <r>
    <s v="SOBERANIA ALIMENTARIA, COMPETITITVIDAD  Y PRODUCTIVIDAD"/>
    <s v="MINERÍA AMIGABLE, GAS Y ENERGÍAS ALTERNATIVAS"/>
    <s v="Nariño con gas domiciliaro. "/>
    <x v="19"/>
    <s v="Cobertura del servicio de gas domiciliario "/>
    <n v="0.28129999999999999"/>
    <n v="0.5"/>
    <n v="480"/>
    <s v="Instalados tanques para el almacenamiento de gas en Túmaco"/>
    <s v="2101014"/>
    <s v="Tanques para el almacenamiento de gas"/>
    <n v="210101400"/>
    <s v="Tanques instalados"/>
    <s v="Incremento"/>
    <m/>
    <n v="0"/>
    <n v="3"/>
    <s v="NP"/>
    <s v="NP"/>
    <s v="NP"/>
    <n v="3"/>
    <m/>
    <n v="0"/>
    <x v="1"/>
    <m/>
    <n v="0"/>
    <s v="NO PROGRAMADA"/>
    <m/>
    <n v="0"/>
    <s v="NO PROGRAMADA"/>
    <m/>
    <n v="0"/>
    <s v="NO INICIADA"/>
    <m/>
    <n v="0"/>
    <s v="NO INICIADA"/>
  </r>
  <r>
    <s v="SOBERANIA ALIMENTARIA, COMPETITITVIDAD  Y PRODUCTIVIDAD"/>
    <s v="MINERÍA AMIGABLE, GAS Y ENERGÍAS ALTERNATIVAS"/>
    <s v="Energías para la paz."/>
    <x v="19"/>
    <s v="Cobertura de energía eléctrica "/>
    <n v="0.91900000000000004"/>
    <n v="0.95"/>
    <n v="481"/>
    <s v="Ampliado el nùmero  de usuarios beneficiados mediante proyectos o actividades de fuentes no convencionales de energia principalmente de caracter renovable en el Departamento."/>
    <n v="2102062"/>
    <s v="Servicios de apoyo a la implementación de fuentes no convencionales de energía "/>
    <n v="210206200"/>
    <s v="Usuarios beneficiados"/>
    <s v="Incremento"/>
    <m/>
    <n v="1693"/>
    <n v="550"/>
    <s v="NP"/>
    <n v="250"/>
    <n v="150"/>
    <n v="150"/>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2"/>
    <s v="Formulados e implementados proyectos para la generación de energía fotovoltaica en el Departamento."/>
    <n v="2102058"/>
    <s v="Formulados e implementados proyectos para la generación de energía fotovoltaica en el Departamento."/>
    <s v="210205800"/>
    <s v="Unidades de generación fotovoltaica de energía eléctrica instaladas"/>
    <s v="Incremento"/>
    <m/>
    <n v="0"/>
    <n v="3"/>
    <s v="NP"/>
    <n v="1"/>
    <n v="1"/>
    <n v="1"/>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3"/>
    <s v="Construida la central de generación de energía eléctrica fotovoltaica."/>
    <n v="2102038"/>
    <s v="Apoyada la construcción de la central de generación de energía eléctrica fotovoltaica."/>
    <n v="210203800"/>
    <s v="Central de generación fotovoltaica construida"/>
    <s v="Incremento"/>
    <m/>
    <n v="0"/>
    <n v="1"/>
    <s v="NP"/>
    <s v="NP"/>
    <n v="1"/>
    <s v="NP"/>
    <m/>
    <n v="0"/>
    <x v="1"/>
    <m/>
    <n v="0"/>
    <s v="NO PROGRAMADA"/>
    <m/>
    <n v="0"/>
    <s v="NO INICIADA"/>
    <m/>
    <n v="0"/>
    <s v="NO PROGRAMADA"/>
    <m/>
    <n v="0"/>
    <s v="NO INICIADA"/>
  </r>
  <r>
    <s v="SOBERANIA ALIMENTARIA, COMPETITITVIDAD  Y PRODUCTIVIDAD"/>
    <s v="MINERÍA AMIGABLE, GAS Y ENERGÍAS ALTERNATIVAS"/>
    <s v="Energías para la paz."/>
    <x v="19"/>
    <s v="Cobertura de energía eléctrica "/>
    <n v="0.91900000000000004"/>
    <n v="0.95"/>
    <n v="484"/>
    <s v="Construcción de Centrales hidroeléctricas en el departamento de Nariño"/>
    <n v="2102002"/>
    <s v="Apoyada la gestión para la operación de Centrales hidroeléctricas en el departamento de Nariño"/>
    <n v="210200200"/>
    <s v="Centrales hidroeléctricas construidas "/>
    <s v="Incremento"/>
    <m/>
    <n v="4"/>
    <n v="4"/>
    <s v="NP"/>
    <n v="1"/>
    <n v="2"/>
    <n v="1"/>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5"/>
    <s v="Ampliadas las redes del sistema de transmisión regional en el Departamento."/>
    <n v="2102021"/>
    <s v="Redes del sistema de transmisión regional construida"/>
    <n v="210202100"/>
    <s v="Redes del sistema de transmisión regional construida"/>
    <s v="Incremento"/>
    <m/>
    <n v="715.91"/>
    <n v="300"/>
    <s v="NP"/>
    <n v="100"/>
    <n v="100"/>
    <n v="100"/>
    <m/>
    <n v="0"/>
    <x v="1"/>
    <m/>
    <n v="0"/>
    <s v="NO INICIADA"/>
    <m/>
    <n v="0"/>
    <s v="NO INICIADA"/>
    <m/>
    <n v="0"/>
    <s v="NO INICIADA"/>
    <m/>
    <n v="0"/>
    <s v="NO INICIADA"/>
  </r>
  <r>
    <s v="SOBERANIA ALIMENTARIA, COMPETITITVIDAD  Y PRODUCTIVIDAD"/>
    <s v="MINERÍA AMIGABLE, GAS Y ENERGÍAS ALTERNATIVAS"/>
    <s v="Energías para la paz."/>
    <x v="19"/>
    <s v="Cobertura de energía eléctrica "/>
    <n v="0.91900000000000004"/>
    <n v="0.95"/>
    <n v="486"/>
    <s v="Ampliado el sistema de suministro del servicio público de energía eléctrica a viviendas rurales"/>
    <n v="2102044"/>
    <s v="Redes internas de energía eléctrica instaladas"/>
    <n v="210204401"/>
    <s v="Viviendas en zonas rurales con red interna de energía eléctrica instalada"/>
    <s v="Incremento"/>
    <m/>
    <n v="3708"/>
    <n v="1200"/>
    <n v="300"/>
    <n v="300"/>
    <n v="300"/>
    <n v="300"/>
    <m/>
    <n v="0"/>
    <x v="0"/>
    <m/>
    <n v="0"/>
    <s v="NO INICIADA"/>
    <m/>
    <n v="0"/>
    <s v="NO INICIADA"/>
    <m/>
    <n v="0"/>
    <s v="NO INICIADA"/>
    <m/>
    <n v="0"/>
    <s v="NO INICIADA"/>
  </r>
  <r>
    <s v="SOBERANIA ALIMENTARIA, COMPETITITVIDAD  Y PRODUCTIVIDAD"/>
    <s v="MINERÍA AMIGABLE, GAS Y ENERGÍAS ALTERNATIVAS"/>
    <s v="Programa de hidrocarburos"/>
    <x v="19"/>
    <s v="Municipios reconocidos como zonas de frontera con combustibles líquidos excluidos de iva y excentos de arancél e impuesto nacional a la gasolina y al acpm."/>
    <n v="0.98440000000000005"/>
    <n v="1"/>
    <n v="487"/>
    <s v="Formulación de lineamientos técnico/juridico a las asociaciones de combustibles para la asignación de los cupos en el Departamento e inclusión de los municipios que no se encuentran reconocidos como zona de frontera."/>
    <s v="2103025"/>
    <s v="Documentos de lineamientos técnicos"/>
    <s v="210302500"/>
    <s v="Documentos de lineamientos técnicos realizados"/>
    <s v="Incremento"/>
    <m/>
    <n v="0"/>
    <n v="4"/>
    <n v="1"/>
    <n v="1"/>
    <n v="1"/>
    <n v="1"/>
    <m/>
    <n v="0"/>
    <x v="0"/>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88"/>
    <s v="Formuladas e implementadas  acciones parar fortalecer la conectividad biocultural en áreas de conservación de ecosistemas estratégicos de los mundos oceánico, litoral Pacifico, Choco biogeográfico, Andes y amazónico, a través del corredor BIOSUR"/>
    <n v="3202049"/>
    <s v="Servicio de recuperación de ecosistemas"/>
    <n v="320204900"/>
    <s v="Áreas en proceso de recuperación de cobertura vegetal"/>
    <s v="Incremento"/>
    <m/>
    <n v="341"/>
    <n v="400"/>
    <n v="100"/>
    <n v="100"/>
    <n v="100"/>
    <n v="100"/>
    <m/>
    <n v="0"/>
    <x v="0"/>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89"/>
    <s v="Gestionado el conocimiento para la preservación, uso sostenible y restauración de la biodiversidad y sus servicios ecosistémicos."/>
    <n v="3202004"/>
    <s v="Documentos de investigación para la conservación de la biodiversidad y sus servicios ecosistémicos"/>
    <n v="320200400"/>
    <s v="Documentos de investigación realizados"/>
    <s v="Incremento"/>
    <m/>
    <n v="1"/>
    <n v="5"/>
    <s v="NP"/>
    <n v="2"/>
    <n v="2"/>
    <n v="1"/>
    <m/>
    <n v="0"/>
    <x v="1"/>
    <m/>
    <n v="0"/>
    <s v="NO INICIADA"/>
    <m/>
    <n v="0"/>
    <s v="NO INICIADA"/>
    <m/>
    <n v="0"/>
    <s v="NO INICIADA"/>
    <m/>
    <n v="0"/>
    <s v="NO INICIADA"/>
  </r>
  <r>
    <s v="SOSTENIBILIDAD  AMBIENTAL Y ORDENAMIENTO TERRITORIAL"/>
    <s v="BIOSIVERSIDAD Y JUSTICIA AMBIENTAL"/>
    <s v="Conservación de la diversidad biocultural en los cinco mundos."/>
    <x v="20"/>
    <s v="Diversidad biocultural conocida y conservada"/>
    <n v="0"/>
    <n v="1000"/>
    <n v="490"/>
    <s v="Gestionada  interinstitucionalmente  la Declaratoria del Distrito Especial de Manejo del Bosque seco del Patía,  áreas protegidas y  otras medidas efectivas de conservación (OMEC)."/>
    <n v="3202001"/>
    <s v="Documentos de lineamientos técnicos para la conservación de la biodiversidad y sus servicios ecosistémicos"/>
    <n v="320200100"/>
    <s v="Documentos de lineamientos técnicos realizados"/>
    <s v="Incremento"/>
    <m/>
    <n v="2"/>
    <n v="4"/>
    <n v="1"/>
    <n v="1"/>
    <n v="1"/>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1"/>
    <s v="Producido material vegetal para la restauración de zonas estratégicas de Nariño, con participación institucional y comunitaria."/>
    <n v="3202038"/>
    <s v="Servicio de producción de plántulas en viveros"/>
    <n v="320203800"/>
    <s v="Plántulas producidas"/>
    <s v="Incremento"/>
    <m/>
    <n v="7351"/>
    <n v="275000"/>
    <n v="25000"/>
    <n v="50000"/>
    <n v="100000"/>
    <n v="1000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2"/>
    <s v="Fomentada la creación de negocios verdes inclusivos."/>
    <n v="3201003"/>
    <s v="Servicio de asistencia técnica para la consolidación de negocios verdes"/>
    <s v="320100300"/>
    <s v="Negocios verdes consolidados "/>
    <s v="Incremento"/>
    <m/>
    <n v="3"/>
    <n v="5"/>
    <n v="1"/>
    <n v="1"/>
    <n v="2"/>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3"/>
    <s v="Creado e implementado el Observatorio Ambiental del Departamento  como herramienta que permite la consolidación de la información ambiental de manera accesible, confiable y oportuna."/>
    <n v="3204056"/>
    <s v="Servicios tecnológicos para el sistema de información ambiental "/>
    <n v="320405600"/>
    <s v="Instrumentos tecnológicos implementados "/>
    <s v="Incremento"/>
    <m/>
    <n v="0"/>
    <n v="1"/>
    <s v="NP"/>
    <n v="1"/>
    <n v="1"/>
    <n v="1"/>
    <m/>
    <n v="0"/>
    <x v="1"/>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4"/>
    <s v="Fortalecido el Sistema de Información Geográfico Ambiental como herramienta para la planificación y gestión ambiental del Departamento."/>
    <n v="3204048"/>
    <s v="Servicio de administracion de los sistemas de información para los procesos de toma de decisiones"/>
    <n v="320404800"/>
    <s v="Sistemas de información fortalecidos y actualizados"/>
    <s v="Incremento"/>
    <m/>
    <n v="0"/>
    <n v="1"/>
    <n v="1"/>
    <n v="1"/>
    <n v="1"/>
    <n v="1"/>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5"/>
    <s v="Adquiridos, en mantenimiento y manejo predios del Departamento en ecosistemas estratégicos de recarga hídrica."/>
    <n v="3203050"/>
    <s v="Servicio de protección del recurso hídrico"/>
    <n v="320305000"/>
    <s v="Áreas protegidas"/>
    <s v="Incremento"/>
    <m/>
    <n v="900"/>
    <n v="2000"/>
    <n v="300"/>
    <n v="600"/>
    <n v="600"/>
    <n v="5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6"/>
    <s v="Actualizado  inventario de predios destinados a la conservación de ecosistemas estratégicos del Departamento."/>
    <n v="3202052"/>
    <s v="Documentos de planeación"/>
    <n v="320205200"/>
    <s v="Documentos de planeación elaborados"/>
    <s v="Incremento"/>
    <m/>
    <n v="0"/>
    <n v="1"/>
    <s v="NP"/>
    <n v="1"/>
    <n v="1"/>
    <n v="1"/>
    <m/>
    <n v="0"/>
    <x v="1"/>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7"/>
    <s v="Incentivos para la conservación y restauración, con base en la implementación de soluciones basadas en la naturaleza con enfoque cultural y de producción sostenible."/>
    <n v="3202043"/>
    <s v="Servicio apoyo financiero para la implementación de esquemas de pago por Servicio ambientales"/>
    <n v="320204300"/>
    <s v="Áreas con esquemas de Pago por Servicios Ambientales implementados"/>
    <s v="Incremento"/>
    <m/>
    <n v="1678"/>
    <n v="1900"/>
    <n v="600"/>
    <n v="500"/>
    <n v="400"/>
    <n v="4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8"/>
    <s v="Ordenado el territorio con visión de región, teniendo como estrategia las zonas hídricas que articulan las acciones sociales, productivas y ambientales de una región, con base en el concepto de convergencia regional."/>
    <n v="3202001"/>
    <s v="Documentos de lineamientos técnicos para la conservación de la biodiversidad y sus servicios eco sistémicos"/>
    <n v="320200112"/>
    <s v="Documentos de lineamientos técnicos implementados"/>
    <s v="Incremento"/>
    <m/>
    <n v="0"/>
    <n v="2"/>
    <n v="1"/>
    <n v="1"/>
    <s v="NP"/>
    <s v="NP"/>
    <m/>
    <n v="0"/>
    <x v="0"/>
    <m/>
    <n v="0"/>
    <s v="NO INICIADA"/>
    <m/>
    <n v="0"/>
    <s v="NO PROGRAMADA"/>
    <m/>
    <n v="0"/>
    <s v="NO PROGRAM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9"/>
    <s v="Implementadas acciones orientadas a la restauración y reducción de la deforestación, incluyendo en la Amazonía nariñense."/>
    <n v="3202005"/>
    <s v="Servicio de restauración de ecosistemas"/>
    <n v="320200500"/>
    <s v="Áreas en proceso de restauración"/>
    <s v="Incremento"/>
    <m/>
    <n v="341"/>
    <n v="400"/>
    <n v="100"/>
    <n v="100"/>
    <n v="100"/>
    <n v="100"/>
    <m/>
    <n v="0"/>
    <x v="0"/>
    <m/>
    <n v="0"/>
    <s v="NO INICIADA"/>
    <m/>
    <n v="0"/>
    <s v="NO INICIADA"/>
    <m/>
    <n v="0"/>
    <s v="NO INICI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0"/>
    <s v="Coordinación interinstitucional para el fortalecimiento de gestión ambiental transfronteriza, incluyendo las Cuenca Carchi-Guaitara y Mira - Mataje"/>
    <s v="3203001"/>
    <s v="Documentos de lineamientos técnicos para la gestión integral del recurso hídrico"/>
    <s v="320300105"/>
    <s v="Documentos con lineamientos para el mejoramiento de la calidad del recurso hídrico elaborados"/>
    <s v="Incremento"/>
    <m/>
    <n v="0"/>
    <n v="2"/>
    <n v="1"/>
    <s v="NP"/>
    <n v="1"/>
    <s v="NP"/>
    <m/>
    <n v="0"/>
    <x v="0"/>
    <m/>
    <n v="0"/>
    <s v="NO PROGRAMADA"/>
    <m/>
    <n v="0"/>
    <s v="NO INICIADA"/>
    <m/>
    <n v="0"/>
    <s v="NO PROGRAMADA"/>
    <m/>
    <n v="0"/>
    <s v="NO INICIADA"/>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1"/>
    <s v="Restaurados  ecosistemas de manglar."/>
    <n v="3207019"/>
    <s v="Servicio de restauración ecológica de ecosistemas de manglar"/>
    <n v="320701900"/>
    <s v="Manglar en proceso de restauración"/>
    <s v="Mantenimiento"/>
    <m/>
    <n v="3"/>
    <n v="100"/>
    <s v="NP"/>
    <n v="25"/>
    <n v="50"/>
    <n v="25"/>
    <m/>
    <n v="0"/>
    <x v="1"/>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2"/>
    <s v="Desarrolladas estrategias sostenibles para la reducción de emisiones de Gases Efecto Invernadero: proyectos agroforestales, forestales, dendroenergéticos, agroecológicos e implementacion de planes de adaptación con enfoque diferencial  "/>
    <s v="3206002"/>
    <s v="Documentos de lineamientos técnicos para la gestión del cambio climático y un desarrollo bajo en carbono y resiliente al clima"/>
    <s v="320600205"/>
    <s v="Documentos de seguimiento y evaluación de las estrategias de financiamiento formulados "/>
    <s v="Incremento"/>
    <m/>
    <n v="2"/>
    <n v="11"/>
    <n v="2"/>
    <n v="3"/>
    <n v="3"/>
    <n v="3"/>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3"/>
    <s v="Construidas e instaladas estufas eco eficientes fijas, que disminuyen el consumo de leña y la emisión de gases efecto invernadero – GEI"/>
    <n v="3206016"/>
    <s v="Estufas ecoeficientes fijas implementadas"/>
    <n v="320601600"/>
    <s v="Estufas ecoeficientes fijas construidas "/>
    <s v="Incremento"/>
    <m/>
    <n v="40"/>
    <n v="270"/>
    <n v="20"/>
    <n v="100"/>
    <n v="100"/>
    <n v="50"/>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4"/>
    <s v="Implementadas acciones de mitigación y adaptación al cambio climático:  energías limpias - techos solares, sistemas fotovoltáicos y molinos de viento como alternativas de energía en el Departamento. Proyecto PERS Fase I."/>
    <n v="3206003"/>
    <s v="Servicio de apoyo técnico para la implementación de acciones de mitigación y adaptación al cambio climático"/>
    <s v="320600301"/>
    <s v="Documentos con las acciones de mitigación y adaptación al cambio climático formulados"/>
    <s v="Incremento"/>
    <m/>
    <n v="20"/>
    <n v="200"/>
    <n v="50"/>
    <n v="50"/>
    <n v="50"/>
    <n v="50"/>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5"/>
    <s v="Implementada una plataforma de monitoreo para el seguimiento de los indicadores y variables climáticas, gases efecto invernadero y vulnerabilidad, ex ante y ex post. "/>
    <n v="3206011"/>
    <s v="Servicios de información para el seguimiento a los compromisos en cambio climático de Colombia"/>
    <n v="320601100"/>
    <s v="Documentos con los resultados del monitoreo elaborados"/>
    <s v="Incremento"/>
    <m/>
    <n v="0"/>
    <n v="4"/>
    <n v="1"/>
    <n v="1"/>
    <n v="1"/>
    <n v="1"/>
    <m/>
    <n v="0"/>
    <x v="0"/>
    <m/>
    <n v="0"/>
    <s v="NO INICIADA"/>
    <m/>
    <n v="0"/>
    <s v="NO INICIADA"/>
    <m/>
    <n v="0"/>
    <s v="NO INICIADA"/>
    <m/>
    <n v="0"/>
    <s v="NO INICIADA"/>
  </r>
  <r>
    <s v="SOSTENIBILIDAD  AMBIENTAL Y ORDENAMIENTO TERRITORIAL"/>
    <s v="BIOSIVERSIDAD Y JUSTICIA AMBIENTAL"/>
    <s v="Acción climática para la paz."/>
    <x v="20"/>
    <s v="Número de estrategias de mitigación y adaptación al cambio climático"/>
    <n v="7"/>
    <n v="10"/>
    <n v="506"/>
    <s v="Acciones orientadas a educación, fortalecimiento, campañas de difusión en gestión del cambio climático para un desarrollo bajo en carbono y resiliente al clima."/>
    <n v="3206004"/>
    <s v="Servicio de educación informal en gestión del cambio climático para un desarrollo bajo en carbono y resiliente al clima"/>
    <n v="320600400"/>
    <s v="Personas capacitadas en gestión del cambio climático"/>
    <s v="Mantenimiento"/>
    <m/>
    <n v="0"/>
    <n v="400"/>
    <n v="100"/>
    <n v="100"/>
    <n v="100"/>
    <n v="100"/>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7"/>
    <s v="Apoyo en la implementación de acciones, de educación ambiental con las entidades territoriales, con enfoque diferencial (étnico, de género y generacional) e inclusivo para promover la sostenibilidad ambiental (PLAN DECENAL DE EDUCACIÓN AMBIENTAL)"/>
    <n v="3208006"/>
    <s v="Servicio de asistencia técnica para la implementación de las estrategias educativo ambientales y de participación"/>
    <n v="320800600"/>
    <s v="Estrategias educativas ambientales y de participación implementadas "/>
    <s v="Incremento"/>
    <m/>
    <n v="0"/>
    <n v="60"/>
    <n v="5"/>
    <n v="20"/>
    <n v="20"/>
    <n v="15"/>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8"/>
    <s v="Apoyo a la implementación de estrategias de gestión integral de residuos sólidos con entidades territoriales y resguardos indígenas con enfoque étnico, de género y generacional."/>
    <n v="3208006"/>
    <s v="Servicio de asistencia técnica para la implementación de las estrategias educativo ambientales y de participación"/>
    <n v="320800600"/>
    <s v="Poyectos de protecciòn y recuperaciòn del conocimiento tradicional asociado a la biodiversidad."/>
    <s v="Incremento"/>
    <m/>
    <n v="0"/>
    <n v="4"/>
    <n v="1"/>
    <n v="1"/>
    <n v="1"/>
    <n v="1"/>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9"/>
    <s v="Fortalecidos  los Consejos Comunitarios, Resguardos Indígenas y organizaciones campesinas en la gestión y uso sostenible de los bosques y la protección del conocimiento tradicional, teniendo en cuenta especialmente a las mujeres, niñas y población víctima del conflicto armado."/>
    <n v="3208007"/>
    <s v="Servicio de apoyo técnico a proyectos de educación ambiental y participación con enfoque diferencial"/>
    <n v="320800701"/>
    <s v="Proyectos de protección y recuperación del conocimiento tradicional asociado a la biodiversidad"/>
    <s v="Incremento"/>
    <m/>
    <n v="0"/>
    <n v="4"/>
    <n v="1"/>
    <n v="1"/>
    <n v="1"/>
    <n v="1"/>
    <m/>
    <n v="0"/>
    <x v="0"/>
    <m/>
    <n v="0"/>
    <s v="NO INICIADA"/>
    <m/>
    <n v="0"/>
    <s v="NO INICIADA"/>
    <m/>
    <n v="0"/>
    <s v="NO INICIADA"/>
    <m/>
    <n v="0"/>
    <s v="NO INICIADA"/>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10"/>
    <s v="Apoyo en la implementación del sistema de gestión ambiental de la gobernación de Nariño."/>
    <n v="3208009"/>
    <s v="Documentos de lineamientos técnicos para el desarrollo de la política ambiental"/>
    <n v="320800900"/>
    <s v="Documentos de lineamientos técnicos elaborados_x000a_xxx"/>
    <s v="Incremento"/>
    <m/>
    <n v="0"/>
    <n v="2"/>
    <s v="NP"/>
    <n v="1"/>
    <n v="1"/>
    <s v="NP"/>
    <m/>
    <n v="0"/>
    <x v="1"/>
    <m/>
    <n v="0"/>
    <s v="NO INICIADA"/>
    <m/>
    <n v="0"/>
    <s v="NO INICIADA"/>
    <m/>
    <n v="0"/>
    <s v="NO PROGRAM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1"/>
    <s v="Fortalecido  el acceso a servicios médicos veterinarios de urgencias, emergencias y esterilización para los animales en estado de vulnerabilidad y víctimas de maltrato animal. "/>
    <n v="4501061"/>
    <s v="Servicio de atención integral a la fauna"/>
    <n v="450106103"/>
    <s v="Animales atendidos en servicios médicos veterinarios"/>
    <s v="Incremento"/>
    <m/>
    <n v="13000"/>
    <n v="14000"/>
    <n v="1316"/>
    <n v="5216"/>
    <n v="6117"/>
    <n v="1351"/>
    <m/>
    <n v="0"/>
    <x v="0"/>
    <m/>
    <n v="0"/>
    <s v="NO INICIADA"/>
    <m/>
    <n v="0"/>
    <s v="NO INICIADA"/>
    <m/>
    <n v="0"/>
    <s v="NO INICI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2"/>
    <s v="Desarrollo de estrategias orientadas a fortalecer la gobernanza para la protección y bienestar animal en cumplimiento a la Política Pública respectiva, incluyendo el fortalacimiento de una red de mujeres en pro de la protección y bienestar animal."/>
    <n v="4501048"/>
    <s v="Servicio de apoyo para el acceso a la justicia policiva"/>
    <n v="450104800"/>
    <s v="Estrategias implementadas"/>
    <s v="Incremento"/>
    <m/>
    <n v="2"/>
    <n v="10"/>
    <n v="1"/>
    <n v="3"/>
    <n v="3"/>
    <n v="3"/>
    <m/>
    <n v="0"/>
    <x v="0"/>
    <m/>
    <n v="0"/>
    <s v="NO INICIADA"/>
    <m/>
    <n v="0"/>
    <s v="NO INICIADA"/>
    <m/>
    <n v="0"/>
    <s v="NO INICI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3"/>
    <s v="Apoyo en la gestión para la adecuación y/o construcción de centros de atención médico veterinaria para animales domésticos y silvestres.  "/>
    <n v="4501060"/>
    <s v="Infraestructura para el bienestar animal adecuada"/>
    <n v="450106000"/>
    <s v="Infraestructura para el bienestar animal adecuada"/>
    <s v="Incremento"/>
    <m/>
    <n v="0"/>
    <n v="2"/>
    <n v="1"/>
    <s v="NP"/>
    <n v="1"/>
    <s v="NP"/>
    <m/>
    <n v="0"/>
    <x v="0"/>
    <m/>
    <n v="0"/>
    <s v="NO PROGRAMADA"/>
    <m/>
    <n v="0"/>
    <s v="NO INICIADA"/>
    <m/>
    <n v="0"/>
    <s v="NO PROGRAMADA"/>
    <m/>
    <n v="0"/>
    <s v="NO INICIADA"/>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4"/>
    <s v="Articulación con el sector educativo e instituciones educativas en el Departamento para la creación e implementación de una estrategia para el reconocimiento y respeto de los animales como parte fundamental del ambiente y de la sociedad."/>
    <n v="3202014"/>
    <s v="Servicio de educación informal en el marco de la conservación de la biodiversidad y los servicios ecosistémicos"/>
    <n v="320201401"/>
    <s v="Documento con plan de educación ambiental elaborado "/>
    <s v="Incremento"/>
    <m/>
    <n v="0"/>
    <n v="1"/>
    <s v="NP"/>
    <n v="1"/>
    <s v="NP"/>
    <s v="NP"/>
    <m/>
    <n v="0"/>
    <x v="1"/>
    <m/>
    <n v="0"/>
    <s v="NO INICIADA"/>
    <m/>
    <n v="0"/>
    <s v="NO PROGRAMADA"/>
    <m/>
    <n v="0"/>
    <s v="NO PROGRAMADA"/>
    <m/>
    <n v="0"/>
    <s v="NO INICIADA"/>
  </r>
  <r>
    <s v="SOSTENIBILIDAD  AMBIENTAL Y ORDENAMIENTO TERRITORIAL"/>
    <s v="ORDENAMIENTO TERRITORIAL"/>
    <s v="Ordenamiento territorial con justicia ambiental "/>
    <x v="21"/>
    <s v="Plan de Ordenamiento Departamental  "/>
    <n v="0"/>
    <n v="1"/>
    <n v="515"/>
    <s v="Asistidas entidades territoriales (64)  y esquemas asociativos (3) técnicamente en procesos de ordenamiento territorial y catastro multipróposito."/>
    <n v="4599031"/>
    <s v="Servicio de asistencia técnica"/>
    <n v="459903100"/>
    <s v="Numero de Entidades, organismos y dependencias asistidos técnicamente"/>
    <s v="mantenimiento "/>
    <m/>
    <n v="67"/>
    <n v="67"/>
    <n v="67"/>
    <n v="67"/>
    <n v="67"/>
    <n v="67"/>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6"/>
    <s v="Documentos de investigación sobre estructuras ecológicas en el  Departamento. "/>
    <n v="4599026"/>
    <s v="Documentos de investigación"/>
    <n v="459902600"/>
    <s v="Número de Documentos de investigación elaborados"/>
    <s v="Incremento"/>
    <m/>
    <n v="0"/>
    <n v="13"/>
    <n v="1"/>
    <n v="4"/>
    <n v="4"/>
    <n v="4"/>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7"/>
    <s v="Apoyados los Municipios de la región amazónica  de Nariño en la formulación de sus planes de deforestación cero en el marco del cumplimiento de los lineamiento establecidos por la   sentencia  ST4360 de 2018"/>
    <n v="4599018"/>
    <s v="Documentos de lineamientos técnicos"/>
    <n v="459901800"/>
    <s v="Número de documentos de lineamientos técnicos realizados"/>
    <s v="Incremento"/>
    <m/>
    <n v="0"/>
    <n v="6"/>
    <s v="NP"/>
    <n v="2"/>
    <n v="2"/>
    <n v="2"/>
    <m/>
    <n v="0"/>
    <x v="1"/>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8"/>
    <s v="Observatorio de Ordenamiento Territorial actualizado."/>
    <n v="4599028"/>
    <s v="Servicio de información actualizado"/>
    <n v="459902800"/>
    <s v="Sistemas de información actualizados"/>
    <s v="mantenimiento "/>
    <m/>
    <n v="1"/>
    <n v="1"/>
    <n v="1"/>
    <n v="1"/>
    <n v="1"/>
    <n v="1"/>
    <m/>
    <n v="0"/>
    <x v="0"/>
    <m/>
    <n v="0"/>
    <s v="NO INICIADA"/>
    <m/>
    <n v="0"/>
    <s v="NO INICIADA"/>
    <m/>
    <n v="0"/>
    <s v="NO INICIADA"/>
    <m/>
    <n v="0"/>
    <s v="NO INICIADA"/>
  </r>
  <r>
    <s v="SOSTENIBILIDAD  AMBIENTAL Y ORDENAMIENTO TERRITORIAL"/>
    <s v="ORDENAMIENTO TERRITORIAL"/>
    <s v="Ordenamiento territorial con justicia ambiental "/>
    <x v="21"/>
    <s v="Plan de Ordenamiento Departamental  "/>
    <n v="0"/>
    <n v="1"/>
    <n v="519"/>
    <s v="Estructuración de las provincias administrativas y de planificación del Departamento."/>
    <n v="4599020"/>
    <s v="Documentos metodológicos"/>
    <n v="459902000"/>
    <s v="Documentos metodológicos realizados"/>
    <s v="Incremento"/>
    <m/>
    <n v="0"/>
    <n v="1"/>
    <s v="NP"/>
    <s v="NP"/>
    <n v="1"/>
    <s v="NP"/>
    <m/>
    <n v="0"/>
    <x v="1"/>
    <m/>
    <n v="0"/>
    <s v="NO PROGRAMADA"/>
    <m/>
    <n v="0"/>
    <s v="NO INICIADA"/>
    <m/>
    <n v="0"/>
    <s v="NO PROGRAM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0"/>
    <s v="Estudios de caracterización y/o zonificación de amenazas y/o vulnerabilidad y/o riesgo, en zonas, sectores y/o municipios con mayor recurrencia de fenómenos amenazantes y/o mayor población expuesta."/>
    <s v="4503017"/>
    <s v="Estudios de riesgo de desastres"/>
    <s v="450301700"/>
    <s v="Número de estudios de riesgo de desastres elaborados"/>
    <s v="Incremento"/>
    <m/>
    <n v="7"/>
    <n v="12"/>
    <n v="3"/>
    <n v="3"/>
    <n v="3"/>
    <n v="3"/>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1"/>
    <s v="Caracterización preliminar de escenarios de riesgo y evaluación de daños por la ocurrencia de eventos de origen natural, socio-natural o antrópico en el Departamento. "/>
    <n v="4503034"/>
    <s v="Documento de evaluación"/>
    <n v="450303400"/>
    <s v="Número de documentos de evaluación elaborados"/>
    <s v="Incremento"/>
    <m/>
    <n v="80"/>
    <n v="120"/>
    <n v="30"/>
    <n v="30"/>
    <n v="30"/>
    <n v="30"/>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2"/>
    <s v="Gestión de la información a través de la implementación de un Sistema de Información Geográfico, para el conocimiento del riesgo de desastres, el monitoreo de los escenarios de riesgo y el manejo de desastres."/>
    <s v="4503019"/>
    <s v="Servicios de información implementados"/>
    <s v="450301900"/>
    <s v="Número de Sistemas de información implementados"/>
    <s v="Incremento"/>
    <m/>
    <n v="0"/>
    <n v="1"/>
    <n v="0.25"/>
    <n v="0.25"/>
    <n v="0.5"/>
    <n v="1"/>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3"/>
    <s v="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
    <s v="4503023"/>
    <s v="Documentos de planeación"/>
    <s v="450302300"/>
    <s v="Número de documentos de planeación elaborados"/>
    <s v="Incremento"/>
    <m/>
    <n v="0"/>
    <n v="1"/>
    <n v="1"/>
    <n v="1"/>
    <n v="1"/>
    <n v="1"/>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4"/>
    <s v="Inclusión  de gestión del riesgo de desastres en los planes de estudio de las Instituciones Educativas ubicadas en las zona de influencia volcánica y tsunami de los municipios de Pasto, Nariño, La Florida, Consacá, Cumbal y Tumaco."/>
    <n v="4503031"/>
    <s v="Documentos de lineamientos técnicos"/>
    <n v="450303100"/>
    <s v="Documentos de lineamientos técnicos realizados"/>
    <s v="Incremento"/>
    <m/>
    <n v="0"/>
    <n v="1"/>
    <s v="NP"/>
    <n v="1"/>
    <s v="NP"/>
    <s v="NP"/>
    <m/>
    <n v="0"/>
    <x v="1"/>
    <m/>
    <n v="0"/>
    <s v="NO INICIADA"/>
    <m/>
    <n v="0"/>
    <s v="NO PROGRAMADA"/>
    <m/>
    <n v="0"/>
    <s v="NO PROGRAM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5"/>
    <s v="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
    <s v="4503002"/>
    <s v="Servicio de educación informal"/>
    <s v="450300200"/>
    <s v="Número de personas capacitadas"/>
    <s v="Incremento"/>
    <m/>
    <n v="2000"/>
    <n v="2600"/>
    <n v="650"/>
    <n v="650"/>
    <n v="650"/>
    <n v="650"/>
    <m/>
    <n v="0"/>
    <x v="0"/>
    <m/>
    <n v="0"/>
    <s v="NO INICIADA"/>
    <m/>
    <n v="0"/>
    <s v="NO INICIADA"/>
    <m/>
    <n v="0"/>
    <s v="NO INICIADA"/>
    <m/>
    <n v="0"/>
    <s v="NO INICIADA"/>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6"/>
    <s v="Sistemas de alerta temprana y/o sistemas de monitoreo comunitario  instalados y en mantenimiento."/>
    <s v="4503018"/>
    <s v="Servicio de monitoreo y seguimiento para la gestión del riesgo"/>
    <s v="450301800"/>
    <s v="Número de sistemas de alerta temprana implementados"/>
    <s v="Incremento"/>
    <m/>
    <n v="4"/>
    <n v="8"/>
    <n v="1"/>
    <n v="1"/>
    <n v="1"/>
    <n v="1"/>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7"/>
    <s v="Apoyo a los municipios para la incorporación de los estudios de gestión del riesgo de desastres en los procesos de formulación, revisión y/o ajustes de los instrumentos de ordenamiento territorial."/>
    <n v="4503031"/>
    <s v="Documentos de lineamientos técnicos"/>
    <n v="450303100"/>
    <s v="Número de documentos de lineamientos técnicos realizados"/>
    <s v="Incremento"/>
    <m/>
    <n v="0"/>
    <n v="8"/>
    <n v="2"/>
    <n v="2"/>
    <n v="2"/>
    <n v="2"/>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8"/>
    <s v="Acompañamiento técnico para la actualización y/o formulación y adopción de instrumentos para la incorporación de la política de gestión del riesgo (PMGRD, EMRE, FMGRD)."/>
    <n v="4503034"/>
    <s v="Documento de evaluación"/>
    <n v="450303400"/>
    <s v="Número de documentos de evaluación elaborados"/>
    <s v="Incremento"/>
    <m/>
    <n v="0"/>
    <n v="8"/>
    <n v="2"/>
    <n v="2"/>
    <n v="2"/>
    <n v="2"/>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9"/>
    <s v="Asistencia técnica para la formulación e implementación de Planes Escolares y/o Comunitarios de Gestión del Riesgo de Desastres."/>
    <n v="4503029"/>
    <s v="Documentos metodológicos"/>
    <n v="450302900"/>
    <s v="Número de documentos metodológicos realizados"/>
    <s v="Incremento"/>
    <m/>
    <n v="6"/>
    <n v="16"/>
    <n v="4"/>
    <n v="4"/>
    <n v="4"/>
    <n v="4"/>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0"/>
    <s v="Apoyo a la incorporación del Plan Integral de Gestión de Riesgo Volcánico Volcán Galeras - PIGRV-VG, en los instrumentos de planificación de los municipios involucrados (POT´s)  en los municipios de Pasto, Nariño y La Florida."/>
    <s v="4503003"/>
    <s v="Servicio de asistencia técnica"/>
    <s v="450300300"/>
    <s v="Número de instancias territoriales asistidas"/>
    <s v="Incremento"/>
    <m/>
    <n v="0"/>
    <n v="3"/>
    <n v="1"/>
    <n v="1"/>
    <n v="1"/>
    <s v="NP"/>
    <m/>
    <n v="0"/>
    <x v="0"/>
    <m/>
    <n v="0"/>
    <s v="NO INICIADA"/>
    <m/>
    <n v="0"/>
    <s v="NO INICIADA"/>
    <m/>
    <n v="0"/>
    <s v="NO PROGRAM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1"/>
    <s v="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
    <s v="4503022"/>
    <s v="Obras de infraestructura para la reducción del riesgo de desastres"/>
    <s v="450302200"/>
    <s v="Número de obras de infraestructura para la reducción del riesgo de desastres realizadas"/>
    <s v="Incremento"/>
    <m/>
    <n v="8"/>
    <n v="12"/>
    <n v="3"/>
    <n v="3"/>
    <n v="3"/>
    <n v="3"/>
    <m/>
    <n v="0"/>
    <x v="0"/>
    <m/>
    <n v="0"/>
    <s v="NO INICIADA"/>
    <m/>
    <n v="0"/>
    <s v="NO INICI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2"/>
    <s v="Implementación de medidas de ecoreducción y/o soluciones basadas en la naturaleza para mitigar y reducir el riesgo de desastres y los procesos de adaptación y mitigación frente a los efectos e impactos del cambio climático y la variabilidad climática."/>
    <s v="4503023"/>
    <s v="Obras de infraestructura para la reducción del riesgo de desastres"/>
    <s v="450302201"/>
    <s v="Número de obras de infraestructura para la reducción del riesgo de desastres realizadas"/>
    <s v="Incremento"/>
    <m/>
    <n v="0"/>
    <n v="2"/>
    <s v="NP"/>
    <n v="1"/>
    <s v="NP"/>
    <n v="1"/>
    <m/>
    <n v="0"/>
    <x v="1"/>
    <m/>
    <n v="0"/>
    <s v="NO INICIADA"/>
    <m/>
    <n v="0"/>
    <s v="NO PROGRAMADA"/>
    <m/>
    <n v="0"/>
    <s v="NO INICIADA"/>
    <m/>
    <n v="0"/>
    <s v="NO INICIADA"/>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3"/>
    <s v="Gestión de proyectos para procesos de reasentamiento o mejoramiento de vivienda para las comunidades afectadas por emergencias de origen natural, socio natural o antrópica.  "/>
    <s v="4001002"/>
    <s v="Servicio de asistencia técnica en proyectos de Vivienda"/>
    <s v="400100200"/>
    <s v="Número de entidades territoriales asistidas técnicamente"/>
    <s v="Incremento"/>
    <m/>
    <n v="0"/>
    <n v="3"/>
    <s v="NP"/>
    <n v="1"/>
    <n v="1"/>
    <n v="1"/>
    <m/>
    <n v="0"/>
    <x v="1"/>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4"/>
    <s v="Atención de familias afectadas por la ocurrencia de fenómenos naturales, antrópicos y/o biosanitarios mediante ayuda humanitaria."/>
    <n v="4503028"/>
    <s v="Servicios de apoyo para atención de  población afectada por situaciones de emergencia, desastre o declaratorias de calamidad pública"/>
    <n v="450302800"/>
    <s v="Numero de personas afectadas por situaciones de emergencia, desastre o declaratorias de calamidad pública apoyadas"/>
    <s v="mantenimiento "/>
    <m/>
    <n v="19222"/>
    <n v="24000"/>
    <n v="6000"/>
    <n v="6000"/>
    <n v="6000"/>
    <n v="6000"/>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5"/>
    <s v="Actualización de la Estrategia Departamental de Respuesta a Emergencias y Planes de Contingencia por Temporada de Lluvias, menos lluvias, erupción volcánica, sismo, tsunami y biosanitario, entre otros."/>
    <n v="4503031"/>
    <s v="Documentos de lineamientos técnicos"/>
    <n v="450303100"/>
    <s v="Número de documentos de lineamientos técnicos realizados"/>
    <s v="mantenimiento "/>
    <m/>
    <n v="1"/>
    <n v="1"/>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6"/>
    <s v="Planificación y ejecución de ejercicios de simulacro y/o simulación por fenómenos de origen natural y/o antrópico intencional y/o biosanitario. "/>
    <n v="4503003"/>
    <s v="Servicio de asistencia técnica"/>
    <n v="450300300"/>
    <s v="Número de Instancias territoriales asistidas"/>
    <s v="mantenimiento "/>
    <m/>
    <n v="64"/>
    <n v="64"/>
    <n v="64"/>
    <n v="64"/>
    <n v="64"/>
    <n v="64"/>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7"/>
    <s v="Implementación de un sistema de información de afectación por desastres por medio de un software de uso estandarizado para  los Comités Municipales de Gestión del Riesgo y Desastres CMGRD"/>
    <n v="4503019"/>
    <s v="Servicios de información implementados"/>
    <n v="450301900"/>
    <s v="Número de sistemas de información implementados"/>
    <s v="Incremento"/>
    <m/>
    <n v="0"/>
    <n v="1"/>
    <s v="NP"/>
    <n v="1"/>
    <n v="1"/>
    <n v="1"/>
    <m/>
    <n v="0"/>
    <x v="1"/>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8"/>
    <s v="Capacitación de personal del Sistema Departamental de Gestión del Riesgo de Desastres en la metodología de Sistema Comando de Incidentes - SCI Básico e Intermedio."/>
    <n v="4503002"/>
    <s v="Servicio de educación informal"/>
    <n v="450300200"/>
    <s v="Número de personas capacitadas"/>
    <s v="Incremento"/>
    <m/>
    <n v="124"/>
    <n v="160"/>
    <n v="40"/>
    <n v="40"/>
    <n v="40"/>
    <n v="40"/>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9"/>
    <s v="Fortalecimiento de la red de telecomunicación de la DAGRD, para su funcionamiento 24/7, donde se reciben los reportes de los CMGRD"/>
    <n v="4503032"/>
    <s v="Servicio de información actualizado"/>
    <n v="450303200"/>
    <s v="Número de sistemas de información actualizados"/>
    <s v="mantenimiento "/>
    <m/>
    <n v="1"/>
    <n v="1"/>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0"/>
    <s v="Instalación y mantemiento de estaciones base VHF Digital para la ampliación de la red de radiocomunicaciones a los municipios que carecen de este sistema de información alterno."/>
    <n v="4503033"/>
    <s v="Servicio de información implementado"/>
    <n v="450303300"/>
    <s v="Número de sistemas de información implementados"/>
    <s v="Incremento *Acumulativa"/>
    <m/>
    <n v="52"/>
    <n v="64"/>
    <n v="3"/>
    <n v="3"/>
    <n v="3"/>
    <n v="3"/>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1"/>
    <s v="Conformación, reactivación y/o fortalecimiento de los organismos de socorro con la capacitación, dotación de equipos, vehículos,  herramientas y/o elementos de protección personal para la atención de emergencias."/>
    <n v="4503016"/>
    <s v="Servicio de fortalecimiento a las salas de crisis territorial"/>
    <n v="450301600"/>
    <s v="Número de organismos de atención de emergencias fortalecidos"/>
    <s v="Incremento"/>
    <m/>
    <n v="24"/>
    <n v="56"/>
    <n v="8"/>
    <n v="8"/>
    <n v="8"/>
    <n v="8"/>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2"/>
    <s v="Gestión para el fortalecimiento y modernización de Estaciones de Bomberos Voluntarios en el Departamento."/>
    <n v="4503015"/>
    <s v="Estaciones de bomberos construidas"/>
    <n v="450301500"/>
    <s v="Número de Estaciones de bomberos construidas"/>
    <s v="Incremento"/>
    <m/>
    <n v="0"/>
    <n v="4"/>
    <n v="1"/>
    <n v="1"/>
    <n v="1"/>
    <n v="1"/>
    <m/>
    <n v="0"/>
    <x v="0"/>
    <m/>
    <n v="0"/>
    <s v="NO INICIADA"/>
    <m/>
    <n v="0"/>
    <s v="NO INICIADA"/>
    <m/>
    <n v="0"/>
    <s v="NO INICIADA"/>
    <m/>
    <n v="0"/>
    <s v="NO INICIADA"/>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3"/>
    <s v="Fortalecimiento de la capacidad de respuesta de las Coordinaciones Municipales de Gestión del Riesgo  y la DAGRD, mediante la dotación de equipo tecnológico,  vehículos y elementos de identidad institucional para la atención de emergencias. "/>
    <n v="4503026"/>
    <s v="Centros logísticos construidos y dotados"/>
    <n v="450302600"/>
    <s v="Centros logísticos para la gestión del riesgo de desastres construidos"/>
    <s v="Incremento"/>
    <m/>
    <n v="1"/>
    <n v="4"/>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44"/>
    <s v="Realizar estudios y diseños para la construcción, mejoramiento y/o rehabilitación de vías, puntos criticos y puentes en el Departamento."/>
    <n v="2402118"/>
    <s v="Estudios de preinversión para la red vial regional."/>
    <n v="240211819"/>
    <s v="Estudios y diseños para la red vial regional realizados "/>
    <s v="Incremento."/>
    <m/>
    <n v="17"/>
    <n v="50"/>
    <n v="25"/>
    <n v="15"/>
    <n v="5"/>
    <n v="5"/>
    <m/>
    <n v="0"/>
    <x v="0"/>
    <m/>
    <n v="0"/>
    <s v="NO INICIADA"/>
    <m/>
    <n v="0"/>
    <s v="NO INICIADA"/>
    <m/>
    <n v="0"/>
    <s v="NO INICIADA"/>
    <m/>
    <n v="0"/>
    <s v="NO INICIADA"/>
  </r>
  <r>
    <s v="INTEGRACION REGIONAL Y DESARROLLO FRONTERIZO"/>
    <s v="INFRAESTRUCTURA PARA LA PAZ"/>
    <s v="Conectividad Terrestre."/>
    <x v="23"/>
    <s v="Red vial departamental atendida."/>
    <n v="1140.43"/>
    <n v="1430"/>
    <n v="545"/>
    <s v="Banco de maquinaria: adquisición de maquinaria y equipos requeridos para las intervenciones viales en miras a construir, mejorar, rehabilitar o mantener."/>
    <n v="2402125"/>
    <s v="Banco de maquinaria dotado"/>
    <n v="240212500"/>
    <s v="Número de maquinaria y equipos adquiridos"/>
    <s v="Incremento."/>
    <m/>
    <n v="22"/>
    <n v="50"/>
    <n v="10"/>
    <n v="20"/>
    <n v="20"/>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46"/>
    <s v="Formulación e implementación de planes viales en las subregiones de Nariño."/>
    <n v="2402104"/>
    <s v="Documentos de planeación"/>
    <n v="240210400"/>
    <s v="Documentos de planeación realizados"/>
    <s v="Incremento."/>
    <m/>
    <n v="0"/>
    <n v="12"/>
    <n v="6"/>
    <n v="6"/>
    <s v="NP"/>
    <s v="NP"/>
    <m/>
    <n v="0"/>
    <x v="0"/>
    <m/>
    <n v="0"/>
    <s v="NO INICIADA"/>
    <m/>
    <n v="0"/>
    <s v="NO PROGRAMADA"/>
    <m/>
    <n v="0"/>
    <s v="NO PROGRAMADA"/>
    <m/>
    <n v="0"/>
    <s v="NO INICIADA"/>
  </r>
  <r>
    <s v="INTEGRACION REGIONAL Y DESARROLLO FRONTERIZO"/>
    <s v="INFRAESTRUCTURA PARA LA PAZ"/>
    <s v="Conectividad Terrestre."/>
    <x v="23"/>
    <s v="Red vial departamental atendida."/>
    <n v="1140.43"/>
    <n v="1430"/>
    <n v="547"/>
    <s v="Mejoramiento de la Red Vial Secundaria del Departamento."/>
    <n v="2402006"/>
    <s v="Vía secundaria mejorada."/>
    <n v="240200600"/>
    <s v="Vía secundaria mejorada (kms)"/>
    <s v="Incremento."/>
    <m/>
    <n v="44"/>
    <n v="54"/>
    <n v="12"/>
    <n v="12"/>
    <n v="15"/>
    <n v="15"/>
    <m/>
    <n v="0"/>
    <x v="0"/>
    <m/>
    <n v="0"/>
    <s v="NO INICIADA"/>
    <m/>
    <n v="0"/>
    <s v="NO INICIADA"/>
    <m/>
    <n v="0"/>
    <s v="NO INICIADA"/>
    <m/>
    <n v="0"/>
    <s v="NO INICIADA"/>
  </r>
  <r>
    <s v="INTEGRACION REGIONAL Y DESARROLLO FRONTERIZO"/>
    <s v="INFRAESTRUCTURA PARA LA PAZ"/>
    <s v="Conectividad Terrestre."/>
    <x v="23"/>
    <s v="Red vial departamental atendida."/>
    <n v="1140.43"/>
    <n v="1430"/>
    <n v="548"/>
    <s v="Mejoramiento de la Red Vial Terciaria de responsabilidad del Departamento y apoyo a mejorar las vías terciarias a cargo de los Municipios._x000a_"/>
    <n v="2402041"/>
    <s v="Vía terciaria mejorada."/>
    <n v="240204100"/>
    <s v="Vía terciaria mejorada (kms)"/>
    <s v="Incremento."/>
    <m/>
    <n v="19"/>
    <n v="37"/>
    <n v="5"/>
    <n v="8"/>
    <n v="12"/>
    <n v="12"/>
    <m/>
    <n v="0"/>
    <x v="0"/>
    <m/>
    <n v="0"/>
    <s v="NO INICIADA"/>
    <m/>
    <n v="0"/>
    <s v="NO INICIADA"/>
    <m/>
    <n v="0"/>
    <s v="NO INICIADA"/>
    <m/>
    <n v="0"/>
    <s v="NO INICIADA"/>
  </r>
  <r>
    <s v="INTEGRACION REGIONAL Y DESARROLLO FRONTERIZO"/>
    <s v="INFRAESTRUCTURA PARA LA PAZ"/>
    <s v="Conectividad Terrestre."/>
    <x v="23"/>
    <s v="Red vial departamental atendida."/>
    <n v="1140.43"/>
    <n v="1430"/>
    <n v="549"/>
    <s v="Realizar el mantenimiento rutinario y periódico en las  Vías Secundarias del Departamento, para  conservar la integridad estructural de la vía."/>
    <n v="2402021"/>
    <s v="Vía secundaria con mantenimiento periódico o rutinario."/>
    <n v="240202100"/>
    <s v="Vía secundaria con mantenimiento (Kms)"/>
    <s v="Incremento."/>
    <m/>
    <n v="1592"/>
    <n v="3800"/>
    <n v="700"/>
    <n v="800"/>
    <n v="800"/>
    <n v="1500"/>
    <m/>
    <n v="0"/>
    <x v="0"/>
    <m/>
    <n v="0"/>
    <s v="NO INICIADA"/>
    <m/>
    <n v="0"/>
    <s v="NO INICIADA"/>
    <m/>
    <n v="0"/>
    <s v="NO INICIADA"/>
    <m/>
    <n v="0"/>
    <s v="NO INICIADA"/>
  </r>
  <r>
    <s v="INTEGRACION REGIONAL Y DESARROLLO FRONTERIZO"/>
    <s v="INFRAESTRUCTURA PARA LA PAZ"/>
    <s v="Conectividad Terrestre."/>
    <x v="23"/>
    <s v="Red vial departamental atendida."/>
    <n v="1140.43"/>
    <n v="1430"/>
    <n v="550"/>
    <s v="Realizar el mantenimiento rutinario y periódico en las  vías terciarias del Departamento  y apoyo en el mantenimiento  rutinario y periódico  las vías terciarias a cargo de los municipios."/>
    <n v="2402112"/>
    <s v="Vía terciaria con mantenimiento periódico o rutinario."/>
    <n v="240211200"/>
    <s v="Vía terciaria con mantenimiento (Kms)"/>
    <s v="Incremento."/>
    <m/>
    <n v="682"/>
    <n v="1700"/>
    <n v="200"/>
    <n v="500"/>
    <n v="500"/>
    <n v="500"/>
    <m/>
    <n v="0"/>
    <x v="0"/>
    <m/>
    <n v="0"/>
    <s v="NO INICIADA"/>
    <m/>
    <n v="0"/>
    <s v="NO INICIADA"/>
    <m/>
    <n v="0"/>
    <s v="NO INICIADA"/>
    <m/>
    <n v="0"/>
    <s v="NO INICIADA"/>
  </r>
  <r>
    <s v="INTEGRACION REGIONAL Y DESARROLLO FRONTERIZO"/>
    <s v="INFRAESTRUCTURA PARA LA PAZ"/>
    <s v="Conectividad Terrestre."/>
    <x v="23"/>
    <s v="Red vial departamental atendida."/>
    <n v="1140.43"/>
    <n v="1430"/>
    <n v="551"/>
    <s v="Atender las emergencias ocasionadas por fenómenos naturales  en las  vías secundarias del Departamento,  buscando garantizar la transitabilidad vial de los usuarios. "/>
    <n v="2402035"/>
    <s v="Vía secundaria atendida por emergencia."/>
    <n v="240203500"/>
    <s v="Vía secundaria con mantenimiento de emergencia "/>
    <s v="Mantenimiento"/>
    <m/>
    <n v="1"/>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2"/>
    <s v="Atender las emergencias ocasionadas por fenómenos naturales las  vías terciarias  de Nariño,  buscando garantizar la transitabilidad en las vías y apoyar la atención en las vías terciarias a cargo de los municipios."/>
    <n v="2402096"/>
    <s v="Vía terciaria atendida por emergencia"/>
    <n v="240209600"/>
    <s v="Vía terciaria con mantenimiento de emergencia "/>
    <s v="Mantenimiento"/>
    <m/>
    <n v="1"/>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3"/>
    <s v="Realizado diagnóstico de puntos criticos en el Departamento."/>
    <s v="2402105"/>
    <s v="Documentos de lineamientos técnicos"/>
    <s v="240210500"/>
    <s v="Documentos de lineamientos técnicos realizados"/>
    <s v="Incremento."/>
    <m/>
    <n v="0"/>
    <n v="1"/>
    <n v="1"/>
    <n v="1"/>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4"/>
    <s v="Construcción de puentes en las  vías secundarias del Departamento."/>
    <n v="2402015"/>
    <s v="Puente construido en vía secundaria."/>
    <n v="240201500"/>
    <s v="Puente construido en vía secundaria existente"/>
    <s v="Incremento."/>
    <m/>
    <n v="1"/>
    <n v="6"/>
    <n v="2"/>
    <n v="2"/>
    <n v="1"/>
    <n v="1"/>
    <m/>
    <n v="0"/>
    <x v="0"/>
    <m/>
    <n v="0"/>
    <s v="NO INICIADA"/>
    <m/>
    <n v="0"/>
    <s v="NO INICIADA"/>
    <m/>
    <n v="0"/>
    <s v="NO INICIADA"/>
    <m/>
    <n v="0"/>
    <s v="NO INICIADA"/>
  </r>
  <r>
    <s v="INTEGRACION REGIONAL Y DESARROLLO FRONTERIZO"/>
    <s v="INFRAESTRUCTURA PARA LA PAZ"/>
    <s v="Conectividad Terrestre."/>
    <x v="23"/>
    <s v="Red vial departamental atendida."/>
    <n v="1140.43"/>
    <n v="1430"/>
    <n v="555"/>
    <s v="Construcción de puentes  en las  vías terciarias del Departamento y apoyo en las vías terciarias a cargo de los municipios."/>
    <n v="2402044"/>
    <s v="Puente construido en vía terciaria."/>
    <n v="240204400"/>
    <s v="Puente construido en vía terciaria existente "/>
    <s v="Incremento"/>
    <m/>
    <n v="1"/>
    <n v="6"/>
    <n v="2"/>
    <n v="2"/>
    <n v="2"/>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6"/>
    <s v="Rehabilitación puentes en las  vías secundarias del Departamento."/>
    <n v="2402019"/>
    <s v="Puente de vía secundaria rehabilitado."/>
    <n v="240201900"/>
    <s v="Puente de vía secundaria rehabilitado "/>
    <s v="Incremento"/>
    <m/>
    <n v="1"/>
    <n v="3"/>
    <n v="1"/>
    <n v="1"/>
    <n v="1"/>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7"/>
    <s v="Rehabilitación de puentes  en las  vías terciarias del Departamento y apoyo en las vías terciarias a cargo de los municipios."/>
    <n v="2402046"/>
    <s v="Puente de la red vial terciaria rehabilitado."/>
    <n v="240204600"/>
    <s v="Puentes de la red terciaria rehabilitados"/>
    <s v="Incremento"/>
    <m/>
    <n v="1"/>
    <n v="3"/>
    <n v="1"/>
    <n v="1"/>
    <n v="1"/>
    <s v="NP"/>
    <m/>
    <n v="0"/>
    <x v="0"/>
    <m/>
    <n v="0"/>
    <s v="NO INICIADA"/>
    <m/>
    <n v="0"/>
    <s v="NO INICIADA"/>
    <m/>
    <n v="0"/>
    <s v="NO PROGRAMADA"/>
    <m/>
    <n v="0"/>
    <s v="NO INICIADA"/>
  </r>
  <r>
    <s v="INTEGRACION REGIONAL Y DESARROLLO FRONTERIZO"/>
    <s v="INFRAESTRUCTURA PARA LA PAZ"/>
    <s v="Conectividad Terrestre."/>
    <x v="23"/>
    <s v="Red vial departamental atendida."/>
    <n v="1140.43"/>
    <n v="1430"/>
    <n v="558"/>
    <s v="Mantenimiento de puentes en la vías secundarias del Departamento."/>
    <n v="2402022"/>
    <s v="Puente de la red vial secundaria con mantenimiento."/>
    <n v="240202200"/>
    <s v="Puente de la red secundaria con mantenimiento"/>
    <s v="Incremento"/>
    <m/>
    <n v="3"/>
    <n v="7"/>
    <n v="1"/>
    <n v="2"/>
    <n v="2"/>
    <n v="2"/>
    <m/>
    <n v="0"/>
    <x v="0"/>
    <m/>
    <n v="0"/>
    <s v="NO INICIADA"/>
    <m/>
    <n v="0"/>
    <s v="NO INICIADA"/>
    <m/>
    <n v="0"/>
    <s v="NO INICIADA"/>
    <m/>
    <n v="0"/>
    <s v="NO INICIADA"/>
  </r>
  <r>
    <s v="INTEGRACION REGIONAL Y DESARROLLO FRONTERIZO"/>
    <s v="INFRAESTRUCTURA PARA LA PAZ"/>
    <s v="Conectividad Terrestre."/>
    <x v="23"/>
    <s v="Red vial departamental atendida."/>
    <n v="1140.43"/>
    <n v="1430"/>
    <n v="559"/>
    <s v="Mantenimiento de puentes  en las  vías terciarias del Departamento  y apoyo en las vías terciarias a cargo de los municipios."/>
    <n v="2402048"/>
    <s v="Puente de la red vial terciaria con mantenimiento."/>
    <n v="240204800"/>
    <s v="Puentes de la red terciaria con mantenimiento "/>
    <s v="Incremento"/>
    <m/>
    <n v="2"/>
    <n v="7"/>
    <n v="1"/>
    <n v="2"/>
    <n v="2"/>
    <n v="2"/>
    <m/>
    <n v="0"/>
    <x v="0"/>
    <m/>
    <n v="0"/>
    <s v="NO INICIADA"/>
    <m/>
    <n v="0"/>
    <s v="NO INICIADA"/>
    <m/>
    <n v="0"/>
    <s v="NO INICIADA"/>
    <m/>
    <n v="0"/>
    <s v="NO INICIADA"/>
  </r>
  <r>
    <s v="INTEGRACION REGIONAL Y DESARROLLO FRONTERIZO"/>
    <s v="INFRAESTRUCTURA PARA LA PAZ"/>
    <s v="Conectividad Terrestre."/>
    <x v="23"/>
    <s v="Red vial departamental atendida."/>
    <n v="1140.43"/>
    <n v="1430"/>
    <n v="560"/>
    <s v="Infraestructura vial  secundaria construida en el Departamento."/>
    <n v="2402001"/>
    <s v="Vía secundaria construida."/>
    <n v="240200100"/>
    <s v="Vía secundaria construida"/>
    <s v="Incremento"/>
    <m/>
    <n v="0"/>
    <n v="9"/>
    <s v="NP"/>
    <n v="2"/>
    <n v="5"/>
    <n v="2"/>
    <m/>
    <n v="0"/>
    <x v="1"/>
    <m/>
    <n v="0"/>
    <s v="NO INICIADA"/>
    <m/>
    <n v="0"/>
    <s v="NO INICIADA"/>
    <m/>
    <n v="0"/>
    <s v="NO INICIADA"/>
    <m/>
    <n v="0"/>
    <s v="NO INICIADA"/>
  </r>
  <r>
    <s v="INTEGRACION REGIONAL Y DESARROLLO FRONTERIZO"/>
    <s v="INFRAESTRUCTURA PARA LA PAZ"/>
    <s v="Conectividad Terrestre."/>
    <x v="23"/>
    <s v="Red vial departamental atendida."/>
    <n v="1140.43"/>
    <n v="1430"/>
    <n v="561"/>
    <s v="Infraestructura vial  terciaria construida en el Departamento."/>
    <n v="2402039"/>
    <s v="Vía terciaria construida"/>
    <n v="240203900"/>
    <s v="Vía terciaria construida"/>
    <s v="Incremento"/>
    <m/>
    <n v="0"/>
    <n v="75"/>
    <s v="NP"/>
    <n v="25"/>
    <n v="25"/>
    <n v="25"/>
    <m/>
    <n v="0"/>
    <x v="1"/>
    <m/>
    <n v="0"/>
    <s v="NO INICIADA"/>
    <m/>
    <n v="0"/>
    <s v="NO INICIADA"/>
    <m/>
    <n v="0"/>
    <s v="NO INICIADA"/>
    <m/>
    <n v="0"/>
    <s v="NO INICIADA"/>
  </r>
  <r>
    <s v="INTEGRACION REGIONAL Y DESARROLLO FRONTERIZO"/>
    <s v="INFRAESTRUCTURA PARA LA PAZ"/>
    <s v="Conectividad Terrestre."/>
    <x v="23"/>
    <s v="Red vial departamental atendida."/>
    <n v="1140.43"/>
    <n v="1430"/>
    <n v="562"/>
    <s v="Revisados proyectos de infraestructura vial  para su viabilización, con el fin de mejorar la transitabilidad y conectividad en la red de primero, segundo y tercer orden que se proyecten ejecutar en el Departamento."/>
    <n v="2402107"/>
    <s v="Servicio de asistencia técnica en infraestructura y Servicio de la red vial regional."/>
    <n v="240210701"/>
    <s v="Proyectos soportados con asistencia técnica."/>
    <s v="Incremento"/>
    <m/>
    <n v="129"/>
    <n v="145"/>
    <n v="45"/>
    <n v="55"/>
    <n v="35"/>
    <n v="10"/>
    <m/>
    <n v="0"/>
    <x v="0"/>
    <m/>
    <n v="0"/>
    <s v="NO INICIADA"/>
    <m/>
    <n v="0"/>
    <s v="NO INICIADA"/>
    <m/>
    <n v="0"/>
    <s v="NO INICIADA"/>
    <m/>
    <n v="0"/>
    <s v="NO INICIADA"/>
  </r>
  <r>
    <s v="INTEGRACION REGIONAL Y DESARROLLO FRONTERIZO"/>
    <s v="INFRAESTRUCTURA PARA LA PAZ"/>
    <s v="Conectividad aérea, marítima, fluvial y férrea"/>
    <x v="23"/>
    <s v="Infraestructura aérea atendida"/>
    <n v="2"/>
    <n v="4"/>
    <n v="563"/>
    <s v="Apoyada la gestión que permita fortalecer la infraestructura aérea en el Departamento de Nariño mediante la ampliación, mejoramiento y/o manteniemiento de la pistas e instalaciones que hace parte de la red aérea del Departamento."/>
    <n v="2403025"/>
    <s v="Aeropuertos con mantenimiento"/>
    <n v="240302500"/>
    <s v="Aeropuerto con mantenimiento."/>
    <s v="Incremento"/>
    <m/>
    <n v="1"/>
    <n v="2"/>
    <s v="NP"/>
    <n v="2"/>
    <s v="NP"/>
    <s v="NP"/>
    <m/>
    <n v="0"/>
    <x v="1"/>
    <m/>
    <n v="0"/>
    <s v="NO INICIADA"/>
    <m/>
    <n v="0"/>
    <s v="NO PROGRAMADA"/>
    <m/>
    <n v="0"/>
    <s v="NO PROGRAMADA"/>
    <m/>
    <n v="0"/>
    <s v="NO INICIADA"/>
  </r>
  <r>
    <s v="INTEGRACION REGIONAL Y DESARROLLO FRONTERIZO"/>
    <s v="INFRAESTRUCTURA PARA LA PAZ"/>
    <s v="Conectividad aérea, marítima, fluvial y férrea"/>
    <x v="23"/>
    <s v="Infraestructura aérea atendida"/>
    <n v="2"/>
    <n v="4"/>
    <n v="564"/>
    <s v="Apoyada la gestión que permita fortalecer la infraestructura aérea en el Departamento de Nariño mediante la ampliación, mejoramiento y/o manteniemiento de la pistas e instalaciones que hace parte de la red aérea del Departamento."/>
    <n v="2403049"/>
    <s v="Aeródromos construidos"/>
    <n v="240304900"/>
    <s v="Aeródromos construidos."/>
    <s v="Incremento"/>
    <m/>
    <n v="0"/>
    <n v="2"/>
    <n v="1"/>
    <s v="NP"/>
    <n v="1"/>
    <s v="NP"/>
    <m/>
    <n v="0"/>
    <x v="0"/>
    <m/>
    <n v="0"/>
    <s v="NO PROGRAMADA"/>
    <m/>
    <n v="0"/>
    <s v="NO INICIADA"/>
    <m/>
    <n v="0"/>
    <s v="NO PROGRAMADA"/>
    <m/>
    <n v="0"/>
    <s v="NO INICIADA"/>
  </r>
  <r>
    <s v="INTEGRACION REGIONAL Y DESARROLLO FRONTERIZO"/>
    <s v="INFRAESTRUCTURA PARA LA PAZ"/>
    <s v="Conectividad aérea, marítima, fluvial y férrea"/>
    <x v="23"/>
    <s v="Infraestructura aérea atendida"/>
    <n v="2"/>
    <n v="4"/>
    <n v="565"/>
    <s v="Apoyada la gestión que permita fortalecer la infraestructura aérea en el Departamento de Nariño mediante la ampliación, mejoramiento y/o manteniemiento de la pistas e instalaciones que hace parte de la red aérea del Departamento."/>
    <n v="2403050"/>
    <s v="Aeródromos mejorados"/>
    <n v="240305000"/>
    <s v="Aeródromos mejorados."/>
    <s v="Incremento"/>
    <m/>
    <n v="0"/>
    <n v="4"/>
    <s v="NP"/>
    <n v="2"/>
    <n v="2"/>
    <s v="NP"/>
    <m/>
    <n v="0"/>
    <x v="1"/>
    <m/>
    <n v="0"/>
    <s v="NO INICIADA"/>
    <m/>
    <n v="0"/>
    <s v="NO INICIADA"/>
    <m/>
    <n v="0"/>
    <s v="NO PROGRAMADA"/>
    <m/>
    <n v="0"/>
    <s v="NO INICIADA"/>
  </r>
  <r>
    <s v="INTEGRACION REGIONAL Y DESARROLLO FRONTERIZO"/>
    <s v="INFRAESTRUCTURA PARA LA PAZ"/>
    <s v="Conectividad aérea, marítima, fluvial y férrea"/>
    <x v="23"/>
    <s v="Infraestructura maritima y fluvial atendida"/>
    <n v="1"/>
    <n v="2"/>
    <n v="566"/>
    <s v="Apoyada la gestión que permita fortalecer la infraestructura marítima de Nariño, mediante el  mantenimiento, ampliación y profundizacion del puerto de Tumaco."/>
    <n v="2405018"/>
    <s v="Acceso marítimo profundizado"/>
    <n v="240501800"/>
    <s v="Acceso marítimo profundizado "/>
    <s v="Incremento"/>
    <m/>
    <n v="1"/>
    <n v="2"/>
    <n v="2"/>
    <s v="NP"/>
    <s v="NP"/>
    <s v="NP"/>
    <m/>
    <n v="0"/>
    <x v="0"/>
    <m/>
    <n v="0"/>
    <s v="NO PROGRAMADA"/>
    <m/>
    <n v="0"/>
    <s v="NO PROGRAMADA"/>
    <m/>
    <n v="0"/>
    <s v="NO PROGRAMADA"/>
    <m/>
    <n v="0"/>
    <s v="NO INICIADA"/>
  </r>
  <r>
    <s v="INTEGRACION REGIONAL Y DESARROLLO FRONTERIZO"/>
    <s v="INFRAESTRUCTURA PARA LA PAZ"/>
    <s v="Conectividad aérea, marítima, fluvial y férrea"/>
    <x v="23"/>
    <s v="Infraestructura maritima y fluvial atendida"/>
    <n v="1"/>
    <n v="2"/>
    <n v="567"/>
    <s v="Documentos técnicos enfocados a la optimización del puerto, para articularse en la cadena productiva del Departamento, al igual que estudios para el mejoramiento de las áreas de acceso a la zona continental. "/>
    <n v="2405025"/>
    <s v="Documentos de estudios técnicos"/>
    <n v="240502500"/>
    <s v="Documentos de estudios técnicos realizados"/>
    <s v="Incremento"/>
    <m/>
    <n v="1"/>
    <n v="5"/>
    <n v="1"/>
    <n v="2"/>
    <n v="2"/>
    <s v="NP"/>
    <m/>
    <n v="0"/>
    <x v="0"/>
    <m/>
    <n v="0"/>
    <s v="NO INICIADA"/>
    <m/>
    <n v="0"/>
    <s v="NO INICIADA"/>
    <m/>
    <n v="0"/>
    <s v="NO PROGRAMADA"/>
    <m/>
    <n v="0"/>
    <s v="NO INICIADA"/>
  </r>
  <r>
    <s v="INTEGRACION REGIONAL Y DESARROLLO FRONTERIZO"/>
    <s v="INFRAESTRUCTURA PARA LA PAZ"/>
    <s v="Conectividad aérea, marítima, fluvial y férrea"/>
    <x v="23"/>
    <s v="Infraestructura maritima y fluvial atendida"/>
    <n v="1"/>
    <n v="2"/>
    <n v="568"/>
    <s v="Apoyada la gestión para fortalecer la Infraestructura fluvial en el departamento: Acuapista, muelles y dragados, Plan Pazcífico, donde se Incluye la construcción de los malecones en Tumaco y Francisco Pizarro."/>
    <n v="2406011"/>
    <s v="Malecones construidos"/>
    <n v="240601100"/>
    <s v="Número de malecones"/>
    <s v="Incremento"/>
    <m/>
    <n v="0"/>
    <n v="2"/>
    <n v="1"/>
    <n v="1"/>
    <s v="NP"/>
    <s v="NP"/>
    <m/>
    <n v="0"/>
    <x v="0"/>
    <m/>
    <n v="0"/>
    <s v="NO INICIADA"/>
    <m/>
    <n v="0"/>
    <s v="NO PROGRAMADA"/>
    <m/>
    <n v="0"/>
    <s v="NO PROGRAMADA"/>
    <m/>
    <n v="0"/>
    <s v="NO INICIADA"/>
  </r>
  <r>
    <s v="INTEGRACION REGIONAL Y DESARROLLO FRONTERIZO"/>
    <s v="INFRAESTRUCTURA PARA LA PAZ"/>
    <s v="Conectividad aérea, marítima, fluvial y férrea"/>
    <x v="23"/>
    <s v="Infraestructura maritima y fluvial atendida"/>
    <n v="1"/>
    <n v="2"/>
    <n v="569"/>
    <s v="Apoyada la gestión para fortalecer la Infraestructura fluvial en el departamento: Acuapista, muelles y dragados, Plan Pazcífico, donde se Incluye la construcción de los malecones en Tumaco y Francisco Pizarro."/>
    <n v="2406041"/>
    <s v="Documentos de planeación."/>
    <n v="240604100"/>
    <s v="Documentos de planeación realizados "/>
    <s v="Incremento"/>
    <m/>
    <n v="2"/>
    <n v="5"/>
    <s v="NP"/>
    <n v="2"/>
    <n v="2"/>
    <n v="1"/>
    <m/>
    <n v="0"/>
    <x v="1"/>
    <m/>
    <n v="0"/>
    <s v="NO INICIADA"/>
    <m/>
    <n v="0"/>
    <s v="NO INICIADA"/>
    <m/>
    <n v="0"/>
    <s v="NO INICIADA"/>
    <m/>
    <n v="0"/>
    <s v="NO INICIADA"/>
  </r>
  <r>
    <s v="INTEGRACION REGIONAL Y DESARROLLO FRONTERIZO"/>
    <s v="INFRAESTRUCTURA PARA LA PAZ"/>
    <s v="Conectividad aérea, marítima, fluvial y férrea"/>
    <x v="23"/>
    <s v="Infraestructura férrea atendida"/>
    <s v="ND"/>
    <n v="1"/>
    <n v="570"/>
    <s v="Apoyada la gestión para desarrollar la infraestructura férrea en el Departamento."/>
    <n v="2404044"/>
    <s v="Estudios de preinversión"/>
    <n v="240404400"/>
    <s v="Estudios de preinversión realizados"/>
    <s v="Incremento"/>
    <m/>
    <n v="0"/>
    <n v="2"/>
    <s v="NP"/>
    <n v="1"/>
    <n v="1"/>
    <s v="NP"/>
    <m/>
    <n v="0"/>
    <x v="1"/>
    <m/>
    <n v="0"/>
    <s v="NO INICIADA"/>
    <m/>
    <n v="0"/>
    <s v="NO INICIADA"/>
    <m/>
    <n v="0"/>
    <s v="NO PROGRAMADA"/>
    <m/>
    <n v="0"/>
    <s v="NO INICIADA"/>
  </r>
  <r>
    <s v="INTEGRACION REGIONAL Y DESARROLLO FRONTERIZO"/>
    <s v="INFRAESTRUCTURA PARA LA PAZ"/>
    <s v="Conectividad aérea, marítima, fluvial y férrea"/>
    <x v="23"/>
    <s v="Infraestructura férrea atendida"/>
    <s v="ND"/>
    <n v="1"/>
    <n v="571"/>
    <s v="Apoyada la gestión para desarrollar la infraestructura férrea en el Departamento."/>
    <n v="2404041"/>
    <s v="Documentos de planeación."/>
    <n v="240404100"/>
    <s v="Documentos de planeación realizados "/>
    <s v="Incremento."/>
    <m/>
    <n v="0"/>
    <n v="2"/>
    <s v="NP"/>
    <n v="1"/>
    <n v="1"/>
    <s v="NP"/>
    <m/>
    <n v="0"/>
    <x v="1"/>
    <m/>
    <n v="0"/>
    <s v="NO INICIADA"/>
    <m/>
    <n v="0"/>
    <s v="NO INICIADA"/>
    <m/>
    <n v="0"/>
    <s v="NO PROGRAMADA"/>
    <m/>
    <n v="0"/>
    <s v="NO INICIADA"/>
  </r>
  <r>
    <s v="INTEGRACION REGIONAL Y DESARROLLO FRONTERIZO"/>
    <s v="TECNOLOGÍAS DE INFORMACIÓN Y COMUNICACIÓN PARA LA PAZ"/>
    <s v="CONECTIVIDAD: Reducción de la brecha digital y la pobreza"/>
    <x v="24"/>
    <s v="Indice de penetración de conectividad"/>
    <n v="3.51"/>
    <n v="5"/>
    <n v="572"/>
    <s v="Formulado e implementado Plan Estratégico Departamental de Tecnologías de la Información y Comunicación."/>
    <n v="2301004"/>
    <s v="Documentos de planeación"/>
    <s v="230100400"/>
    <s v="Documentos de planeación elaborados"/>
    <s v="Incremento"/>
    <m/>
    <n v="0"/>
    <n v="1"/>
    <n v="1"/>
    <n v="1"/>
    <n v="1"/>
    <n v="1"/>
    <m/>
    <n v="0"/>
    <x v="0"/>
    <m/>
    <n v="0"/>
    <s v="NO INICIADA"/>
    <m/>
    <n v="0"/>
    <s v="NO INICIADA"/>
    <m/>
    <n v="0"/>
    <s v="NO INICIADA"/>
    <m/>
    <n v="0"/>
    <s v="NO INICIADA"/>
  </r>
  <r>
    <s v="INTEGRACION REGIONAL Y DESARROLLO FRONTERIZO"/>
    <s v="TECNOLOGÍAS DE INFORMACIÓN Y COMUNICACIÓN PARA LA PAZ"/>
    <s v="CONECTIVIDAD: Reducción de la brecha digital y la pobreza"/>
    <x v="24"/>
    <s v="Indice de penetración de conectividad"/>
    <n v="3.51"/>
    <n v="5"/>
    <n v="573"/>
    <s v="Fortalecidos muncipios con bajo nivel de internet rural a través de tecnologías de fibra, satelital, radioenlace o hÍdridas."/>
    <n v="2301028"/>
    <s v="Servicio de conexiones a redes de servicio portador"/>
    <n v="230102800"/>
    <s v="Municipios y áreas no municipalizadas_x000a_conectados a redes de servicio "/>
    <s v="Incremento"/>
    <m/>
    <n v="0"/>
    <n v="24"/>
    <n v="4"/>
    <n v="8"/>
    <n v="8"/>
    <n v="4"/>
    <m/>
    <n v="0"/>
    <x v="0"/>
    <m/>
    <n v="0"/>
    <s v="NO INICIADA"/>
    <m/>
    <n v="0"/>
    <s v="NO INICIADA"/>
    <m/>
    <n v="0"/>
    <s v="NO INICIADA"/>
    <m/>
    <n v="0"/>
    <s v="NO INICIADA"/>
  </r>
  <r>
    <s v="INTEGRACION REGIONAL Y DESARROLLO FRONTERIZO"/>
    <s v="TECNOLOGÍAS DE INFORMACIÓN Y COMUNICACIÓN PARA LA PAZ"/>
    <s v="CONECTIVIDAD: Reducción de la brecha digital y la pobreza"/>
    <x v="24"/>
    <s v="Indice de penetración de conectividad"/>
    <n v="3.51"/>
    <n v="5"/>
    <n v="574"/>
    <s v="Proporción de hogares con infraestructura de telecomunicaciones de última milla y terminal de usuario para permitir el acceso a Internet en hogares de bajos ingresos."/>
    <n v="2301027"/>
    <s v="Servicio de conexiones a redes de acceso"/>
    <s v="230102700"/>
    <s v="Hogares con conexión a internet"/>
    <s v="Incremento"/>
    <m/>
    <n v="53"/>
    <n v="59"/>
    <n v="53.05"/>
    <n v="55"/>
    <n v="57"/>
    <n v="59"/>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5"/>
    <s v="Desarrollados, implementados y mejorados  aplicativos, herramientas y servicios tecnológicos en el marco de la estrategia de Gobierno Digital. "/>
    <n v="2302086"/>
    <s v="Servicios de Información para la implementación de la Estrategia de Gobierno digital"/>
    <n v="230208600"/>
    <s v="Herramientas tecnológicas de Gobierno digital implemetadas "/>
    <s v="Incremento"/>
    <m/>
    <n v="10"/>
    <n v="16"/>
    <n v="3"/>
    <n v="1"/>
    <n v="1"/>
    <n v="1"/>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6"/>
    <s v="Creado y en funcionamiento canal de radio y audiovisual institucional."/>
    <n v="2302014"/>
    <s v="Servicio de apoyo financiero para el desarrollo de proyectos e Investigación, desarrollo e innovación en temas TIC"/>
    <n v="230201400"/>
    <s v="Proyectos apoyados"/>
    <s v="Incremento"/>
    <m/>
    <n v="0"/>
    <n v="2"/>
    <n v="1"/>
    <n v="2"/>
    <n v="2"/>
    <n v="2"/>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7"/>
    <s v="Asistencia técnica en transformación digital a Mipymes, empresas y emprendimientos."/>
    <n v="2302021"/>
    <s v="_x000a_Servicio de asistencia técnicas a emprendedores y empresas_x000a__x000a_"/>
    <n v="230202100"/>
    <s v="Emprendedores y empresas asistidas_x000a_técnicamente "/>
    <s v="Incremento"/>
    <m/>
    <n v="5"/>
    <n v="120"/>
    <n v="30"/>
    <n v="30"/>
    <n v="30"/>
    <n v="30"/>
    <m/>
    <n v="0"/>
    <x v="0"/>
    <m/>
    <n v="0"/>
    <s v="NO INICIADA"/>
    <m/>
    <n v="0"/>
    <s v="NO INICIADA"/>
    <m/>
    <n v="0"/>
    <s v="NO INICIADA"/>
    <m/>
    <n v="0"/>
    <s v="NO INICIADA"/>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8"/>
    <s v="Apoyados proyectos de valor agregado a la producción agrícola del departamento en el marco de la estrategia ciudades inteligentes "/>
    <n v="2301067"/>
    <s v="Servicio de apoyo financiero para el desarrollo de ciudades inteligentes"/>
    <n v="230106700"/>
    <s v="Proyectos cofinanciados "/>
    <s v="Incremento"/>
    <m/>
    <n v="0"/>
    <n v="2"/>
    <n v="1"/>
    <n v="2"/>
    <n v="2"/>
    <n v="2"/>
    <m/>
    <n v="0"/>
    <x v="0"/>
    <m/>
    <n v="0"/>
    <s v="NO INICIADA"/>
    <m/>
    <n v="0"/>
    <s v="NO INICIADA"/>
    <m/>
    <n v="0"/>
    <s v="NO INICIADA"/>
    <m/>
    <n v="0"/>
    <s v="NO INICIADA"/>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79"/>
    <s v="Implementada estrategia de apropiación / formación TIC con enfoque diferencial y poblacional."/>
    <n v="2301047"/>
    <s v="Servicio de difusión para promover el uso de internet"/>
    <n v="230104700"/>
    <s v="Personas capacitadas en tecnologías en el uso de  y apropiación de las TIC, con efoque diferencial y poblacional"/>
    <s v="Incremento"/>
    <m/>
    <n v="100"/>
    <n v="2400"/>
    <n v="500"/>
    <n v="700"/>
    <n v="700"/>
    <n v="500"/>
    <m/>
    <n v="0"/>
    <x v="0"/>
    <m/>
    <n v="0"/>
    <s v="NO INICIADA"/>
    <m/>
    <n v="0"/>
    <s v="NO INICIADA"/>
    <m/>
    <n v="0"/>
    <s v="NO INICIADA"/>
    <m/>
    <n v="0"/>
    <s v="NO INICIADA"/>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80"/>
    <s v="Creación y fortalecimiento de centros digitales con enfoque educativo  en TIC."/>
    <n v="2301066"/>
    <s v="Servicio de apoyo financiero para el acceso a terminales de cómputo y contenidos digitales"/>
    <s v="230106600"/>
    <s v="Proyectos financiados"/>
    <s v="Incremento"/>
    <m/>
    <n v="0"/>
    <n v="40"/>
    <n v="5"/>
    <n v="15"/>
    <n v="15"/>
    <n v="5"/>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1"/>
    <s v="Actualizada e implementada la Política Pública de Innovacion Social del Departamento."/>
    <n v="2302039"/>
    <s v="Servicio de investigación, desarrollo e innovación para la industria de las tecnologías de la información"/>
    <n v="230203900"/>
    <s v="Modelos para el desarrollo de actividades I+D+i en la industria TIC nacional desarrollados"/>
    <s v="Mantenimiento"/>
    <m/>
    <n v="1"/>
    <n v="4"/>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2"/>
    <s v="Creado y funcionando el Comité Departamental de Innovación. "/>
    <n v="2302083"/>
    <s v="Documentos de lineamientos técnicos"/>
    <n v="230205100"/>
    <s v="Documentos de lineamientos técnicos elaborados"/>
    <s v="Incremento"/>
    <m/>
    <n v="0"/>
    <n v="1"/>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3"/>
    <s v="Apoyados proyectos de innovación rural y ecoinnovación para mejorar procesos de producción, transformación y comercialización"/>
    <n v="2302019"/>
    <s v="Servicio de apoyo financiero para la promoción de la innovación y la especilización en la industria de las tecnologías de la información"/>
    <n v="230201999"/>
    <s v="Proyectos de investigación, innovación y desarrollo cofinanciados"/>
    <s v="Incremento"/>
    <m/>
    <n v="3"/>
    <n v="14"/>
    <n v="2"/>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4"/>
    <s v="Diseñada e implementada estrategia de fortalecimiento para el centro de innovación social y tecnológico de Nariño - CISNA -_x000a_"/>
    <n v="2302043"/>
    <s v="Servicio de promoción y divulgación de estrategias para MiPyme"/>
    <n v="2302043"/>
    <s v="Estrategia implementada "/>
    <s v="Incremento"/>
    <m/>
    <n v="1"/>
    <n v="4"/>
    <n v="1"/>
    <n v="1"/>
    <n v="1"/>
    <n v="1"/>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5"/>
    <s v="Creados e implementados laboratorios ciudadanos para la paz y la inclusión social."/>
    <n v="2302041"/>
    <s v="Servicio de promoción de la participación ciudadana para el fomento del diálogo con el Estado"/>
    <n v="230204100"/>
    <s v="Ejercicios de participación ciudadana realizados "/>
    <s v="Incremento"/>
    <m/>
    <n v="3"/>
    <n v="16"/>
    <n v="4"/>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6"/>
    <s v="Incrementar la apropiación, promoción y posicionamiento de cafés especiales de origen Nariño - Ordenanza 004/2023_x000a__x000a_"/>
    <n v="2302051"/>
    <s v="Servicio de difusión de instrumentos de promoción de la innovación en la industria TIC"/>
    <n v="230205100"/>
    <s v="Eventos para difundir instrumentos de promoción de la innnovación en la industria TIC realizados"/>
    <s v="Incremento"/>
    <m/>
    <n v="1"/>
    <n v="16"/>
    <n v="4"/>
    <n v="4"/>
    <n v="4"/>
    <n v="4"/>
    <m/>
    <n v="0"/>
    <x v="0"/>
    <m/>
    <n v="0"/>
    <s v="NO INICIADA"/>
    <m/>
    <n v="0"/>
    <s v="NO INICIADA"/>
    <m/>
    <n v="0"/>
    <s v="NO INICIADA"/>
    <m/>
    <n v="0"/>
    <s v="NO INICIADA"/>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7"/>
    <s v="Desarrollo de habilidades para la apropociación del conocimiento en innovacion y tecnología a estudiantes de instituciones educativas públicas y servidores públicos"/>
    <n v="2302059"/>
    <s v="Servicio de educación informal en uso responsable y seguro de las tecnologías de la información y las comunicaciones "/>
    <n v="230205900"/>
    <s v="Personas de la comunidad sensibilizadas en uso responsable y seguro de las TIC"/>
    <s v="Incremento"/>
    <m/>
    <n v="200"/>
    <n v="1800"/>
    <n v="300"/>
    <n v="500"/>
    <n v="500"/>
    <n v="500"/>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8"/>
    <s v="Vinculado el departamento de Nariño a la RAP Amazonía."/>
    <n v="4599021"/>
    <s v="Documentos normativos"/>
    <n v="459902100"/>
    <s v="Documentos normativos realizados"/>
    <s v="Incremento"/>
    <m/>
    <n v="0"/>
    <n v="1"/>
    <s v="NP"/>
    <n v="1"/>
    <n v="1"/>
    <n v="1"/>
    <m/>
    <n v="0"/>
    <x v="1"/>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9"/>
    <s v="Diseñada e implementada la ruta de coordinación y gestión de programas, proyectos e iniciativas de Cooperación Internacional en Nariño. _x000a_"/>
    <n v="4599020"/>
    <s v="Documentos metodológicos"/>
    <n v="459902000"/>
    <s v="Documentos metodológicos realizados"/>
    <s v="Incremento "/>
    <m/>
    <n v="0"/>
    <n v="1"/>
    <n v="1"/>
    <n v="1"/>
    <n v="1"/>
    <n v="1"/>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0"/>
    <s v="Formalización de acuerdos de hermanamiento con países del Caribe, Medio Oriente, Asia Pacifico y Europa."/>
    <n v="4599019"/>
    <s v="Documentos de planeación"/>
    <n v="459901902"/>
    <s v="Documentos de planeación con seguimiento realizado"/>
    <s v="Incremento "/>
    <m/>
    <n v="2"/>
    <n v="8"/>
    <n v="2"/>
    <n v="2"/>
    <n v="2"/>
    <n v="2"/>
    <m/>
    <n v="0"/>
    <x v="0"/>
    <m/>
    <n v="0"/>
    <s v="NO INICIADA"/>
    <m/>
    <n v="0"/>
    <s v="NO INICIADA"/>
    <m/>
    <n v="0"/>
    <s v="NO INICIADA"/>
    <m/>
    <n v="0"/>
    <s v="NO INICIADA"/>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1"/>
    <s v="Realizar vitrinas comerciales regionales, nacionales e internacionales para incentivar la dinámica económica y social que promuevan acuerdos comerciales de exportación e importación de productos y servicios con paises aliados."/>
    <n v="4599029"/>
    <s v="Servicio de integración de la oferta pública"/>
    <n v="459902900"/>
    <s v="Espacios de integración de oferta pública generados"/>
    <s v="Incremento"/>
    <m/>
    <n v="1"/>
    <n v="12"/>
    <n v="3"/>
    <n v="3"/>
    <n v="3"/>
    <n v="3"/>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2"/>
    <s v="Fortalecimiento de las relaciones en la zona de integración fronteriza: relaciones binacionales, departamentos, provincias y municipios fronterizos, mediante: _x000a__x000a_* Reactivación del  convenio de hermanamiento Ecuador - Colombia._x000a_* Reactivación del Observatorio de la Zona de Integración Fronteriza, en articulación con la Cancillería. _x000a_* Encuentros culturales, deportivos, sociales, ferias, talleres en pro de la integracion de zona fronteriza."/>
    <n v="4599018"/>
    <s v="Documentos de lineamientos técnicos"/>
    <n v="459901802"/>
    <s v="Documentos de estrategias de posicionamiento y articulación interinstitucional implementados "/>
    <s v="Incremento"/>
    <m/>
    <n v="2"/>
    <n v="8"/>
    <n v="2"/>
    <n v="2"/>
    <n v="2"/>
    <n v="2"/>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3"/>
    <s v="Asistencia técnica en programas y proyectos de apoyo a la gestión de la administración territorial a municipios de la zona de integración fronteriza y de la Exprovincia de Obando."/>
    <s v="4599031"/>
    <s v="Servicio de asistencia técnica"/>
    <s v="459903100"/>
    <s v="Entidades, organismos y dependencias asistidos técnicamente"/>
    <s v="Incremento"/>
    <m/>
    <n v="5"/>
    <n v="28"/>
    <n v="7"/>
    <n v="7"/>
    <n v="7"/>
    <n v="7"/>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4"/>
    <s v="Apoyo en la formulación e implementación del plan estratégico para la atención de población migrante, en articulación con  la mesa departamental de migraciones y Secretaría de gobierno departamental."/>
    <n v="4599019"/>
    <s v="Documentos de planeación"/>
    <s v="459901901"/>
    <s v="Planes estratégicos elaborados"/>
    <s v="Incremento"/>
    <m/>
    <n v="0"/>
    <n v="4"/>
    <n v="1"/>
    <n v="1"/>
    <n v="1"/>
    <n v="1"/>
    <m/>
    <n v="0"/>
    <x v="0"/>
    <m/>
    <n v="0"/>
    <s v="NO INICIADA"/>
    <m/>
    <n v="0"/>
    <s v="NO INICIADA"/>
    <m/>
    <n v="0"/>
    <s v="NO INICIADA"/>
    <m/>
    <n v="0"/>
    <s v="NO INICIADA"/>
  </r>
  <r>
    <s v="INTEGRACION REGIONAL Y DESARROLLO FRONTERIZO"/>
    <s v="NARIÑO SIN FRONTERAS"/>
    <s v="_x000a__x000a_Integración y desarrollo fronterizo ZIFEC_x000a_"/>
    <x v="27"/>
    <s v="Indice de internacionalización departamental"/>
    <s v="2.34"/>
    <n v="2.5"/>
    <n v="595"/>
    <s v="Proyectos financiados a través de la gestión de fondos y recursos nacionales e internacionales del convenio de hermanamiento OZIFEC."/>
    <s v="4599031"/>
    <s v="Servicio de asistencia técnica"/>
    <s v="459903104"/>
    <s v="Proyectos asistidos técnicamente"/>
    <s v="Incremento"/>
    <m/>
    <n v="0"/>
    <n v="2"/>
    <n v="1"/>
    <n v="2"/>
    <n v="2"/>
    <n v="2"/>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6"/>
    <s v="Sedes institucionales adecuadas."/>
    <s v="4599011"/>
    <s v="Sedes adecuadas"/>
    <s v="459901100"/>
    <s v="Sedes adecuadas"/>
    <s v="mantenimiento "/>
    <m/>
    <n v="10"/>
    <n v="10"/>
    <n v="2"/>
    <n v="3"/>
    <n v="3"/>
    <n v="2"/>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7"/>
    <s v="Gestionados comodatos y/o donaciones de bienes inmuebles para el funcionamiento administrativo y/o operativo de la entidad."/>
    <n v="4599015"/>
    <s v="Sedes adquiridas"/>
    <n v="459901500"/>
    <s v="Sedes adquiridas"/>
    <s v="Incremento"/>
    <m/>
    <n v="2"/>
    <n v="6"/>
    <n v="1"/>
    <n v="1"/>
    <n v="1"/>
    <n v="1"/>
    <m/>
    <n v="0"/>
    <x v="0"/>
    <m/>
    <n v="0"/>
    <s v="NO INICIADA"/>
    <m/>
    <n v="0"/>
    <s v="NO INICIADA"/>
    <m/>
    <n v="0"/>
    <s v="NO INICIADA"/>
    <m/>
    <n v="0"/>
    <s v="NO INICIADA"/>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8"/>
    <s v="Sedes institucionales construidas."/>
    <n v="4599009"/>
    <s v="Sedes construidas"/>
    <n v="459900900"/>
    <s v="Sedes construidas"/>
    <s v="Incremento"/>
    <m/>
    <n v="0"/>
    <n v="7"/>
    <n v="1"/>
    <n v="2"/>
    <n v="2"/>
    <n v="2"/>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599"/>
    <s v="Sistema de gestión documental implementado."/>
    <n v="4599017"/>
    <s v="Servicio de gestión documental"/>
    <n v="459901700"/>
    <s v="Sistema de gestión documental implementado"/>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0"/>
    <s v="Estudio de rediseño institucional elaborado."/>
    <s v="4599021"/>
    <s v="Documentos normativos"/>
    <n v="459902101"/>
    <s v="Actos administrativos elaborados"/>
    <s v="Incremento"/>
    <m/>
    <n v="0"/>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1"/>
    <s v="Política de servicio a la ciudadanía en el marco de MIPG implementada."/>
    <s v="4599001"/>
    <s v="Documentos de evaluación"/>
    <s v="459900100"/>
    <s v="Documentos de evaluación elaborados"/>
    <s v="mantenimiento "/>
    <m/>
    <n v="0.5"/>
    <n v="0.89999999999999991"/>
    <n v="0.1"/>
    <n v="0.1"/>
    <n v="0.1"/>
    <n v="0.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2"/>
    <s v="Archivos sobre graves violaciones a los Derechos Humanos, infracciones al Derecho Internacional Humanitario, Memoria Histórica y conflicto armado,  identificados e incorporados al Registro Especial de Archivos de Derechos Humanos."/>
    <n v="4502018"/>
    <s v="Servicio de archivo sobre violaciones de derechos humanos"/>
    <n v="450201802"/>
    <s v="Archivos localizados, identificados e incorporados al Registro Especial de Archivos de Derechos Humanos."/>
    <s v="mantenimiento "/>
    <m/>
    <n v="0"/>
    <n v="1"/>
    <s v="NP"/>
    <s v="NP"/>
    <n v="1"/>
    <n v="1"/>
    <m/>
    <n v="0"/>
    <x v="1"/>
    <m/>
    <n v="0"/>
    <s v="NO PROGRAM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3"/>
    <s v="Politica de integridad en el marco de MIPG implementada."/>
    <n v="4599023"/>
    <s v="Sistema de Gestión implementado"/>
    <n v="459902300"/>
    <s v="Número de sistemas"/>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4"/>
    <s v="Sistema de seguridad y salud en el trabajo Implementada."/>
    <n v="4502039"/>
    <s v="Personas beneficiadas"/>
    <n v="450203901"/>
    <s v="Número de personas y empresas"/>
    <s v="mantenimiento "/>
    <m/>
    <n v="1"/>
    <n v="1"/>
    <n v="1"/>
    <n v="1"/>
    <n v="1"/>
    <n v="1"/>
    <m/>
    <n v="0"/>
    <x v="0"/>
    <m/>
    <n v="0"/>
    <s v="NO INICIADA"/>
    <m/>
    <n v="0"/>
    <s v="NO INICIADA"/>
    <m/>
    <n v="0"/>
    <s v="NO INICIADA"/>
    <m/>
    <n v="0"/>
    <s v="NO INICIADA"/>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5"/>
    <s v="Manual de Funciones de la Gobernación de  actualizado."/>
    <s v="4599032"/>
    <s v="Documentos de política"/>
    <s v="459903200"/>
    <s v="Documentos de política elaborados"/>
    <s v="mantenimiento "/>
    <m/>
    <n v="1"/>
    <n v="1"/>
    <n v="1"/>
    <n v="1"/>
    <n v="1"/>
    <n v="1"/>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6"/>
    <s v=" Incrementada la vigilancia y control a los establecimientos comerciales para fortalecer la lucha contra el contrabando y adulteración de productos que afectan las rentas departamentales."/>
    <s v="4599018"/>
    <s v="Documentos de lineamientos técnicos"/>
    <s v="459901800"/>
    <s v="Documentos de lineamientos técnicos realizados"/>
    <s v="Incremento"/>
    <m/>
    <n v="4273"/>
    <n v="4393"/>
    <n v="4423"/>
    <n v="4453"/>
    <n v="4483"/>
    <n v="4513"/>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7"/>
    <s v="Fortalecido el proceso de cobro coactivo ejecutivo y persuasivo para mejorar la recuperación de cartera reduciendo el numero de deudores."/>
    <s v="4599029"/>
    <s v="Servicio de integración de la oferta pública"/>
    <s v="459902900"/>
    <s v="Espacios de integración de oferta pública generados"/>
    <s v="Mejoramiento"/>
    <m/>
    <n v="64062"/>
    <n v="52069"/>
    <n v="49069"/>
    <n v="46069"/>
    <n v="43069"/>
    <n v="40069"/>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8"/>
    <s v="Mejorados los ingresos departamentales por concepto de recursos propios."/>
    <s v="4599002"/>
    <s v="Servicio de saneamiento fiscal y financiero"/>
    <s v="459900201"/>
    <s v="Estrategia para el mejoramiento del Índice de Desempeño Fiscal ejecutada"/>
    <s v="Incremento"/>
    <m/>
    <n v="260939"/>
    <n v="347719"/>
    <n v="300373"/>
    <n v="315391"/>
    <n v="331161"/>
    <n v="347719"/>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09"/>
    <s v="Reducido el desfase en el índice de capacidad de programación, planeación y ejecución de ingresos del Departamento."/>
    <s v="4599019"/>
    <s v="Documentos de planeación"/>
    <s v="459901900"/>
    <s v="Documentos de planeación realizados"/>
    <s v="Incremento"/>
    <m/>
    <n v="1.32"/>
    <s v="(- 12) Puntos"/>
    <n v="1.29"/>
    <n v="1.26"/>
    <n v="1.23"/>
    <n v="1.2"/>
    <m/>
    <n v="0"/>
    <x v="0"/>
    <m/>
    <n v="0"/>
    <s v="NO INICIADA"/>
    <m/>
    <n v="0"/>
    <s v="NO INICIADA"/>
    <m/>
    <n v="0"/>
    <s v="NO INICIADA"/>
    <m/>
    <e v="#VALUE!"/>
    <e v="#VALUE!"/>
  </r>
  <r>
    <s v="GESTION Y ADMINISTRACION PUBLICA PARA LA TRANSFORMACION"/>
    <s v="FINANZAS SANAS"/>
    <s v="Fortalecimiento de las finanzas públicas del departamento de Nariño"/>
    <x v="29"/>
    <s v="Finanzas públicas - Nuevo IDF Puntaje nuevo Índice de Desempeño Fiscal"/>
    <n v="46.59"/>
    <n v="50.59"/>
    <n v="610"/>
    <s v="Mejorada la posición del índice de capacidad de ejecución del gasto de inversión."/>
    <s v="4599020"/>
    <s v="Documentos metodológicos"/>
    <s v="459902000"/>
    <s v="Documentos metodológicos realizados"/>
    <s v="Incremento"/>
    <m/>
    <n v="0.89910000000000001"/>
    <s v="2 Puntos"/>
    <n v="0.9042"/>
    <n v="0.90920000000000001"/>
    <n v="0.91420000000000001"/>
    <s v="91.92%"/>
    <m/>
    <n v="0"/>
    <x v="0"/>
    <m/>
    <n v="0"/>
    <s v="NO INICIADA"/>
    <m/>
    <n v="0"/>
    <s v="NO INICIADA"/>
    <m/>
    <e v="#VALUE!"/>
    <s v="NO INICIADA"/>
    <m/>
    <e v="#VALUE!"/>
    <e v="#VALUE!"/>
  </r>
  <r>
    <s v="GESTION Y ADMINISTRACION PUBLICA PARA LA TRANSFORMACION"/>
    <s v="FINANZAS SANAS"/>
    <s v="Fortalecimiento de las finanzas públicas del departamento de Nariño"/>
    <x v="29"/>
    <s v="Finanzas públicas - Nuevo IDF Puntaje nuevo Índice de Desempeño Fiscal"/>
    <n v="46.59"/>
    <n v="50.59"/>
    <n v="611"/>
    <s v="Controlar el nivel de holgura y dar cumplimiento de los limites de la Ley  617 de 2000"/>
    <s v="4599021"/>
    <s v="Documentos normativos"/>
    <s v="459902100"/>
    <s v="Documentos normativos realizados"/>
    <s v="Incremento"/>
    <m/>
    <n v="0.55000000000000004"/>
    <n v="0.55000000000000004"/>
    <n v="0.55000000000000004"/>
    <n v="0.55000000000000004"/>
    <n v="0.55000000000000004"/>
    <n v="0.55000000000000004"/>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12"/>
    <s v="Diseñada e implementada estrategía para mejorar el control, depuración y saneamiento contable de los estados financieros del Departamento."/>
    <s v="4599005"/>
    <s v="Documento para la planeación estratégica en TI"/>
    <s v="459900500"/>
    <s v="Documentos para la planeación estratégica en TI "/>
    <s v="Incremento"/>
    <m/>
    <n v="0.35"/>
    <n v="0.47"/>
    <n v="0.5"/>
    <n v="0.53"/>
    <n v="0.56000000000000005"/>
    <n v="0.59000000000000008"/>
    <m/>
    <n v="0"/>
    <x v="0"/>
    <m/>
    <n v="0"/>
    <s v="NO INICIADA"/>
    <m/>
    <n v="0"/>
    <s v="NO INICIADA"/>
    <m/>
    <n v="0"/>
    <s v="NO INICIADA"/>
    <m/>
    <n v="0"/>
    <s v="NO INICIADA"/>
  </r>
  <r>
    <s v="GESTION Y ADMINISTRACION PUBLICA PARA LA TRANSFORMACION"/>
    <s v="FINANZAS SANAS"/>
    <s v="Fortalecimiento de las finanzas públicas del departamento de Nariño"/>
    <x v="29"/>
    <s v="Finanzas públicas - Nuevo IDF Puntaje nuevo Índice de Desempeño Fiscal"/>
    <n v="46.59"/>
    <n v="50.59"/>
    <n v="613"/>
    <s v="Unificados los procesos de presupuesto, contabilidad, tesorería y almacen, de la SED Nariño y nivel central de la gobernación."/>
    <n v="4599005"/>
    <s v="Documento para la planeación estratégica en TI"/>
    <s v="459900501"/>
    <s v="Documentos para la planeación estratégica en TI "/>
    <s v="Mejoramiento"/>
    <m/>
    <n v="2"/>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4"/>
    <s v="Contempla actividades de apoyo, necesarias para el diseño e implementación de sistemas de gestión y de desempeño institucional en el marco del Modelo Integrado de Planeación y Gestión - MIPG y otros instrumentos de gestión de la calidad."/>
    <n v="4599023"/>
    <s v="Servicio de Implementación Sistemas de Gestión"/>
    <n v="459902300"/>
    <s v="Sistema de Gestión implementado"/>
    <s v="mantenimiento "/>
    <m/>
    <n v="1"/>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5"/>
    <s v="Plan de Desarrollo Departamental formulado y aprobado"/>
    <s v="4599019"/>
    <s v="Documentos de planeación"/>
    <n v="459901900"/>
    <s v="Documentos de planeación realizados"/>
    <s v="Mantenimiento"/>
    <m/>
    <n v="1"/>
    <n v="1"/>
    <n v="1"/>
    <s v="NP"/>
    <s v="NP"/>
    <s v="NP"/>
    <m/>
    <n v="0"/>
    <x v="0"/>
    <m/>
    <n v="0"/>
    <s v="NO PROGRAMADA"/>
    <m/>
    <n v="0"/>
    <s v="NO PROGRAMADA"/>
    <m/>
    <n v="0"/>
    <s v="NO PROGRAMADA"/>
    <m/>
    <n v="0"/>
    <s v="NO INICIADA"/>
  </r>
  <r>
    <s v="GESTION Y ADMINISTRACION PUBLICA PARA LA TRANSFORMACION"/>
    <s v="PLANEACIÓN INSTITUCIONAL Y GESTIÓN PÚBLICA"/>
    <s v="Fortalecimiento y desarrollo Institucional "/>
    <x v="17"/>
    <s v="Medición de desempeño Institucional departamental "/>
    <n v="65"/>
    <n v="67"/>
    <n v="616"/>
    <s v="Seguimiento trimestral a instrumentos de planificación: Plan Indicativo, Planes de Acción, POAI"/>
    <n v="4599019"/>
    <s v="Documemto de planeación"/>
    <s v="459901902"/>
    <s v="Documentos de planeación con seguimiento realizado"/>
    <s v="Incremento"/>
    <m/>
    <n v="14"/>
    <n v="14"/>
    <n v="2"/>
    <n v="4"/>
    <n v="4"/>
    <n v="4"/>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7"/>
    <s v="Coordinar la Rendición de Cuentas del Plan de Desarrollo"/>
    <n v="4599018"/>
    <s v="Documentos de lineamientos técnicos"/>
    <n v="459901800"/>
    <s v="Documentos de lineamientos técnicos realizados"/>
    <s v="Incremento"/>
    <m/>
    <n v="1"/>
    <n v="4"/>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8"/>
    <s v="Fortalecimiento al Consejo Territorial de Planeación"/>
    <n v="4599029"/>
    <s v="Servicio de integración de la oferta pública"/>
    <n v="459902900"/>
    <s v="Espacios de integración de oferta pública generados"/>
    <s v="Mantenimiento"/>
    <m/>
    <n v="1"/>
    <n v="1"/>
    <n v="1"/>
    <n v="1"/>
    <n v="1"/>
    <n v="1"/>
    <m/>
    <n v="0"/>
    <x v="0"/>
    <m/>
    <n v="0"/>
    <s v="NO INICIADA"/>
    <m/>
    <n v="0"/>
    <s v="NO INICIADA"/>
    <m/>
    <n v="0"/>
    <s v="NO INICIADA"/>
    <m/>
    <n v="0"/>
    <s v="NO INICIADA"/>
  </r>
  <r>
    <s v="GESTION Y ADMINISTRACION PUBLICA PARA LA TRANSFORMACION"/>
    <s v="PLANEACIÓN INSTITUCIONAL Y GESTIÓN PÚBLICA"/>
    <s v="Fortalecimiento y desarrollo Institucional "/>
    <x v="17"/>
    <s v="Medición de desempeño Institucional departamental "/>
    <n v="65"/>
    <n v="67"/>
    <n v="619"/>
    <s v="Municipios  y dependencias de la gobernación asistidas técnciamente en procesos de formulación, estructuración, registro y seguimiento de proyectos de inversión pública._x000a__x000a_Entidades territoriales asistidas técnicamente en la expedición de acuerdos muncipales._x000a__x000a_Entidades territoriales asistidas técnicamente en SISBEN y Actualización Estratificación. _x000a__x000a_Instancias territoriales indigenas capacitadas en la  programación, administración y ejecución de los recursos de la asignación especial del Sistema General de Participaciones. "/>
    <n v="4599031"/>
    <s v="Servicio de asistencia técnica "/>
    <s v="459903100"/>
    <s v="Entidades, organismos y dependencias asistidos técnicamente"/>
    <s v="Mantenimiento"/>
    <m/>
    <n v="80"/>
    <n v="80"/>
    <n v="80"/>
    <n v="80"/>
    <n v="80"/>
    <n v="80"/>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0"/>
    <s v="Diseñada e implementada la estrategia de comunicación pública territorial."/>
    <s v="4599018"/>
    <s v="Documentos de lineamientos técnicos"/>
    <s v="459901800"/>
    <s v="Documentos de lineamientos técnicos realizados"/>
    <s v="Incremento"/>
    <m/>
    <n v="0"/>
    <n v="1"/>
    <n v="1"/>
    <n v="1"/>
    <n v="1"/>
    <n v="1"/>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1"/>
    <s v="Formulación del Plan Decenal de Comunicación 2024-2034 del Departamento de Nariño y la política pública de comunicaciones"/>
    <s v="4599019"/>
    <s v="Documentos de planeación"/>
    <s v="459901901"/>
    <s v="Planes estratégicos elaborados"/>
    <s v="Incremento"/>
    <m/>
    <n v="0"/>
    <n v="2"/>
    <s v="NP"/>
    <n v="1"/>
    <n v="1"/>
    <s v="NP"/>
    <m/>
    <n v="0"/>
    <x v="1"/>
    <m/>
    <n v="0"/>
    <s v="NO INICIADA"/>
    <m/>
    <n v="0"/>
    <s v="NO INICIADA"/>
    <m/>
    <n v="0"/>
    <s v="NO PROGRAM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2"/>
    <s v="Fortalecimiento de medios alternativos, ciudadanos, comunitarios y populares de comunicación, así como a  comunicadores y periodistas de la regón mediante procesos de formación integral que redunde en el mejoramiento de los circuitos de creación, producción y  circulación. "/>
    <s v="4599030"/>
    <s v="Servicio de educación informal "/>
    <s v="459903001"/>
    <s v="Capacitaciones realizadas"/>
    <s v="Incremento"/>
    <m/>
    <n v="1"/>
    <n v="7"/>
    <n v="1"/>
    <n v="2"/>
    <n v="2"/>
    <n v="2"/>
    <m/>
    <n v="0"/>
    <x v="0"/>
    <m/>
    <n v="0"/>
    <s v="NO INICIADA"/>
    <m/>
    <n v="0"/>
    <s v="NO INICIADA"/>
    <m/>
    <n v="0"/>
    <s v="NO INICIADA"/>
    <m/>
    <n v="0"/>
    <s v="NO INICIADA"/>
  </r>
  <r>
    <s v="GESTION Y ADMINISTRACION PUBLICA PARA LA TRANSFORMACION"/>
    <s v="CAMINANDO LA PALABRA: COMUNICACIÓN INCLUSIVA, LIBRE Y DEMOCRÁTICA"/>
    <s v="Comunicación pública, política y estratégica para la construcción de paz territorial."/>
    <x v="30"/>
    <s v="Indice de Transparencia"/>
    <n v="64"/>
    <n v="78"/>
    <n v="623"/>
    <s v="Fortalecimiento de diseño, producción, creación y circulación de contenidos comunicativos estratégicos "/>
    <s v="4599025"/>
    <s v="Servicios de información implementados"/>
    <s v="459902500"/>
    <s v="Sistemas de información implementados"/>
    <s v="Mantenimiento"/>
    <m/>
    <n v="2"/>
    <n v="2"/>
    <n v="2"/>
    <n v="2"/>
    <n v="2"/>
    <n v="2"/>
    <m/>
    <n v="0"/>
    <x v="0"/>
    <m/>
    <n v="0"/>
    <s v="NO INICIADA"/>
    <m/>
    <n v="0"/>
    <s v="NO INICIADA"/>
    <m/>
    <n v="0"/>
    <s v="NO INICIADA"/>
    <m/>
    <n v="0"/>
    <s v="NO INICIAD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3">
  <r>
    <s v="DERECHOS HUMANOS, CULTURA DE PAZ Y ALIANZAS PARA LA VIDA"/>
    <s v="GOBERNANZA PARA LA PAZ TERRITORIAL"/>
    <s v="Fortalecimiento del acceso a la justicia. "/>
    <x v="0"/>
    <s v="Ejecución de estrategias  de promoción de acceso a la justicia efectivo."/>
    <n v="2.5000000000000001E-3"/>
    <n v="0.01"/>
    <n v="1"/>
    <s v="Apoyado el funcionamiento de las Casas de Justicia y Centros de Convivencia Ciudadana en el Departamento."/>
    <n v="1202001"/>
    <s v="Casas de Justicia en operación"/>
    <n v="120200100"/>
    <s v="Casas de justicia en operación"/>
    <s v="Incremento"/>
    <m/>
    <n v="3"/>
    <n v="4"/>
    <n v="3"/>
    <n v="3"/>
    <n v="4"/>
    <n v="4"/>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2"/>
    <s v="Asesoradas y acompañadas entidades territoriales del Departamento  para la creación y fortalecimiento de los Comités Locales de Justicia."/>
    <n v="1202004"/>
    <s v="Servicio de asistencia técnica para la articulación de los operadores de los servicios de justicia"/>
    <n v="120200400"/>
    <s v="Entidades territoriales asistidas técnicamente"/>
    <s v="Incremento"/>
    <m/>
    <n v="23"/>
    <n v="30"/>
    <n v="23"/>
    <n v="30"/>
    <n v="30"/>
    <n v="30"/>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3"/>
    <s v="Formulado e implementado anualmente el Plan de Acción del Comité Departamental de Justicia."/>
    <n v="1202006"/>
    <s v="Documentos de planeación"/>
    <n v="120200600"/>
    <s v="Documentos de planeación realizados"/>
    <s v="Mantenimiento"/>
    <m/>
    <n v="1"/>
    <n v="1"/>
    <n v="1"/>
    <n v="1"/>
    <n v="1"/>
    <n v="1"/>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4"/>
    <s v="Asistidas técnicamente para el fortalecimiento de sistemas de justicia propia de comunidades afrodescendientes e indígenas del Departamento."/>
    <n v="1202025"/>
    <s v="Servicio de asistencia técnica en fortalecimiento de justicia propia"/>
    <n v="120202500"/>
    <s v="Asistencias técnicas en fortalecimiento de justicia propia realizadas"/>
    <s v="Incremento"/>
    <m/>
    <n v="8"/>
    <n v="12"/>
    <n v="3"/>
    <n v="3"/>
    <n v="3"/>
    <n v="3"/>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5"/>
    <s v="Fortalecidos Centros de Armonización de resguardos indígenas de Nariño."/>
    <n v="1202024"/>
    <s v="Servicio de apoyo financiero para fortalecimiento de la justicia propia"/>
    <s v="120202401"/>
    <s v="Sistemas de justicia propia apoyados financieramente"/>
    <s v="Incremento"/>
    <m/>
    <n v="0"/>
    <n v="20"/>
    <n v="5"/>
    <n v="5"/>
    <n v="5"/>
    <n v="5"/>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6"/>
    <s v="Diseñada e implementada una estrategia para la promoción de los Jueces de Paz en Nariño"/>
    <n v="1202019"/>
    <s v="Servicio de pormoción del acceso a la justicia"/>
    <n v="120201900"/>
    <s v="Estrategias de acceso a la justicia desarrolladas"/>
    <s v="Incremento"/>
    <m/>
    <n v="0"/>
    <n v="1"/>
    <n v="1"/>
    <n v="1"/>
    <n v="1"/>
    <n v="1"/>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7"/>
    <s v="Realizadas jornadas móviles de servicios de justicia."/>
    <n v="1202026"/>
    <s v="Servicio de atención de justicia itinerante"/>
    <n v="120202600"/>
    <s v="Jornadas móviles de justicia itinerante realizadas"/>
    <s v="Incremento"/>
    <m/>
    <n v="4"/>
    <n v="7"/>
    <n v="1"/>
    <n v="2"/>
    <n v="2"/>
    <n v="2"/>
    <m/>
    <n v="0"/>
    <x v="0"/>
    <m/>
    <n v="0"/>
    <s v="NO INICIADA"/>
    <m/>
    <n v="0"/>
    <s v="NO INICIADA"/>
    <m/>
    <n v="0"/>
    <s v="NO INICIADA"/>
    <m/>
    <n v="0"/>
    <x v="0"/>
  </r>
  <r>
    <s v="DERECHOS HUMANOS, CULTURA DE PAZ Y ALIANZAS PARA LA VIDA"/>
    <s v="GOBERNANZA PARA LA PAZ TERRITORIAL"/>
    <s v="Fortalecimiento del acceso a la justicia. "/>
    <x v="0"/>
    <s v="Ejecución de estrategias  de promoción de acceso a la justicia efectivo."/>
    <n v="2.5000000000000001E-3"/>
    <n v="0.01"/>
    <n v="8"/>
    <s v="Realizadas jornadas gratuitas de conciliación."/>
    <n v="1203001"/>
    <s v="Servicio de divulgación para promover los métodos de resolución de conflictos"/>
    <n v="120300102"/>
    <s v="Jornadas móviles gratuitas de conciliación realizadas"/>
    <s v="Incremento"/>
    <m/>
    <n v="4"/>
    <n v="8"/>
    <n v="2"/>
    <n v="2"/>
    <n v="2"/>
    <n v="2"/>
    <m/>
    <n v="0"/>
    <x v="0"/>
    <m/>
    <n v="0"/>
    <s v="NO INICIADA"/>
    <m/>
    <n v="0"/>
    <s v="NO INICIADA"/>
    <m/>
    <n v="0"/>
    <s v="NO INICIADA"/>
    <m/>
    <n v="0"/>
    <x v="0"/>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9"/>
    <s v="Formulado e implementado el Plan de Acción Anual del Sistema de Responsabilidad Penal para Adolescentes -SRPA-"/>
    <n v="1206011"/>
    <s v="Documentos de planeación"/>
    <n v="120601100"/>
    <s v="Documentos de planeación realizados"/>
    <s v="Mantenimiento"/>
    <m/>
    <n v="1"/>
    <n v="1"/>
    <n v="1"/>
    <n v="1"/>
    <n v="1"/>
    <n v="1"/>
    <m/>
    <n v="0"/>
    <x v="0"/>
    <m/>
    <n v="0"/>
    <s v="NO INICIADA"/>
    <m/>
    <n v="0"/>
    <s v="NO INICIADA"/>
    <m/>
    <n v="0"/>
    <s v="NO INICIADA"/>
    <m/>
    <n v="0"/>
    <x v="0"/>
  </r>
  <r>
    <s v="DERECHOS HUMANOS, CULTURA DE PAZ Y ALIANZAS PARA LA VIDA"/>
    <s v="GOBERNANZA PARA LA PAZ TERRITORIAL"/>
    <s v="Fortalecimiento del acceso a la justicia. "/>
    <x v="0"/>
    <s v="Porcentaje de adolescentes privados de la libertad con garantía de derechos en el Sistema de Responsabilidad Penal Adolescente -SRPA-._x000a_"/>
    <n v="0.59699999999999998"/>
    <n v="0.62"/>
    <n v="10"/>
    <s v="Mejorada la infraestructura del Internado en Reestablecimiento en Administración de Justicia - Pasto"/>
    <n v="1206003"/>
    <s v="Infraestructura penitenciaria y carcelaria con mejoramiento_x000a_"/>
    <n v="120600300"/>
    <s v="Establecimiento de reclusión (nacionales y territoriales) con mejoramiento_x000a_"/>
    <s v="Incremento"/>
    <m/>
    <n v="0"/>
    <n v="1"/>
    <n v="1"/>
    <n v="1"/>
    <n v="1"/>
    <n v="1"/>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1"/>
    <s v="Sistema de Información creado e implementado en el Observatorio de Paz y Derechos Humanos de la Gobernación de Nariño."/>
    <n v="1207009"/>
    <s v="Servicio de información para la política criminal"/>
    <n v="120700902"/>
    <s v="Sistema de Información de la Política Criminal en funcionamiento (T-762/15)"/>
    <s v="Incremento"/>
    <m/>
    <n v="0"/>
    <n v="1"/>
    <n v="1"/>
    <n v="1"/>
    <n v="1"/>
    <n v="1"/>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2"/>
    <s v="Apoyados los Centros de Detención Transitorios en Nariño:  Pasto, Ipiales, Tumaco y La Unión.."/>
    <s v="1206007"/>
    <s v="Servicio de bienestar a la población privada de libertad"/>
    <n v="120600700"/>
    <s v="Personas privadas de la libertad con servicio de bienestar"/>
    <s v="Incremento"/>
    <m/>
    <n v="1200"/>
    <n v="4200"/>
    <n v="600"/>
    <n v="1200"/>
    <n v="1200"/>
    <n v="1200"/>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3"/>
    <s v="Formulado e implementado el Plan Integral de Seguridad y Convivencia Ciudadana PISCC con enfoque de género y etareo."/>
    <n v="4501026"/>
    <s v="Documentos Planeación"/>
    <n v="450102602"/>
    <s v="Planes Integrales de Seguridad y Convivencia -PISCC con enfoque de género elaborados"/>
    <s v="Mantenimiento"/>
    <m/>
    <n v="1"/>
    <n v="1"/>
    <n v="1"/>
    <n v="1"/>
    <n v="1"/>
    <n v="1"/>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4"/>
    <s v="Implementados proyectos de convivencia y seguridad ciudadana en el marco del PISCC."/>
    <n v="4501029"/>
    <s v="Servicio de apoyo financiero para proyectos de convivencia y seguridad ciudadana_x000a_"/>
    <n v="450102900"/>
    <s v="Proyectos de convivencia y seguridad ciudadana apoyados financieramente"/>
    <s v="Incremento"/>
    <m/>
    <n v="1"/>
    <n v="15"/>
    <n v="3"/>
    <n v="4"/>
    <n v="4"/>
    <n v="4"/>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5"/>
    <s v="Formulado y ejecutado el Plan de Acción Anual para el Comité Departamental de Lucha contra la Trata de Personas. "/>
    <n v="4501046"/>
    <s v="Documentos de lineamientos técnicos"/>
    <n v="450104600"/>
    <s v="Documentos de lineamientos técnicos realizados"/>
    <s v="Incremento"/>
    <m/>
    <n v="0"/>
    <n v="4"/>
    <n v="1"/>
    <n v="1"/>
    <n v="1"/>
    <n v="1"/>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6"/>
    <s v="Protegidas y acompañadas víctimas del delito de trata de personas."/>
    <n v="4501006"/>
    <s v="Servicio de protección individual en riesgo extraordinario y extremo"/>
    <n v="450100600"/>
    <s v="Personas en riesgo extraordinario y extremo protegidas"/>
    <s v="Incremento"/>
    <m/>
    <n v="36"/>
    <n v="120"/>
    <n v="30"/>
    <n v="30"/>
    <n v="30"/>
    <n v="30"/>
    <m/>
    <n v="0"/>
    <x v="0"/>
    <m/>
    <n v="0"/>
    <s v="NO INICIADA"/>
    <m/>
    <n v="0"/>
    <s v="NO INICIADA"/>
    <m/>
    <n v="0"/>
    <s v="NO INICIADA"/>
    <m/>
    <n v="0"/>
    <x v="0"/>
  </r>
  <r>
    <s v="DERECHOS HUMANOS, CULTURA DE PAZ Y ALIANZAS PARA LA VIDA"/>
    <s v="GOBERNANZA PARA LA PAZ TERRITORIAL"/>
    <s v="Fortalecimiento Institucional en Seguridad Humana, Convivencia y DDHH"/>
    <x v="0"/>
    <s v="Denuncias criminales por cada 100.000 habitantes"/>
    <n v="2642"/>
    <n v="2200"/>
    <n v="17"/>
    <s v="Formulados lineamientos técnicos para la implementación de la Política Nacional de drogas y Consejo Nacional de Estupefacientes."/>
    <n v="4501046"/>
    <s v="Documentos de lineamientos técnicos"/>
    <n v="450104600"/>
    <s v="Documentos de lineamientos técnicos"/>
    <s v="Incremento"/>
    <m/>
    <n v="0"/>
    <n v="8"/>
    <n v="2"/>
    <n v="2"/>
    <n v="2"/>
    <n v="2"/>
    <m/>
    <n v="0"/>
    <x v="0"/>
    <m/>
    <n v="0"/>
    <s v="NO INICIADA"/>
    <m/>
    <n v="0"/>
    <s v="NO INICIADA"/>
    <m/>
    <n v="0"/>
    <s v="NO INICIADA"/>
    <m/>
    <n v="0"/>
    <x v="0"/>
  </r>
  <r>
    <s v="DERECHOS HUMANOS, CULTURA DE PAZ Y ALIANZAS PARA LA VIDA"/>
    <s v="GOBERNANZA PARA LA PAZ TERRITORIAL"/>
    <s v="Fortalecimiento Institucional en Seguridad Humana, Convivencia y DDHH"/>
    <x v="0"/>
    <s v="Personas lesionadas por pólvora."/>
    <n v="159"/>
    <n v="100"/>
    <n v="18"/>
    <s v="Elaborado y ejecutado el Plan de Acción Anual del Comité de Prevención al Uso de Pólvora."/>
    <s v="4501031"/>
    <s v="Documentos normativos"/>
    <s v="450103100"/>
    <s v="Documentos normativos realizados"/>
    <s v="Incremento"/>
    <m/>
    <n v="0"/>
    <n v="4"/>
    <n v="1"/>
    <n v="1"/>
    <n v="1"/>
    <n v="1"/>
    <m/>
    <n v="0"/>
    <x v="0"/>
    <m/>
    <n v="0"/>
    <s v="NO INICIADA"/>
    <m/>
    <n v="0"/>
    <s v="NO INICIADA"/>
    <m/>
    <n v="0"/>
    <s v="NO INICIADA"/>
    <m/>
    <n v="0"/>
    <x v="0"/>
  </r>
  <r>
    <s v="DERECHOS HUMANOS, CULTURA DE PAZ Y ALIANZAS PARA LA VIDA"/>
    <s v="GOBERNANZA PARA LA PAZ TERRITORIAL"/>
    <s v="Fortalecimiento Institucional en Seguridad Humana, Convivencia y DDHH"/>
    <x v="0"/>
    <s v="Personas lesionadas por pólvora."/>
    <n v="159"/>
    <n v="100"/>
    <n v="19"/>
    <s v="Implementadas campañas para la prevención de lesiones de personas  por pólvora."/>
    <n v="4501044"/>
    <s v="Servicio de promoción de convivencia y no repetición"/>
    <n v="450100400"/>
    <s v="Iniciativas para la promoción de la convivencia implementadas"/>
    <s v="Incremento"/>
    <m/>
    <n v="1"/>
    <n v="8"/>
    <n v="2"/>
    <n v="2"/>
    <n v="2"/>
    <n v="2"/>
    <m/>
    <n v="0"/>
    <x v="0"/>
    <m/>
    <n v="0"/>
    <s v="NO INICIADA"/>
    <m/>
    <n v="0"/>
    <s v="NO INICIADA"/>
    <m/>
    <n v="0"/>
    <s v="NO INICIADA"/>
    <m/>
    <n v="0"/>
    <x v="0"/>
  </r>
  <r>
    <s v="DERECHOS HUMANOS, CULTURA DE PAZ Y ALIANZAS PARA LA VIDA"/>
    <s v="GOBERNANZA PARA LA PAZ TERRITORIAL"/>
    <s v="Nuevos cultivos para la paz"/>
    <x v="0"/>
    <s v="Número de familias con iniciativas productivas apoyadas."/>
    <n v="200"/>
    <n v="750"/>
    <n v="20"/>
    <s v="Formulado e implementado el plan de acción anual del Consejo Departamental para la Sustitución Concertada de Cultivos de Uso Ilícito en Nariño."/>
    <n v="4501046"/>
    <s v="Documentos de lineamientos técnicos"/>
    <n v="450104601"/>
    <s v="Documentos de lineamientos sobre cultivos ilícitos realizados"/>
    <s v="Mantenimiento"/>
    <m/>
    <n v="1"/>
    <n v="1"/>
    <n v="1"/>
    <n v="1"/>
    <n v="1"/>
    <n v="1"/>
    <m/>
    <n v="0"/>
    <x v="0"/>
    <m/>
    <n v="0"/>
    <s v="NO INICIADA"/>
    <m/>
    <n v="0"/>
    <s v="NO INICIADA"/>
    <m/>
    <n v="0"/>
    <s v="NO INICIADA"/>
    <m/>
    <n v="0"/>
    <x v="0"/>
  </r>
  <r>
    <s v="DERECHOS HUMANOS, CULTURA DE PAZ Y ALIANZAS PARA LA VIDA"/>
    <s v="GOBERNANZA PARA LA PAZ TERRITORIAL"/>
    <s v="Nuevos cultivos para la paz"/>
    <x v="0"/>
    <s v="Número de familias con iniciativas productivas apoyadas."/>
    <n v="200"/>
    <n v="750"/>
    <n v="21"/>
    <s v="Asistidas técnicamente instancias territoriales, organizaciones sociales y campesinas para fortalecer los procesos de tránsito hacia economías productivas legales. "/>
    <n v="4501001"/>
    <s v="Servicio de asistencia técnica"/>
    <n v="450100100"/>
    <s v="Instancias territoriales asistidas técnicamente"/>
    <s v="Incremento"/>
    <m/>
    <n v="10"/>
    <n v="35"/>
    <n v="5"/>
    <n v="3"/>
    <n v="7"/>
    <n v="10"/>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2"/>
    <s v="Apoyados procesos colectivos de construcción plural de memorias históricas hacia la no repetición del conflicto armado."/>
    <n v="4502018"/>
    <s v="Servicio de archivo sobre violaciones de derechos humanos"/>
    <n v="450201801"/>
    <s v="Procesos colectivos de memoria histórica y archivos de derechos humanos apoyados"/>
    <s v="Incremento"/>
    <m/>
    <n v="4"/>
    <n v="16"/>
    <n v="3"/>
    <n v="3"/>
    <n v="3"/>
    <n v="3"/>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3"/>
    <s v="Brindada asistencia técnica para la creación y fortalecimiento de Consejos Territoriales de Paz, Reconciliación y Convivencia y Secretarías Municipales de paz."/>
    <n v="4502022"/>
    <s v="Servicio de asistencia técnica"/>
    <n v="450202200"/>
    <s v="Instancias territoriales de coordinación institucional asistidas y apoyadas"/>
    <s v="Incremento"/>
    <m/>
    <n v="18"/>
    <n v="25"/>
    <n v="7"/>
    <n v="7"/>
    <n v="6"/>
    <n v="5"/>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4"/>
    <s v="Apoyados proyectos e iniciativas que hagan parte del plan de acción del Consejo Departamental de Paz, Reconciliación y Convivencia."/>
    <s v="4502021"/>
    <s v="Servicio de apoyo financiero para la implementación de proyectos en materia de derechos humanos"/>
    <s v="450202100"/>
    <s v="Proyectos cofinanciados"/>
    <s v="Incremento"/>
    <m/>
    <n v="0"/>
    <n v="8"/>
    <n v="2"/>
    <n v="2"/>
    <n v="2"/>
    <n v="2"/>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5"/>
    <s v="Elaborados documentos de investigación sobre  experiencias territoriales de memoria histórica, cultura y construcción de paz del Departamento."/>
    <n v="4502030"/>
    <s v="Acciones orientadas a la recolección, análisis y procesamiento de la información."/>
    <n v="450203000"/>
    <s v="Documentos de investigación elaborados"/>
    <s v="Incremento"/>
    <m/>
    <n v="0"/>
    <n v="4"/>
    <n v="1"/>
    <n v="1"/>
    <n v="1"/>
    <n v="1"/>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6"/>
    <s v="Implementada una estrategia pedagógica para la difusión y apropiación del legado e informe final y capítulos territoriales (Región Pacífico y Región Nariño y Sur del Cauca) de la Comisión para el Esclarecimiento de la Verdad."/>
    <n v="4502034"/>
    <s v="Servicio de educación informal"/>
    <n v="450203404"/>
    <s v="Estrategias implementadas"/>
    <s v="Incremento"/>
    <m/>
    <s v="ND"/>
    <n v="1"/>
    <n v="1"/>
    <n v="1"/>
    <n v="1"/>
    <n v="1"/>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7"/>
    <s v="Implementadas estrategias de articulación interinstitucional alrededor del servicio social para la paz contemplado en la Ley 2272 de 2022."/>
    <n v="4502033"/>
    <s v="Servicio de integración de la oferta pública"/>
    <n v="450203302"/>
    <s v="Estrategia móvil implementada"/>
    <s v="Incremento"/>
    <m/>
    <n v="0"/>
    <n v="1"/>
    <s v="NP"/>
    <n v="1"/>
    <n v="1"/>
    <n v="1"/>
    <m/>
    <n v="0"/>
    <x v="1"/>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8"/>
    <s v="Diseñada e implementada estrategia de comunicación que promueva narrativas y prácticas de cultura de paz en medios digitales, escritos y radiale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29"/>
    <s v="Diseñada e implementada estrategia para los diálogos regionales para la paz hacia el fortalecimiento de la participación ciudadana en la búsqueda de la transformación territorial  de las  subregiones más afectadas por el conflicto armado."/>
    <s v="4502001"/>
    <s v="Servicio de promoción a la participación ciudadana"/>
    <s v="450200100"/>
    <s v="Espacios de participación promovidos"/>
    <s v="Incremento"/>
    <m/>
    <n v="0"/>
    <n v="1"/>
    <n v="1"/>
    <n v="1"/>
    <n v="1"/>
    <n v="1"/>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30"/>
    <s v="Fortalecidas iniciativas ciudadanas de no violencia, protección civil no armada, derechos humanos, reconciliación, convivencia, diálogo, cultura y construcción de paz. "/>
    <n v="4501004"/>
    <s v="Servicio de promoción de convivencia y no repetición"/>
    <n v="450100400"/>
    <s v="Iniciativas para la promoción de la convivencia implementadas"/>
    <s v="Incremento"/>
    <m/>
    <n v="18"/>
    <n v="100"/>
    <n v="20"/>
    <n v="20"/>
    <n v="20"/>
    <n v="22"/>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31"/>
    <s v="Creada e implementada la Escuela Itinerante Territorial para la Paz."/>
    <n v="4501003"/>
    <s v="Escuelas territoriales de convivencia ciudadana construidas"/>
    <n v="450100300"/>
    <s v="Escuelas territoriales de convivencia creadas en las regiones"/>
    <s v="Incremento"/>
    <m/>
    <n v="0"/>
    <n v="1"/>
    <n v="1"/>
    <n v="1"/>
    <n v="1"/>
    <n v="1"/>
    <m/>
    <n v="0"/>
    <x v="0"/>
    <m/>
    <n v="0"/>
    <s v="NO INICIADA"/>
    <m/>
    <n v="0"/>
    <s v="NO INICIADA"/>
    <m/>
    <n v="0"/>
    <s v="NO INICIADA"/>
    <m/>
    <n v="0"/>
    <x v="0"/>
  </r>
  <r>
    <s v="DERECHOS HUMANOS, CULTURA DE PAZ Y ALIANZAS PARA LA VIDA"/>
    <s v="GOBERNANZA PARA LA PAZ TERRITORIAL"/>
    <s v="Culturas y saberes para la vida y la paz"/>
    <x v="1"/>
    <s v="Índice de incidencia del conflicto armado."/>
    <s v="Alto"/>
    <s v="Medio"/>
    <n v="32"/>
    <s v="Gestionados acuerdos interinstitucionales que promuevan la implementación de las recomendaciones de la Comisión para el Esclarecimiento de la Verdad."/>
    <s v="4501004"/>
    <s v="Servicio de promoción de convivencia y no repetición"/>
    <s v="450100401"/>
    <s v="Acuerdos para la no repetición gestionados"/>
    <s v="Incremento"/>
    <m/>
    <n v="0"/>
    <n v="2"/>
    <n v="1"/>
    <n v="1"/>
    <s v="NP"/>
    <s v="NP"/>
    <m/>
    <n v="0"/>
    <x v="0"/>
    <m/>
    <n v="0"/>
    <s v="NO INICIADA"/>
    <m/>
    <n v="0"/>
    <s v="NO PROGRAMADA"/>
    <m/>
    <n v="0"/>
    <s v="NO PROGRAM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3"/>
    <s v="Cofinanciación de proyectos definidos en las Agendas Comunitarias de Reincorporación, expresiones de reconciliación en territorio y Trabajos Obras y Actividades con contenido Reparador (TOAR)."/>
    <n v="4502021"/>
    <s v="Servicio de apoyo financiero para la implementación de proyectos en materia de derechos humanos."/>
    <n v="450202100"/>
    <s v="Proyectos cofinanciados"/>
    <s v="Incremento"/>
    <m/>
    <n v="3"/>
    <n v="9"/>
    <n v="1"/>
    <n v="2"/>
    <n v="2"/>
    <n v="1"/>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4"/>
    <s v="Personas capacitadas a través de la Escuela de formación política, acuerdos de paz  y liderazgo para firmantes y comunidades en veeduría y seguimiento con enfoques de género y étnico."/>
    <n v="4502034"/>
    <s v="Servicio de educación informal "/>
    <n v="450203400"/>
    <s v="Personas capacitadas"/>
    <s v="Incremento"/>
    <m/>
    <n v="0"/>
    <n v="100"/>
    <n v="25"/>
    <n v="25"/>
    <n v="25"/>
    <n v="25"/>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5"/>
    <s v="Generados espacios de participación e intercambio de experiencias para personas en proceso de reincorporación, reintegración y sujetos incorporados de procesos de diálogos de paz regionales y nacionales."/>
    <n v="4502001"/>
    <s v="Fortalecimiento del buen gobierno para el respeto y garantía de los derechos humano"/>
    <n v="450200100"/>
    <s v="Espacios de participación promovidos"/>
    <s v="Incremento"/>
    <m/>
    <n v="0"/>
    <n v="8"/>
    <n v="2"/>
    <n v="2"/>
    <n v="2"/>
    <n v="2"/>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6"/>
    <s v="Implementados planes especiales de armonización étnica en resguardos indígenas y consejos comunitarios priorizados. "/>
    <n v="4502038"/>
    <s v="Servicio de promoción de la garantía de derechos"/>
    <n v="450203800"/>
    <s v="Estrategias de promoción de la garantía de derechos implementadas"/>
    <s v="Incremento"/>
    <m/>
    <n v="1"/>
    <n v="6"/>
    <n v="2"/>
    <n v="1"/>
    <n v="1"/>
    <n v="1"/>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7"/>
    <s v="Fortalecido el Consejo Departamental de Reincorporación"/>
    <n v="4502022"/>
    <s v="Servicio de asistencia técnica"/>
    <n v="450202200"/>
    <s v="Instancias territoriales de coordinación institucional asistidas y apoyadas"/>
    <s v="Mantenimiento"/>
    <m/>
    <n v="1"/>
    <n v="1"/>
    <n v="1"/>
    <n v="1"/>
    <n v="1"/>
    <n v="1"/>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8"/>
    <s v="Territorialización de la política de transversalización del enfoque de género para personas en proceso de reincorporación y reintegración."/>
    <n v="4502032"/>
    <s v="Documentos de lineamientos técnicos"/>
    <n v="450203201"/>
    <s v="Documentos de lineamientos técnicos para la transversalización del enfoque de género formulados"/>
    <s v="Incremento"/>
    <m/>
    <n v="0"/>
    <n v="1"/>
    <n v="1"/>
    <n v="1"/>
    <n v="1"/>
    <n v="1"/>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39"/>
    <s v="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
    <n v="4502021"/>
    <s v="Servicio de apoyo financiero para la implementación de proyectos en materia de derechos humanos."/>
    <n v="450202100"/>
    <s v="Proyectos cofinanciados"/>
    <s v="Incremento"/>
    <m/>
    <n v="3"/>
    <n v="16"/>
    <n v="4"/>
    <n v="4"/>
    <n v="4"/>
    <n v="4"/>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0"/>
    <s v="Personas atendidas mediante la activación de las rutas de atención en protección por riesgo extraordinario en proceso de reincorporación y reintegración."/>
    <n v="4501006"/>
    <s v="Servicio de protección individual en riesgo extraordinario y extremo"/>
    <n v="450100600"/>
    <s v="Personas en riesgo extraordinario y extremo protegidas"/>
    <s v="Incremento"/>
    <m/>
    <n v="23"/>
    <n v="55"/>
    <n v="8"/>
    <n v="8"/>
    <n v="8"/>
    <n v="8"/>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1"/>
    <s v="Implementadas iniciativas para la prevención del riesgo y la protección de la vida de personas en proceso de reincorporación y reintegración. "/>
    <n v="4501004"/>
    <s v="Servicio de promoción de convivencia y no repetición"/>
    <n v="450100400"/>
    <s v="Iniciativas para la promoción de la convivencia implementadas"/>
    <s v="Incremento"/>
    <m/>
    <n v="0"/>
    <n v="2"/>
    <n v="2"/>
    <n v="2"/>
    <n v="2"/>
    <n v="2"/>
    <m/>
    <n v="0"/>
    <x v="0"/>
    <m/>
    <n v="0"/>
    <s v="NO INICIADA"/>
    <m/>
    <n v="0"/>
    <s v="NO INICIADA"/>
    <m/>
    <n v="0"/>
    <s v="NO INICIADA"/>
    <m/>
    <n v="0"/>
    <x v="0"/>
  </r>
  <r>
    <s v="DERECHOS HUMANOS, CULTURA DE PAZ Y ALIANZAS PARA LA VIDA"/>
    <s v="GOBERNANZA PARA LA PAZ TERRITORIAL"/>
    <s v="Tejido restaurativo para la reconciliación comunitaria"/>
    <x v="1"/>
    <s v="_x000a_Personas en procesos de reincorporación beneficiadas de acciones interinstitucionales en concurrencia y complementariedad de la Gobernación de Nariño"/>
    <n v="140"/>
    <n v="300"/>
    <n v="42"/>
    <s v="Actualizado e implementado plan estratégico para la prevención de la estigmatización acorde a los Decretos 660 de 2018 y 1444 de 2022. "/>
    <n v="4501026"/>
    <s v="Documentos Planeación"/>
    <n v="450102600"/>
    <s v="Planes estratégicos elaborados"/>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3"/>
    <s v="Actualizado e implementado el  Plan Integral de Prevención, Protección y Garantías de No Repetición."/>
    <s v="4502035"/>
    <s v="Documentos de planeación"/>
    <n v="450203500"/>
    <s v="Documentos de planeación elaborados"/>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4"/>
    <s v="Implementadas rutas de atención ante amenaza por riesgo extraordinario para líderes, lideresas, defensores, defensoras, población OSIG, niños, niñas, adolescentes, jóvenes, víctimas de minas, entre otras."/>
    <n v="4502038"/>
    <s v="Servicio de promoción de la garantía de derechos"/>
    <n v="450203801"/>
    <s v="Rutas de atención implementadas"/>
    <s v="Mantenimiento"/>
    <m/>
    <n v="25"/>
    <n v="25"/>
    <n v="25"/>
    <n v="25"/>
    <n v="25"/>
    <n v="25"/>
    <m/>
    <n v="0"/>
    <x v="0"/>
    <m/>
    <n v="0"/>
    <s v="NO INICIADA"/>
    <m/>
    <n v="0"/>
    <s v="NO INICIADA"/>
    <m/>
    <n v="0"/>
    <s v="NO INICIADA"/>
    <m/>
    <n v="0"/>
    <x v="0"/>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5"/>
    <s v="Implementadas y articuladas iniciativas comunitarias de la Mesa Departamental para la Prevención del Reclutamiento, uso y utilización de niños, niñas y adolescentes en el conflicto armado."/>
    <n v="4501004"/>
    <s v="Servicio de promoción de convivencia y no repetición"/>
    <n v="450100402"/>
    <s v="Estrategias para la promoción de la mediación comunitaria implementadas"/>
    <s v="Incremento"/>
    <m/>
    <n v="11"/>
    <n v="42"/>
    <n v="7"/>
    <n v="8"/>
    <n v="8"/>
    <n v="8"/>
    <m/>
    <n v="0"/>
    <x v="0"/>
    <m/>
    <n v="0"/>
    <s v="NO INICIADA"/>
    <m/>
    <n v="0"/>
    <s v="NO INICIADA"/>
    <m/>
    <n v="0"/>
    <s v="NO INICIADA"/>
    <m/>
    <n v="0"/>
    <x v="0"/>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6"/>
    <s v="Implementada estrategia de prevención, asistencia, acompañamiento y protección frente al riesgo de minas antipersonal. "/>
    <n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Planes integrales de prevención de infracciones al Derecho Internacional Humanitario en etapa de implementación."/>
    <n v="2.5000000000000001E-3"/>
    <n v="3.0000000000000001E-3"/>
    <n v="47"/>
    <s v="Actualizado e implementado el Plan de Acción Integral contra Minas Antipersonal - AICMA del Comité de Acción Integral contra Minas en Nariño"/>
    <n v="4501026"/>
    <s v="Documentos Planeación"/>
    <n v="450102600"/>
    <s v="Planes estratégicos elaborados"/>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48"/>
    <s v="Entregada  ayuda humanitaria inmediata  para desplazamientos masivos."/>
    <n v="4101025"/>
    <s v="Servicio de ayuda y atención humanitaria"/>
    <n v="410102506"/>
    <s v="Hogares víctimas con atención humanitaria"/>
    <s v="Incremento"/>
    <m/>
    <n v="34212"/>
    <n v="30342"/>
    <n v="8533"/>
    <n v="7697"/>
    <n v="7270"/>
    <n v="6842"/>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49"/>
    <s v="Entregada  Ayuda Humanitaria inmediata  para otros hechos victimizantes."/>
    <n v="4101100"/>
    <s v="Servicio de asistencia humanitaria a víctimas del conflicto armado"/>
    <n v="410110003"/>
    <s v="Personas víctimas con ayuda humanitaria"/>
    <s v="Incremento"/>
    <m/>
    <n v="1"/>
    <n v="20"/>
    <n v="5"/>
    <n v="5"/>
    <n v="5"/>
    <n v="5"/>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0"/>
    <s v="Entregada Ayuda Humanitaria inmediata  en asistencia funeraria para todos los hechos victimizantes. "/>
    <n v="4101027"/>
    <s v="Servicio de asistencia funeraria"/>
    <n v="410102701"/>
    <s v="Hogares subsidiados en asistencia funeraria "/>
    <s v="Incremento"/>
    <m/>
    <n v="20"/>
    <n v="20"/>
    <n v="5"/>
    <n v="5"/>
    <n v="5"/>
    <n v="5"/>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1"/>
    <s v="Apoyadas e implementadas medidas en el marco de los planes de retorno y reubicación. "/>
    <n v="4101081"/>
    <s v="Servicio de apoyo al fortalecimiento comunitario a los hogares en riesgo de desplazamiento, retornados o reubicados"/>
    <n v="410108100"/>
    <s v="Iniciativas comunitarias apoyadas"/>
    <s v="Incremento"/>
    <m/>
    <n v="20"/>
    <n v="39"/>
    <n v="7"/>
    <n v="10"/>
    <n v="10"/>
    <n v="12"/>
    <m/>
    <n v="0"/>
    <x v="0"/>
    <m/>
    <n v="0"/>
    <s v="NO INICIADA"/>
    <m/>
    <n v="0"/>
    <s v="NO INICIADA"/>
    <m/>
    <n v="0"/>
    <s v="NO INICIADA"/>
    <m/>
    <n v="0"/>
    <x v="1"/>
  </r>
  <r>
    <s v="DERECHOS HUMANOS, CULTURA DE PAZ Y ALIANZAS PARA LA VIDA"/>
    <s v="GOBERNANZA PARA LA PAZ TERRITORIAL"/>
    <s v="Las víctimas en el corazón de la paz territorial"/>
    <x v="2"/>
    <s v="Indice de superación de la situación de vulnerabilidad."/>
    <n v="0.27529999999999999"/>
    <s v="28.5%"/>
    <n v="52"/>
    <s v="Apoyada la implementación de las iniciativas de  seguridad alimentaria  para victimas de conflicto armado."/>
    <n v="4101042"/>
    <s v="Servicio de apoyo para la seguridad alimentaria"/>
    <n v="410104203"/>
    <s v="Hogares víctimas que reciben recursos en especie para seguridad alimentaria"/>
    <s v="Incremento"/>
    <m/>
    <n v="0"/>
    <n v="40"/>
    <n v="10"/>
    <n v="10"/>
    <n v="10"/>
    <n v="10"/>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3"/>
    <s v="Apoyados planes, programas, proyectos restaurativos y  TOARs (Trabajos, obras y actividades con contenido restaurador-reparador) "/>
    <n v="4101079"/>
    <s v="Servicio de asistencia técnica a comunidades en temas de fortalecimiento del tejido social y construcción de escenarios comunitarios protectores de derechos"/>
    <n v="410107900"/>
    <s v="Acciones ejecutadas con las comunidades"/>
    <s v="aumento"/>
    <m/>
    <s v="ND"/>
    <n v="4"/>
    <n v="1"/>
    <n v="1"/>
    <n v="1"/>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4"/>
    <s v="Apoyados  los procesos de participación de las víctimas en las jornadas de orientación, pedagogia y apoyo a la acreditación dentro de los macro casos de la Jurisdicción Especial para la Paz. "/>
    <n v="4101031"/>
    <s v="Servicios de implementaciónde medidas de satisfacción y acompañamiento a las víctimas del conflicto armado"/>
    <n v="410103100"/>
    <s v="Víctimas reconocidas, recordadas y dignificadas por el Estado."/>
    <s v="sostenimiento"/>
    <m/>
    <s v="ND"/>
    <n v="3"/>
    <n v="3"/>
    <n v="3"/>
    <n v="3"/>
    <n v="3"/>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5"/>
    <s v="Implementado el plan operativo anual de la Mesa Departamental de Trabajo para la Prevención, Asistencia y Atención a Víctimas de Desaparición de Personas."/>
    <n v="4101031"/>
    <s v="Servicios de implementaciónde medidas de satisfacción y acompañamiento a las víctimas del conflicto armado"/>
    <n v="410103102"/>
    <s v="Acciones realizadas en cumplimiento de las medidas de satisfacción, distintas al mensaje estatal de reconocimiento."/>
    <s v="Mantenimiento"/>
    <m/>
    <n v="4"/>
    <n v="4"/>
    <n v="4"/>
    <n v="4"/>
    <n v="4"/>
    <n v="4"/>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6"/>
    <s v="Apoyadas  diligencias de recuperación de cuerpos.  "/>
    <n v="4101027"/>
    <s v="Servicio de asistencia funeraria"/>
    <n v="410102700"/>
    <s v="Procesos de entrega de cuerpos o restos óseos acompañados según solicitudes remitidas por la Fiscalía"/>
    <s v="sostenimiento"/>
    <m/>
    <s v="ND"/>
    <n v="2"/>
    <n v="1"/>
    <n v="2"/>
    <n v="2"/>
    <n v="2"/>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7"/>
    <s v="Capacitadas personas de las mesas de participacion efectiva de victimas en fortalecimiento organizacional, formulacion de proyectos y construccion de paz territorial."/>
    <n v="4101038"/>
    <s v="Servicio de asistencia técnica para la participación de las víctimas"/>
    <n v="410103802"/>
    <s v="Víctimas asistidas técnicamente"/>
    <s v="sostenimiento"/>
    <m/>
    <s v="ND"/>
    <n v="23"/>
    <n v="7"/>
    <n v="10"/>
    <n v="5"/>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8"/>
    <s v="Apoyados  los proyectos de mejoramiento de vivienda para víctimas de conflicto armado."/>
    <n v="4101076"/>
    <s v="Servicio de apoyo para el mejoramiento de condiciones de habitabilidad para población víctima de desplazamiento forzado "/>
    <n v="410107600"/>
    <s v="Hogares víctimas apoyados para el mejoramiento de condiciones de habitabilidad"/>
    <s v="Incremento"/>
    <m/>
    <n v="30"/>
    <n v="30"/>
    <s v="NP"/>
    <s v="NP"/>
    <n v="15"/>
    <n v="15"/>
    <m/>
    <n v="0"/>
    <x v="1"/>
    <m/>
    <n v="0"/>
    <s v="NO PROGRAM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59"/>
    <s v=" Realizadas jornadas descentralizadas de servicio para acceso a la oferta institucional dirigidas a víctimas."/>
    <n v="4101007"/>
    <s v="Servicio de divulgación de la oferta institucional"/>
    <n v="410100701"/>
    <s v="Eventos de divulgación realizados con comunidades víctimas y organizaciones de víctimas"/>
    <s v="Incremento"/>
    <m/>
    <n v="8"/>
    <n v="16"/>
    <n v="2"/>
    <n v="2"/>
    <n v="2"/>
    <n v="2"/>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0"/>
    <s v="Realizados  eventos conmemorativos de fechas trascendentales para víctimas de conflicto armado."/>
    <n v="4101068"/>
    <s v="Servicios de divulgación de temáticas de memoria histórica"/>
    <n v="410106802"/>
    <s v="Eventos realizados"/>
    <s v="mantenimiento "/>
    <m/>
    <n v="5"/>
    <n v="5"/>
    <n v="5"/>
    <n v="5"/>
    <n v="5"/>
    <n v="5"/>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1"/>
    <s v="Implementadas iniciativas de reparación simbólica dirigidas a grupos, comunidades y organizaciones de víctimas."/>
    <n v="4101094"/>
    <s v="Servicio de reparación simbólica"/>
    <n v="410109400"/>
    <s v="Medidas de reparación simbólica apoyadas"/>
    <s v="Incremento"/>
    <m/>
    <n v="25"/>
    <n v="53"/>
    <n v="7"/>
    <n v="7"/>
    <n v="7"/>
    <n v="7"/>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2"/>
    <s v="Generada articulación para la Implementación de medidas en los sujetos de reparación colectiva en fase de implementación."/>
    <n v="4101045"/>
    <s v="Servicio de asistencia técnica para la formulación de planes y proyectos de reparación colectiva"/>
    <n v="410104500"/>
    <s v="Sujetos colectivos con proyecto o plan formulado"/>
    <s v="aumento"/>
    <m/>
    <n v="21"/>
    <n v="49"/>
    <n v="5"/>
    <n v="7"/>
    <n v="7"/>
    <n v="9"/>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3"/>
    <s v="Implementadas acciones de prevención comunitaria en cumplimiento de las medidas cautelares emitidas por los jueces de restitución de tierras."/>
    <n v="4101090"/>
    <s v="Servicios de apoyo para el desarrollo de obras de infraestructura para la prevención y atención de emergencias humanitarias"/>
    <n v="410109000"/>
    <s v="Proyectos apoyados en ejecución de obras de infraestructura social"/>
    <s v="Incremento"/>
    <m/>
    <n v="12"/>
    <n v="24"/>
    <n v="2"/>
    <n v="3"/>
    <n v="3"/>
    <n v="4"/>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4"/>
    <s v="Formulado, aprobado e implemantado el Plan de Acción Territorial Departamental."/>
    <n v="4101063"/>
    <s v="Servicios de asistencia técnica para la articulación interinstitucional en la implementación de la polìtica pública para las víctimas"/>
    <n v="410106300"/>
    <s v="Planes de acción articulados"/>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5"/>
    <s v="Actualizadas e implementadas las metas  del Plan Operativo de Sistemas de Información - POSI"/>
    <n v="410103"/>
    <s v="Documentos de Planeación"/>
    <n v="410110300"/>
    <s v="Documentos de Planeación elaborados"/>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6"/>
    <s v="Garantizado el funcionamiento de la Mesa Departamental de Participación Efectiva de Víctimas a través de la implementación de su plan de trabajo."/>
    <n v="4101038"/>
    <s v="Servicio de asistencia técnica para la participación de las víctimas"/>
    <n v="410103801"/>
    <s v="Mesas de participación en funcionamiento"/>
    <s v="Mantenimiento"/>
    <m/>
    <n v="1"/>
    <n v="1"/>
    <n v="1"/>
    <n v="1"/>
    <n v="1"/>
    <n v="1"/>
    <m/>
    <n v="0"/>
    <x v="0"/>
    <m/>
    <n v="0"/>
    <s v="NO INICIADA"/>
    <m/>
    <n v="0"/>
    <s v="NO INICIADA"/>
    <m/>
    <n v="0"/>
    <s v="NO INICIADA"/>
    <m/>
    <n v="0"/>
    <x v="0"/>
  </r>
  <r>
    <s v="DERECHOS HUMANOS, CULTURA DE PAZ Y ALIANZAS PARA LA VIDA"/>
    <s v="GOBERNANZA PARA LA PAZ TERRITORIAL"/>
    <s v="Las víctimas en el corazón de la paz territorial"/>
    <x v="2"/>
    <s v="Indice de superación de la situación de vulnerabilidad."/>
    <n v="0.27529999999999999"/>
    <s v="28.5%"/>
    <n v="67"/>
    <s v="Apoyado e implementado el plan operativo anual de la Mesa Departamental de Trabajo para la Prevención, Asistencia y Atención a Víctimas de Desaparición de Personas."/>
    <s v="4101103"/>
    <s v="Documentos de planeación"/>
    <s v="410110300"/>
    <s v="Documentos de planeación elaborados"/>
    <s v="Mantenimiento"/>
    <m/>
    <n v="1"/>
    <n v="1"/>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68"/>
    <s v="Ejecutado el plan de trabajo anual del Comité Departamental de Derechos Humanos y Derecho Internacional Humanitario para la protección de los Derechos Humanos._x000a_"/>
    <n v="4502035"/>
    <s v="Documentos de planeación"/>
    <n v="450203501"/>
    <s v="Planes estratégicos elaborados"/>
    <s v="Mantenimiento"/>
    <m/>
    <n v="4"/>
    <n v="4"/>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69"/>
    <s v="Asistidos técnicamente los municipios para la conformación  e implementación de los comités de derechos Humanos."/>
    <n v="4502022"/>
    <s v="Servicio de asistencia técnica"/>
    <n v="450202200"/>
    <s v="Instancias territoriales de coordinación institucional asistidas y apoyadas"/>
    <s v="aumento"/>
    <m/>
    <n v="64"/>
    <n v="64"/>
    <n v="10"/>
    <n v="18"/>
    <n v="18"/>
    <n v="18"/>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0"/>
    <s v="Implementadas estrategias para la protección de los Derechos Humanos y el Derecho Internacional Humanitario en perspectiva de construcción de Paz. "/>
    <n v="4502038"/>
    <s v="Servicio de promoción de la garantía de derechos"/>
    <n v="450203800"/>
    <s v="Estrategias de promoción de la garantía de derechos implementadas"/>
    <s v="Incremento"/>
    <m/>
    <n v="4"/>
    <n v="4"/>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1"/>
    <s v="Realizados periódicamente informes de la Mesa Técnica para la observación y evaluación de las violaciones a los Derechos Humanos y el Derecho Internacional Humanitario (mesa de contraste)"/>
    <n v="4502020"/>
    <s v="Servicio de información estadística en temas de Derechos Humanos"/>
    <n v="450202001"/>
    <s v="Informes publicados"/>
    <s v="Mantenimiento"/>
    <m/>
    <n v="1"/>
    <n v="14"/>
    <n v="2"/>
    <n v="4"/>
    <n v="4"/>
    <n v="4"/>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2"/>
    <s v="Fortalecida la Mesa de Garantías de Nariño y Costa Pacífica."/>
    <s v="4502001"/>
    <s v="Servicio de promoción a la participación ciudadana"/>
    <s v="450200110"/>
    <s v="Instancias formales y no formales de participación fortalecidas"/>
    <s v="Mantenimiento"/>
    <m/>
    <n v="4"/>
    <n v="4"/>
    <n v="4"/>
    <n v="4"/>
    <n v="4"/>
    <n v="4"/>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3"/>
    <s v="Apoyado el funcionamiento de la Mesa de Asuntos Religiosos en perspectiva de protección de Derechos Humanos."/>
    <n v="4502021"/>
    <s v="Servicio de apoyo financiero para la implementación de proyectos en materia de derechos humanos"/>
    <n v="4502001"/>
    <s v="Iniciativas creadas"/>
    <s v="Incremento"/>
    <m/>
    <n v="1"/>
    <n v="4"/>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4"/>
    <s v="Elaborado el plan de seguimiento del Comité Departamental para la Respuesta Rápida a las recomendaciones de alertas tempranas emitidas por la Defensoría del Pueblo."/>
    <n v="4502035"/>
    <s v="Documentos de planeación"/>
    <n v="450203501"/>
    <s v="Planes estratégicos elaborados"/>
    <s v="Mantenimiento"/>
    <m/>
    <n v="4"/>
    <n v="4"/>
    <n v="4"/>
    <n v="4"/>
    <n v="4"/>
    <n v="4"/>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5"/>
    <s v="Implementado Programa Integral de Garantías para Mujeres Lideresas y Defensoras de Derechos Humanos en el Departamento. "/>
    <n v="4502021"/>
    <s v="Servicio de apoyo financiero para la implementación de proyectos en materia de derechos humanos"/>
    <n v="450202100"/>
    <s v="Proyectos cofinanciados"/>
    <s v="Incremento"/>
    <m/>
    <n v="0"/>
    <n v="1"/>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6"/>
    <s v="Impulsada la búsqueda de personas dadas por desaparecidas de manera planificada, organizada y estructurada, conforme a lo establecido en los planes regionales de búsqueda"/>
    <n v="4502034"/>
    <s v="Servicio de educación informal "/>
    <n v="450203414"/>
    <s v="Administraciones de cementerios capacitadas para la identificación de victimas y desaparición en el marco de las obligaciones del estado a nivel nacional priorizados"/>
    <s v="aumento"/>
    <m/>
    <s v="ND"/>
    <n v="4"/>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7"/>
    <s v="Capacitados líderes y lideresas en componentes de prevención temprana, como red de alertas tempranas, redes de consejos comunitarios, redes de reguardos indigenas etc."/>
    <n v="4502034"/>
    <s v="Servicio de educación informal "/>
    <n v="450203413"/>
    <s v="Líderes capacitados"/>
    <s v="Incremento"/>
    <m/>
    <s v="ND"/>
    <n v="80"/>
    <n v="20"/>
    <n v="20"/>
    <n v="20"/>
    <n v="20"/>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8"/>
    <s v="Formulación e implementation de plan de acción para la garantía de derechos de migrantes, refugiados y retornados  en el marco de la Mesa Departamental de Migrantes de Nariño. "/>
    <n v="4502001"/>
    <s v="Servicio de promoción a la participación ciudadana"/>
    <n v="450200113"/>
    <s v="Estrategias de promoción a la participación ciudadana implementadas"/>
    <s v="Incremento"/>
    <m/>
    <n v="0"/>
    <n v="1"/>
    <n v="1"/>
    <n v="1"/>
    <n v="1"/>
    <n v="1"/>
    <m/>
    <n v="0"/>
    <x v="0"/>
    <m/>
    <n v="0"/>
    <s v="NO INICIADA"/>
    <m/>
    <n v="0"/>
    <s v="NO INICIADA"/>
    <m/>
    <n v="0"/>
    <s v="NO INICIADA"/>
    <m/>
    <n v="0"/>
    <x v="0"/>
  </r>
  <r>
    <s v="DERECHOS HUMANOS, CULTURA DE PAZ Y ALIANZAS PARA LA VIDA"/>
    <s v="GOBERNANZA PARA LA PAZ TERRITORIAL"/>
    <s v="Derechos Humanos y Derecho Internacional Humanitario"/>
    <x v="2"/>
    <s v="índice de violaciones a DD.HH"/>
    <n v="6.9999999999999999E-4"/>
    <n v="1E-3"/>
    <n v="79"/>
    <s v="Creada e implementada política pública de paz y Derechos Humanos  en el Departamento"/>
    <s v="4502032"/>
    <s v="Documentos de lineamientos técnicos"/>
    <s v="450203200"/>
    <s v="Documentos de lineamientos técnicos realizados"/>
    <s v="sostenimiento"/>
    <m/>
    <n v="1"/>
    <n v="1"/>
    <n v="1"/>
    <n v="1"/>
    <n v="1"/>
    <n v="1"/>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0"/>
    <s v="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
    <n v="4502038"/>
    <s v="Servicio de promoción de la garantía de derechos"/>
    <n v="450203800"/>
    <s v="Estrategias de promoción de la garantía de derechos implementadas"/>
    <s v="Incremento"/>
    <m/>
    <n v="0"/>
    <n v="1"/>
    <s v="NP"/>
    <n v="1"/>
    <n v="1"/>
    <n v="1"/>
    <m/>
    <n v="0"/>
    <x v="1"/>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1"/>
    <s v="Reconocida y fortalecida la Comisión Consultiva Departamental y otras instancias e iniciativas de participación de las comunidades y autoridades tradicionales afrodescendientes. "/>
    <n v="4502001"/>
    <s v="Servicio de promoción a la participación ciudadana"/>
    <n v="450200100"/>
    <s v="Espacios de participación promovidos"/>
    <s v="Incremento"/>
    <m/>
    <n v="0"/>
    <n v="14"/>
    <n v="2"/>
    <n v="4"/>
    <n v="4"/>
    <n v="4"/>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2"/>
    <s v="Construida e implementada una estrategia hacia el fortalecimiento y  seguimiento a los planes de salvaguarda de los pueblos indígenas Awá, Inga, Kofán y Eperara-Siapidara en cumplimiento de los autos y sentencias de la Corte Constitucional."/>
    <n v="4502022"/>
    <s v="Servicio de asistencia técnica"/>
    <n v="450202201"/>
    <s v="Grupos étnicos asistidos técnicamente"/>
    <s v="Incremento"/>
    <m/>
    <n v="0"/>
    <n v="4"/>
    <n v="4"/>
    <n v="4"/>
    <n v="4"/>
    <n v="4"/>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3"/>
    <s v="Apoyados procesos de promoción de prácticas culturales y ancestrales, mingas de pensamiento y encuentros territoriales de las  comunidades indígenas de Nariño hacia el fortalecimiento y pervivencia de su identidad"/>
    <n v="4502034"/>
    <s v="Servicio de educación informal "/>
    <n v="450203418"/>
    <s v="Personas capacitadas en promoción cultural y ancestral de la  Comunidades Indígenas"/>
    <s v="Incremento"/>
    <m/>
    <s v="ND"/>
    <n v="400"/>
    <n v="100"/>
    <n v="100"/>
    <n v="100"/>
    <n v="100"/>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4"/>
    <s v="Apoyadas cumbres interculturales como instancias de incidencia y participación de los pueblos indígenas ."/>
    <n v="4502001"/>
    <s v="Número de iniciativas"/>
    <n v="450200110"/>
    <s v="Instancias formales y no formales de participación fortalecidas"/>
    <s v="Incremento"/>
    <m/>
    <n v="3"/>
    <n v="7"/>
    <n v="1"/>
    <n v="1"/>
    <n v="1"/>
    <n v="1"/>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5"/>
    <s v="Asistidos técnicamente los procesos de fortalecimiento de identidad cultural que permitan reconocer los modos de existir y filosofías de vida de las comunidades ROM hacia la garantía de sus derechos."/>
    <n v="4502022"/>
    <s v="Servicio de asistencia técnica"/>
    <n v="450202203"/>
    <s v="Numero de Comunidad Rom asistida técnicamente"/>
    <s v="mantenimiento "/>
    <m/>
    <n v="1"/>
    <n v="1"/>
    <n v="1"/>
    <n v="1"/>
    <n v="1"/>
    <n v="1"/>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6"/>
    <s v="Apoyada la formulación de planes de etnodesarrollo y de vida de pueblos étnicos en el Departamento."/>
    <n v="4502035"/>
    <s v="Documentos de planeación"/>
    <n v="450203503"/>
    <s v="Documento de planes de etnodesarrollo y planes de vida elaborados"/>
    <s v="Incremento"/>
    <m/>
    <n v="0"/>
    <n v="20"/>
    <n v="5"/>
    <n v="5"/>
    <n v="5"/>
    <n v="5"/>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7"/>
    <s v="Fortalecidas emisoras indígenas y otros medios de comunicación propios de las comunidades y organizaciones étnicas como estrategia de participación ciudadana para la promoción de sus derechos, cosmovisiones y prácticas culturales."/>
    <n v="4502001"/>
    <s v="Servicio de promoción a la participación ciudadana"/>
    <n v="450200113"/>
    <s v="Estrategias de promoción a la participación ciudadana implementadas"/>
    <s v="Incremento"/>
    <m/>
    <n v="6"/>
    <n v="18"/>
    <n v="6"/>
    <n v="4"/>
    <n v="4"/>
    <n v="4"/>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8"/>
    <s v="Investigadas y sistematizadas prácticas culturales y experiencias de organización, autonomía territorial y gobierno propio de pueblos étnicos hacia el fortalecimiento de su identidad cultural."/>
    <n v="4502030"/>
    <s v="Documentos de investigación"/>
    <n v="450203007"/>
    <s v="Documentos de investigación de los grupos indígenas, ROM y minorías realizados"/>
    <s v="Incremento"/>
    <m/>
    <n v="0"/>
    <n v="9"/>
    <n v="1"/>
    <n v="2"/>
    <n v="3"/>
    <n v="3"/>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89"/>
    <s v="Fortalecidas capacidades técnicas, organizativas y administrativas de consejos comunitarios, cabildos indígenas y organizaciones étnicas para la gestión de proyectos y/o la formalización de territorios y/o alianzas público populares"/>
    <n v="4502022"/>
    <s v="Servicio de asistencia técnica"/>
    <n v="450202201"/>
    <s v="Grupos étnicos asistidos técnicamente"/>
    <s v="Incremento"/>
    <m/>
    <n v="0"/>
    <n v="17"/>
    <n v="2"/>
    <n v="5"/>
    <n v="5"/>
    <n v="5"/>
    <m/>
    <n v="0"/>
    <x v="0"/>
    <m/>
    <n v="0"/>
    <s v="NO INICIADA"/>
    <m/>
    <n v="0"/>
    <s v="NO INICIADA"/>
    <m/>
    <n v="0"/>
    <s v="NO INICIADA"/>
    <m/>
    <n v="0"/>
    <x v="0"/>
  </r>
  <r>
    <s v="DERECHOS HUMANOS, CULTURA DE PAZ Y ALIANZAS PARA LA VIDA"/>
    <s v="GOBERNANZA PARA LA PAZ TERRITORIAL"/>
    <s v="Saberes de vida, territorios y cosmovisiones de los pueblos étnicos en Nariño"/>
    <x v="3"/>
    <s v="Índice de Gobernabilidad democrática territorial - Participación ciudadana"/>
    <s v="53,53 (medio)"/>
    <s v="Nivel medio alto (55-68)"/>
    <n v="90"/>
    <s v="Creadas e implementadas estrategias para el fomento de la participación de las mujeres en los espaciós colectivos y de toma de decisiones de las comunidades étnicas. _x000a_"/>
    <n v="4502001"/>
    <s v="Servicio de promoción a la participación ciudadana"/>
    <n v="450200108"/>
    <s v="Estrategias para el fomento de a la participación de las mujeres en los espacios de participación política y de toma de decisión implementadas"/>
    <s v="Incremento"/>
    <m/>
    <n v="0"/>
    <n v="2"/>
    <s v="NP"/>
    <n v="1"/>
    <n v="1"/>
    <s v="NP"/>
    <m/>
    <n v="0"/>
    <x v="1"/>
    <m/>
    <n v="0"/>
    <s v="NO INICIADA"/>
    <m/>
    <n v="0"/>
    <s v="NO INICIADA"/>
    <m/>
    <n v="0"/>
    <s v="NO PROGRAM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1"/>
    <s v="Impulsada la formulación de planes estratégicos de desarrollo comunal en el departamento de Nariño."/>
    <n v="4502001"/>
    <s v="Servicio de promoción a la participación ciudadana"/>
    <n v="450200107"/>
    <s v="Iniciativas creadas"/>
    <s v="mantenimiento "/>
    <m/>
    <n v="0"/>
    <n v="17"/>
    <n v="2"/>
    <n v="5"/>
    <n v="5"/>
    <n v="5"/>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2"/>
    <s v="Fortalecidas capacidades técnicas, organizativas y administrativas de representantes, delegados o delegadas de organizaciones comunales y comunitarias para la gestión de proyectos, alianzas público populares y convenios solidarios.  "/>
    <n v="4502034"/>
    <s v="Servicio de educación informal"/>
    <n v="450203413"/>
    <s v="Líderes capacitados"/>
    <s v="Incremento"/>
    <m/>
    <n v="0"/>
    <n v="400"/>
    <n v="100"/>
    <n v="100"/>
    <n v="100"/>
    <n v="100"/>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3"/>
    <s v="Asitidas técnicamente entidades territoriales en procesos de capacitación, renovación y actualización de las Organizaciones de Acción Comunal de primer y segundo grado"/>
    <n v="4502022"/>
    <s v="Servicio de asistencia técnica"/>
    <s v="450202207"/>
    <s v="Número de Entidades asistidas técnicamente"/>
    <s v="mantenimiento "/>
    <m/>
    <n v="64"/>
    <n v="64"/>
    <n v="16"/>
    <n v="16"/>
    <n v="16"/>
    <n v="16"/>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4"/>
    <s v="Apoyada la creación de la Federación de Juntas de Acción Comunal del Pacífico."/>
    <n v="4502001"/>
    <s v="Servicio de promoción a la participación ciudadana"/>
    <n v="450200109"/>
    <s v="Iniciativas organizativas de participación ciudadana promovidas"/>
    <s v="Incremento"/>
    <m/>
    <n v="0"/>
    <n v="1"/>
    <n v="1"/>
    <n v="1"/>
    <n v="1"/>
    <n v="1"/>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5"/>
    <s v="Implementada una estrategia para fortalecer la participación de las mujeres y la incorporación del enfoque de género en espacios de participación comunal."/>
    <n v="4502001"/>
    <s v="Número de iniciativas"/>
    <n v="450200112"/>
    <s v="Estrategias para el fomento de a la participación de las mujeres en los espacios de participación política y de toma de decisión implementadas"/>
    <s v="Incremento "/>
    <m/>
    <n v="0"/>
    <n v="4"/>
    <n v="1"/>
    <n v="1"/>
    <n v="1"/>
    <n v="1"/>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6"/>
    <s v="Implementado y ejecutado el plan anual de apoyo a la Red de Control Social y Veedurías Ciudadanas.  "/>
    <n v="4502022"/>
    <s v="Servicio de asistencia técnica"/>
    <n v="450202208"/>
    <s v="Personas asistidas técnicamente para el ejercicio del control social, rendición de cuentas y participación ciudadana"/>
    <s v="mantenimiento "/>
    <m/>
    <n v="4"/>
    <n v="8"/>
    <n v="1"/>
    <n v="1"/>
    <n v="1"/>
    <n v="1"/>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7"/>
    <s v="Asistidos técnicamene servidores públicos y líderes/as del departamento de Nariño en cultura de la integridad y transparencia para la promoción del control social en la gestión pública."/>
    <n v="4502022"/>
    <s v="Servicio de asistencia técnica"/>
    <n v="450202209"/>
    <s v="Personas asistidas técnicamente en cultura de la integridad y transparencia"/>
    <s v="Incremento"/>
    <m/>
    <n v="0"/>
    <n v="200"/>
    <n v="50"/>
    <n v="50"/>
    <n v="50"/>
    <n v="50"/>
    <m/>
    <n v="0"/>
    <x v="0"/>
    <m/>
    <n v="0"/>
    <s v="NO INICI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98"/>
    <s v="Fortalecidos procesos de diálogo social y concertación con comunidades y niveles de gobierno hacia el trámite de conflictividades sociales en lo local y regional."/>
    <s v="4502001"/>
    <s v="Servicio de promoción a la participación ciudadana"/>
    <s v="450200100"/>
    <s v="Espacios de participación promovidos"/>
    <s v="Incremento"/>
    <m/>
    <n v="0"/>
    <n v="16"/>
    <n v="4"/>
    <n v="4"/>
    <n v="4"/>
    <n v="4"/>
    <m/>
    <n v="0"/>
    <x v="0"/>
    <m/>
    <n v="0"/>
    <s v="NO INICIADA"/>
    <m/>
    <n v="0"/>
    <s v="NO INICIADA"/>
    <m/>
    <n v="0"/>
    <s v="NO INICIADA"/>
    <m/>
    <n v="0"/>
    <x v="0"/>
  </r>
  <r>
    <s v="DERECHOS HUMANOS, CULTURA DE PAZ Y ALIANZAS PARA LA VIDA"/>
    <s v="GOBERNANZA PARA LA PAZ TERRITORIAL"/>
    <s v="Participación Ciudadana y Gobernanza Democrática"/>
    <x v="0"/>
    <s v="Índice de Gobernabilidad democrática territorial - Participación ciudadana"/>
    <s v="53,53 (medio)"/>
    <s v="Nivel medio alto (55-68)"/>
    <n v="99"/>
    <s v="Apoyadas las jornadas electorales y promoción de la participación ciudadana en los procesos democráticos en Nariño"/>
    <n v="4502025"/>
    <s v="Servicio de organización de procesos electorales"/>
    <n v="450202500"/>
    <s v="procesos electorales realizados"/>
    <s v="mantenimiento "/>
    <m/>
    <n v="5"/>
    <n v="5"/>
    <n v="1"/>
    <s v="NP"/>
    <n v="3"/>
    <n v="1"/>
    <m/>
    <n v="0"/>
    <x v="0"/>
    <m/>
    <n v="0"/>
    <s v="NO PROGRAMADA"/>
    <m/>
    <n v="0"/>
    <s v="NO INICIADA"/>
    <m/>
    <n v="0"/>
    <s v="NO INICIADA"/>
    <m/>
    <n v="0"/>
    <x v="0"/>
  </r>
  <r>
    <s v="DERECHOS HUMANOS, CULTURA DE PAZ Y ALIANZAS PARA LA VIDA"/>
    <s v="GOBERNANZA PARA LA PAZ TERRITORIAL"/>
    <s v="Participación Ciudadana y Gobernanza Democrática"/>
    <x v="3"/>
    <s v="Índice de Gobernabilidad democrática territorial - Participación ciudadana"/>
    <s v="53,53 (medio)"/>
    <s v="Nivel medio alto (55-68)"/>
    <n v="100"/>
    <s v="Gestionados espacios de oferta institucional para asistencia técnica a entidades sin ánimo de lucro en temas de Inspección, Vigilancia y Control en las 13 subregiones.  "/>
    <n v="4502033"/>
    <s v="Servicio de integración de la oferta pública"/>
    <n v="450203302"/>
    <s v="Estrategia móvil implementada"/>
    <s v="Incremento"/>
    <m/>
    <n v="0"/>
    <n v="13"/>
    <n v="3"/>
    <n v="4"/>
    <n v="3"/>
    <n v="3"/>
    <m/>
    <n v="0"/>
    <x v="0"/>
    <m/>
    <n v="0"/>
    <s v="NO INICIADA"/>
    <m/>
    <n v="0"/>
    <s v="NO INICIADA"/>
    <m/>
    <n v="0"/>
    <s v="NO INICI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1"/>
    <s v="Creación e implementación de la Escuela Itinerante por los Territorios Agroalimentarios Campesinos, la Paz y la Vida. _x000a_"/>
    <s v="4502034"/>
    <s v="Servicio de educación informal"/>
    <n v="450203410"/>
    <s v="Comunidades capacitadas "/>
    <s v="Incremento"/>
    <m/>
    <n v="0"/>
    <n v="35"/>
    <n v="5"/>
    <n v="10"/>
    <n v="10"/>
    <n v="10"/>
    <m/>
    <n v="0"/>
    <x v="0"/>
    <m/>
    <n v="0"/>
    <s v="NO INICIADA"/>
    <m/>
    <n v="0"/>
    <s v="NO INICIADA"/>
    <m/>
    <n v="0"/>
    <s v="NO INICI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2"/>
    <s v="Capacitadas técnicamente mujeres y jóvenes campesinos en emprendimiento y gestión de proyectos. "/>
    <n v="4502034"/>
    <s v="Servicio de educación informal"/>
    <n v="450203413"/>
    <s v="Líderes capacitados"/>
    <s v="Incremento"/>
    <m/>
    <n v="0"/>
    <n v="200"/>
    <n v="50"/>
    <n v="50"/>
    <n v="50"/>
    <n v="50"/>
    <m/>
    <n v="0"/>
    <x v="0"/>
    <m/>
    <n v="0"/>
    <s v="NO INICIADA"/>
    <m/>
    <n v="0"/>
    <s v="NO INICIADA"/>
    <m/>
    <n v="0"/>
    <s v="NO INICI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3"/>
    <s v="Implementada estrategia que reconozca y fortalezca a la Mesa Agraria Étnico Popular del departamento como un espacio de articulación, construcción y consenso de la política de desarrollo rural."/>
    <n v="4502038"/>
    <s v="Servicio de promoción de la garantía de derechos"/>
    <n v="450203800"/>
    <s v="Estrategia de promoción de la garantía de derechos implementada"/>
    <s v="Incremento"/>
    <m/>
    <n v="0"/>
    <n v="1"/>
    <s v="NP"/>
    <n v="1"/>
    <n v="1"/>
    <n v="1"/>
    <m/>
    <n v="0"/>
    <x v="1"/>
    <m/>
    <n v="0"/>
    <s v="NO INICIADA"/>
    <m/>
    <n v="0"/>
    <s v="NO INICIADA"/>
    <m/>
    <n v="0"/>
    <s v="NO INICI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4"/>
    <s v="Fortalecidas capacidades de líderes y lideresas hacia la promoción de los territorios campesinos, con acompañamiento técnico en la formulación de planes de vida y la promocion de la organización politica e identidad cultural de las comunidades campesianas. "/>
    <n v="4502034"/>
    <s v="Servicio de educación informal"/>
    <n v="450203413"/>
    <s v="Líderes capacitados"/>
    <s v="Incremento"/>
    <m/>
    <n v="0"/>
    <n v="150"/>
    <s v="NP"/>
    <n v="50"/>
    <n v="50"/>
    <n v="50"/>
    <m/>
    <n v="0"/>
    <x v="1"/>
    <m/>
    <n v="0"/>
    <s v="NO INICIADA"/>
    <m/>
    <n v="0"/>
    <s v="NO INICIADA"/>
    <m/>
    <n v="0"/>
    <s v="NO INICI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5"/>
    <s v="Elaborados estudios de viabilidad para la creación del Instituto de Fomento del Campesino y el Agro "/>
    <n v="4599018"/>
    <s v="Documentos de lineamientos técnicos"/>
    <n v="459901800"/>
    <s v="Documentos de lineamientos técnicos realizados"/>
    <s v="Incremento"/>
    <m/>
    <n v="0"/>
    <n v="1"/>
    <s v="NP"/>
    <n v="1"/>
    <s v="NP"/>
    <s v="NP"/>
    <m/>
    <n v="0"/>
    <x v="1"/>
    <m/>
    <n v="0"/>
    <s v="NO INICIADA"/>
    <m/>
    <n v="0"/>
    <s v="NO PROGRAMADA"/>
    <m/>
    <n v="0"/>
    <s v="NO PROGRAMADA"/>
    <m/>
    <n v="0"/>
    <x v="0"/>
  </r>
  <r>
    <s v="DERECHOS HUMANOS, CULTURA DE PAZ Y ALIANZAS PARA LA VIDA"/>
    <s v="GOBERNANZA PARA LA PAZ TERRITORIAL"/>
    <s v="Campesinado como sujeto de derechos: territorios, organización y vida"/>
    <x v="1"/>
    <s v="Índice de Gobernabilidad democrática territorial - Participación ciudadana"/>
    <s v="53,53 (medio)"/>
    <s v="Nivel medio alto (55-68)"/>
    <n v="106"/>
    <s v="Elaborados estudios de viabilidad para la creación de la Agencia de Desarrollo para la Transformación Territorial del Pacífico_x000a__x000a_"/>
    <n v="4599018"/>
    <s v="Documentos de lineamientos técnicos"/>
    <n v="459901800"/>
    <s v="Documentos de lineamientos técnicos realizados"/>
    <s v="Incremento"/>
    <m/>
    <n v="0"/>
    <n v="1"/>
    <n v="1"/>
    <s v="NP"/>
    <s v="NP"/>
    <s v="NP"/>
    <m/>
    <n v="0"/>
    <x v="0"/>
    <m/>
    <n v="0"/>
    <s v="NO PROGRAMADA"/>
    <m/>
    <n v="0"/>
    <s v="NO PROGRAMADA"/>
    <m/>
    <n v="0"/>
    <s v="NO PROGRAMADA"/>
    <m/>
    <n v="0"/>
    <x v="0"/>
  </r>
  <r>
    <s v="DERECHOS HUMANOS, CULTURA DE PAZ Y ALIANZAS PARA LA VIDA"/>
    <s v="CUNA - CULTURAS Y SABERES PARA LA VIDA Y LA PAZ"/>
    <s v="Gobernanza cultural para la paz y la vida"/>
    <x v="1"/>
    <s v="Entidades territoriales, organizaciones comunitarias e instancias culturales de los municipios del Departamento fortalecidas en participación y gobernanza cultural"/>
    <n v="65"/>
    <n v="69"/>
    <n v="107"/>
    <s v="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
    <s v="3301129"/>
    <s v="Documentos de planeación"/>
    <s v="330112900"/>
    <s v="Documentos de planeación realizados"/>
    <s v="Incremento"/>
    <m/>
    <n v="1"/>
    <n v="9"/>
    <n v="1"/>
    <n v="3"/>
    <n v="3"/>
    <n v="2"/>
    <m/>
    <n v="0"/>
    <x v="0"/>
    <m/>
    <n v="0"/>
    <s v="NO INICIADA"/>
    <m/>
    <n v="0"/>
    <s v="NO INICIADA"/>
    <m/>
    <n v="0"/>
    <s v="NO INICIADA"/>
    <m/>
    <n v="0"/>
    <x v="0"/>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8"/>
    <s v="Apoyo a los Consejos de Cultura, Consejos de Área y otras instancias y expresiones de organización, mediante espacios para la participación ciudadana y comunitaria en torno a la organización y la gobernanza cultural."/>
    <s v="3301074"/>
    <s v="Servicio de apoyo para la organización y la participación del sector artístico, cultural y la ciudadanía"/>
    <s v="330107400"/>
    <s v="Encuentros realizados"/>
    <s v="Incremento"/>
    <m/>
    <n v="4"/>
    <n v="42"/>
    <n v="6"/>
    <n v="12"/>
    <n v="12"/>
    <n v="12"/>
    <m/>
    <n v="0"/>
    <x v="0"/>
    <m/>
    <n v="0"/>
    <s v="NO INICIADA"/>
    <m/>
    <n v="0"/>
    <s v="NO INICIADA"/>
    <m/>
    <n v="0"/>
    <s v="NO INICIADA"/>
    <m/>
    <n v="0"/>
    <x v="0"/>
  </r>
  <r>
    <s v="DERECHOS HUMANOS, CULTURA DE PAZ Y ALIANZAS PARA LA VIDA"/>
    <s v="CUNA - CULTURAS Y SABERES PARA LA VIDA Y LA PAZ"/>
    <s v="Gobernanza cultural para la paz y la vida"/>
    <x v="4"/>
    <s v="Entidades territoriales, organizaciones comunitarias e instancias culturales de los municipios del Departamento fortalecidas en participación y gobernanza cultural"/>
    <n v="65"/>
    <n v="69"/>
    <n v="109"/>
    <s v="Asistencia a los entes territoriales en la gestión de los Beneficios Económicos Periódicos (BEPS) destinados a creadores y gestores culturales como garantía para pensiones."/>
    <s v="3301128"/>
    <s v="Servicio de apoyo financiero para creadores y gestores culturales"/>
    <s v="330112800"/>
    <s v="Creadores y gestores culturales beneficiados"/>
    <s v="Incremento"/>
    <m/>
    <n v="35"/>
    <n v="140"/>
    <n v="35"/>
    <n v="35"/>
    <n v="35"/>
    <n v="35"/>
    <m/>
    <n v="0"/>
    <x v="0"/>
    <m/>
    <n v="0"/>
    <s v="NO INICIADA"/>
    <m/>
    <n v="0"/>
    <s v="NO INICIADA"/>
    <m/>
    <n v="0"/>
    <s v="NO INICIADA"/>
    <m/>
    <n v="0"/>
    <x v="0"/>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0"/>
    <s v="Apoyadas actividades culturales, con el fin de enriquecer el tejido cultural y fortalecer el sentido de identidad y pertenencia en la región."/>
    <s v="3301053"/>
    <s v="Servicio de promoción de actividades culturales"/>
    <s v="330105301"/>
    <s v="Actividades culturales para la promoción de la cultura realizadas"/>
    <s v="Incremento"/>
    <m/>
    <n v="120"/>
    <n v="500"/>
    <n v="110"/>
    <n v="130"/>
    <n v="130"/>
    <n v="130"/>
    <m/>
    <n v="0"/>
    <x v="0"/>
    <m/>
    <n v="0"/>
    <s v="NO INICIADA"/>
    <m/>
    <n v="0"/>
    <s v="NO INICIADA"/>
    <m/>
    <n v="0"/>
    <s v="NO INICIADA"/>
    <m/>
    <n v="0"/>
    <x v="0"/>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1"/>
    <s v="Apoyada la circulación de contenidos culturales de artistas y creadores."/>
    <s v="3301073"/>
    <s v="Servicio de circulación artística y cultural"/>
    <s v="330107300"/>
    <s v="Contenidos culturales  en circulación"/>
    <s v="Incremento"/>
    <m/>
    <n v="10"/>
    <n v="60"/>
    <n v="15"/>
    <n v="15"/>
    <n v="15"/>
    <n v="15"/>
    <m/>
    <n v="0"/>
    <x v="0"/>
    <m/>
    <n v="0"/>
    <s v="NO INICIADA"/>
    <m/>
    <n v="0"/>
    <s v="NO INICIADA"/>
    <m/>
    <n v="0"/>
    <s v="NO INICIADA"/>
    <m/>
    <n v="0"/>
    <x v="0"/>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2"/>
    <s v=" Otorgados incentivos en el marco del Plan Departamental de Estímulos y Apoyos Concertados, dirigidos a procesos de investigación, creación, formación y difusión cultural, considerando enfoques de género, poblacional y territorial."/>
    <s v="3301054"/>
    <s v="Servicio de apoyo financiero al sector artístico y cultural"/>
    <s v="330105400"/>
    <s v="Estímulos otorgados"/>
    <s v="Incremento"/>
    <m/>
    <n v="314"/>
    <n v="1280"/>
    <n v="320"/>
    <n v="320"/>
    <n v="320"/>
    <n v="320"/>
    <m/>
    <n v="0"/>
    <x v="0"/>
    <m/>
    <n v="0"/>
    <s v="NO INICIADA"/>
    <m/>
    <n v="0"/>
    <s v="NO INICIADA"/>
    <m/>
    <n v="0"/>
    <s v="NO INICIADA"/>
    <m/>
    <n v="0"/>
    <x v="0"/>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3"/>
    <s v="Caracterizado el sector cultural en el Departamento. "/>
    <s v="3301069"/>
    <s v="Documentos de investigación"/>
    <s v="330106900"/>
    <s v="Documentos de investigación realizados"/>
    <s v="Incremento"/>
    <m/>
    <n v="0"/>
    <n v="1"/>
    <n v="1"/>
    <n v="1"/>
    <n v="1"/>
    <n v="1"/>
    <m/>
    <n v="0"/>
    <x v="0"/>
    <m/>
    <n v="0"/>
    <s v="NO INICIADA"/>
    <m/>
    <n v="0"/>
    <s v="NO INICIADA"/>
    <m/>
    <n v="0"/>
    <s v="NO INICIADA"/>
    <m/>
    <n v="0"/>
    <x v="0"/>
  </r>
  <r>
    <s v="DERECHOS HUMANOS, CULTURA DE PAZ Y ALIANZAS PARA LA VIDA"/>
    <s v="CUNA - CULTURAS Y SABERES PARA LA VIDA Y LA PAZ"/>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n v="114"/>
    <s v="Espacios de formación para el sector artistico y cultural. "/>
    <s v="3301051"/>
    <s v="Servicio de educación informal al sector artístico y cultural"/>
    <s v="330105110"/>
    <s v="Capacitaciones de educación informal realizadas"/>
    <s v="Incremento"/>
    <m/>
    <n v="26"/>
    <n v="150"/>
    <n v="30"/>
    <n v="40"/>
    <n v="40"/>
    <n v="40"/>
    <m/>
    <n v="0"/>
    <x v="0"/>
    <m/>
    <n v="0"/>
    <s v="NO INICIADA"/>
    <m/>
    <n v="0"/>
    <s v="NO INICIADA"/>
    <m/>
    <n v="0"/>
    <s v="NO INICIADA"/>
    <m/>
    <n v="0"/>
    <x v="0"/>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5"/>
    <s v="Usuarios beneficiarios de los servicios de la Biblioteca Departamental, Centro de las Artes y los Saberes de Nariño, Casa de la Cultura y Concha Acústica. "/>
    <s v="3301085"/>
    <s v="Servicios bibliotecarios"/>
    <s v="330108500"/>
    <s v="Usuarios atendidos"/>
    <s v="Incremento"/>
    <m/>
    <n v="9000"/>
    <n v="46000"/>
    <n v="9000"/>
    <n v="12000"/>
    <n v="12000"/>
    <n v="13000"/>
    <m/>
    <n v="0"/>
    <x v="0"/>
    <m/>
    <n v="0"/>
    <s v="NO INICIADA"/>
    <m/>
    <n v="0"/>
    <s v="NO INICIADA"/>
    <m/>
    <n v="0"/>
    <s v="NO INICIADA"/>
    <m/>
    <n v="0"/>
    <x v="0"/>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6"/>
    <s v="Dotación de material didáctico, pedagógico, tecnológico y/o mobiliario a bibliotecas, casas de la cultura, escuelas de formación, y otros espacios culturales. "/>
    <s v="3301127"/>
    <s v="Infraestructuras culturales dotadas"/>
    <s v="330112700"/>
    <s v="Infraestructuras culturales dotadas"/>
    <s v="Incremento"/>
    <m/>
    <n v="89"/>
    <n v="400"/>
    <n v="100"/>
    <n v="100"/>
    <n v="100"/>
    <n v="100"/>
    <m/>
    <n v="0"/>
    <x v="0"/>
    <m/>
    <n v="0"/>
    <s v="NO INICIADA"/>
    <m/>
    <n v="0"/>
    <s v="NO INICIADA"/>
    <m/>
    <n v="0"/>
    <s v="NO INICIADA"/>
    <m/>
    <n v="0"/>
    <x v="0"/>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7"/>
    <s v="Adecuación de infraestructura cultural para fortalecer las expresiones artisticas y culturales."/>
    <n v="3301068"/>
    <s v="Servicio de mantenimiento de infraestructura cultural"/>
    <n v="330106800"/>
    <s v="Infraestructura cultural intervenida"/>
    <s v="Incremento"/>
    <m/>
    <s v="ND"/>
    <n v="16"/>
    <n v="4"/>
    <n v="4"/>
    <n v="4"/>
    <n v="4"/>
    <m/>
    <n v="0"/>
    <x v="0"/>
    <m/>
    <n v="0"/>
    <s v="NO INICIADA"/>
    <m/>
    <n v="0"/>
    <s v="NO INICIADA"/>
    <m/>
    <n v="0"/>
    <s v="NO INICIADA"/>
    <m/>
    <n v="0"/>
    <x v="0"/>
  </r>
  <r>
    <s v="DERECHOS HUMANOS, CULTURA DE PAZ Y ALIANZAS PARA LA VIDA"/>
    <s v="CUNA - CULTURAS Y SABERES PARA LA VIDA Y LA PAZ"/>
    <s v="Espacios y Escenarios para la Paz y la Vida"/>
    <x v="4"/>
    <s v="Escenarios que fomenten la participación ciudadana, la diversidad y la apropiación social del arte y la cultura en el Departamento de Nariño"/>
    <n v="333"/>
    <n v="340"/>
    <n v="118"/>
    <s v="Construcción de Infraestructura cultural para fortalecer las expresiones artisticas y culturales."/>
    <n v="3301088"/>
    <s v="_x000a_  Centros_x000a_  culturales construidos"/>
    <n v="330108800"/>
    <s v="Centros culturales construidos"/>
    <s v="Incremento"/>
    <m/>
    <n v="2"/>
    <n v="2"/>
    <s v="NP"/>
    <n v="1"/>
    <s v="NP"/>
    <n v="1"/>
    <m/>
    <n v="0"/>
    <x v="1"/>
    <m/>
    <n v="0"/>
    <s v="NO INICIADA"/>
    <m/>
    <n v="0"/>
    <s v="NO PROGRAMADA"/>
    <m/>
    <n v="0"/>
    <s v="NO INICIADA"/>
    <m/>
    <n v="0"/>
    <x v="0"/>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19"/>
    <s v="Capacitaciones dirigidas a bibliotecas públicas y comunitarias,  procesos de comunicación, gestores, sabedores,  líderes y lideresas culturales y/o comunitarios del Departamento."/>
    <s v="3301051"/>
    <s v="Servicio de educación informal al sector artístico y cultural"/>
    <s v="330105110"/>
    <s v="Capacitaciones de educación informal realizadas"/>
    <s v="Incremento"/>
    <m/>
    <n v="20"/>
    <n v="150"/>
    <n v="30"/>
    <n v="40"/>
    <n v="40"/>
    <n v="40"/>
    <m/>
    <n v="0"/>
    <x v="0"/>
    <m/>
    <n v="0"/>
    <s v="NO INICIADA"/>
    <m/>
    <n v="0"/>
    <s v="NO INICIADA"/>
    <m/>
    <n v="0"/>
    <s v="NO INICIADA"/>
    <m/>
    <n v="0"/>
    <x v="0"/>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0"/>
    <s v="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
    <s v="3301053"/>
    <s v="Servicio de promoción de actividades culturales"/>
    <s v="330105301"/>
    <s v="Actividades culturales para la promoción de la cultura realizadas"/>
    <s v="Incremento"/>
    <m/>
    <s v="ND"/>
    <n v="140"/>
    <n v="20"/>
    <n v="40"/>
    <n v="40"/>
    <n v="40"/>
    <m/>
    <n v="0"/>
    <x v="0"/>
    <m/>
    <n v="0"/>
    <s v="NO INICIADA"/>
    <m/>
    <n v="0"/>
    <s v="NO INICIADA"/>
    <m/>
    <n v="0"/>
    <s v="NO INICIADA"/>
    <m/>
    <n v="0"/>
    <x v="0"/>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1"/>
    <s v="Apoyo a la promoción cultural del Departamento mediante publicaciones artesanales, impresas y/o digitales._x000a_"/>
    <s v="3301100"/>
    <s v="Servicio de divulgación y publicaciones"/>
    <s v="330110000"/>
    <s v="Publicaciones realizadas"/>
    <s v="Incremento"/>
    <m/>
    <n v="5"/>
    <n v="29"/>
    <n v="5"/>
    <n v="8"/>
    <n v="8"/>
    <n v="8"/>
    <m/>
    <n v="0"/>
    <x v="0"/>
    <m/>
    <n v="0"/>
    <s v="NO INICIADA"/>
    <m/>
    <n v="0"/>
    <s v="NO INICIADA"/>
    <m/>
    <n v="0"/>
    <s v="NO INICIADA"/>
    <m/>
    <n v="0"/>
    <x v="0"/>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2"/>
    <s v="Promocionados y difundidas  expresiones, prácticas y conocimientos relacionados con el cuidado y la diversificación de la vida (ferias artesanales, espacios de formación formales y no formales, intercambios culturales)."/>
    <s v="3301073"/>
    <s v="Servicio de circulación artística y cultural"/>
    <s v="330107300"/>
    <s v="Contenidos culturales  en circulación"/>
    <s v="Incremento"/>
    <m/>
    <n v="1"/>
    <n v="18"/>
    <n v="3"/>
    <n v="5"/>
    <n v="5"/>
    <n v="5"/>
    <m/>
    <n v="0"/>
    <x v="0"/>
    <m/>
    <n v="0"/>
    <s v="NO INICIADA"/>
    <m/>
    <n v="0"/>
    <s v="NO INICIADA"/>
    <m/>
    <n v="0"/>
    <s v="NO INICIADA"/>
    <m/>
    <n v="0"/>
    <x v="0"/>
  </r>
  <r>
    <s v="DERECHOS HUMANOS, CULTURA DE PAZ Y ALIANZAS PARA LA VIDA"/>
    <s v="CUNA - CULTURAS Y SABERES PARA LA VIDA Y LA PAZ"/>
    <s v="Saberes para la paz y la vida"/>
    <x v="4"/>
    <s v="Municipios que fortalecen su identidad cultural a partir de los procesos de transmisión y revitalización de las prácticas y los saberes que garantizan la paz, la vida y su diversidad."/>
    <n v="64"/>
    <n v="64"/>
    <n v="123"/>
    <s v="Creados espacios dedicados a la transmisión y fortalecimiento de prácticas y conocimientos vinculados a las economías populares: Viche, Filigrana, Iraka, Culturas Andinas y del Pacífico."/>
    <s v="3301074"/>
    <s v="Servicio de apoyo para la organización y la participación del sector artístico, cultural y la ciudadanía"/>
    <s v="330107400"/>
    <s v="Encuentros realizados"/>
    <s v="Incremento "/>
    <m/>
    <s v="ND"/>
    <n v="60"/>
    <n v="12"/>
    <n v="16"/>
    <n v="16"/>
    <n v="16"/>
    <m/>
    <n v="0"/>
    <x v="0"/>
    <m/>
    <n v="0"/>
    <s v="NO INICIADA"/>
    <m/>
    <n v="0"/>
    <s v="NO INICIADA"/>
    <m/>
    <n v="0"/>
    <s v="NO INICIADA"/>
    <m/>
    <n v="0"/>
    <x v="0"/>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4"/>
    <s v="Apoyo a los procesos de salvaguardia de las manifestaciones del patrimonio cultural inmaterial, primeros auxilios y el mantenimiento, conservación o intervención de bienes de interés cultural. "/>
    <n v="3302049"/>
    <s v="Servicio de salvaguardia al patrimonio inmaterial"/>
    <s v="330204900"/>
    <s v="Procesos de salvaguardia efectiva del patrimonio inmaterial realizados"/>
    <s v="Mantenimiento"/>
    <m/>
    <n v="19"/>
    <n v="19"/>
    <n v="19"/>
    <n v="19"/>
    <n v="19"/>
    <n v="19"/>
    <m/>
    <n v="0"/>
    <x v="0"/>
    <m/>
    <n v="0"/>
    <s v="NO INICIADA"/>
    <m/>
    <n v="0"/>
    <s v="NO INICIADA"/>
    <m/>
    <n v="0"/>
    <s v="NO INICIADA"/>
    <m/>
    <n v="0"/>
    <x v="0"/>
  </r>
  <r>
    <s v="DERECHOS HUMANOS, CULTURA DE PAZ Y ALIANZAS PARA LA VIDA"/>
    <s v="CUNA - CULTURAS Y SABERES PARA LA VIDA Y LA PAZ"/>
    <s v="Patrimonio y Memoria para la Paz y la Vida"/>
    <x v="4"/>
    <s v="Procesos para la conservación, reconocimiento, activación, difusión y sostenibilidad de los bienes y valores culturales patrimoniales materiales, innmateriales y naturales."/>
    <n v="19"/>
    <n v="19"/>
    <n v="125"/>
    <s v="Acompañamiento técnico para la  implementación de procedimientos relacionados con el patrimonio material, inmaterial y natural en las entidades territoriales del Departamento, con el objetivo de promover su preservación y gestión adecuada."/>
    <s v="3302042"/>
    <s v="Servicio de asistencia técnica en el manejo y gestión del patrimonio arqueológico, antropológico e histórico."/>
    <s v="330204200"/>
    <s v="Asistencias técnicas realizadas a entidades territoriales "/>
    <s v="Incremento"/>
    <m/>
    <n v="10"/>
    <n v="64"/>
    <n v="16"/>
    <n v="16"/>
    <n v="16"/>
    <n v="16"/>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6"/>
    <s v="Construcción de escenarios deportivos y recreativos para diferentes disciplinas deportivas  en las subregiones de Nariño."/>
    <n v="4301015"/>
    <s v="Canchas multifuncionales construidas y dotadas"/>
    <n v="430101500"/>
    <s v="Canchas multifuncionales construidas y dotadas"/>
    <s v="Incremento"/>
    <m/>
    <s v="ND"/>
    <n v="9"/>
    <s v="NP"/>
    <n v="3"/>
    <n v="3"/>
    <n v="3"/>
    <m/>
    <n v="0"/>
    <x v="1"/>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7"/>
    <s v="Infraestructura deportiva municipal adecuada y mejorada.  "/>
    <n v="4301004"/>
    <s v="Servicio de mantenimiento a la infraestructura deportiva"/>
    <s v="430100400"/>
    <s v="Infraestructura deportiva mantenida"/>
    <s v="Incremento"/>
    <m/>
    <n v="10"/>
    <n v="64"/>
    <n v="16"/>
    <n v="16"/>
    <n v="16"/>
    <n v="16"/>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8"/>
    <s v="Fortalecido el programa de Escuelas de Formación Deportiva, a través de los entes deportivos municipales"/>
    <n v="4301007"/>
    <s v="Servicio de Escuelas Deportivas"/>
    <n v="430100701"/>
    <s v="Municipios  con escuelas deportivas "/>
    <s v="Incremento"/>
    <m/>
    <n v="10"/>
    <n v="64"/>
    <n v="64"/>
    <n v="64"/>
    <n v="64"/>
    <n v="64"/>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29"/>
    <s v="Fortalecidos municipios con los programas de:  Hábitos y Estilos de Vida Saludable (HEVS)  y Vías Activas y Saludables VAS con enfoque de género_x000a_y el de Recreación (Persona mayor -  Programa Nuevo Comienzo )"/>
    <s v="4301038"/>
    <s v="Servicio de organización de eventos recreativos comunitarios"/>
    <s v="430103801"/>
    <s v="Eventos recreativos comunitarios realizados"/>
    <s v="Incremento"/>
    <m/>
    <n v="33"/>
    <n v="64"/>
    <n v="40"/>
    <n v="64"/>
    <n v="64"/>
    <n v="64"/>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0"/>
    <s v="Apoyados los entes deportivos municipales a través del programa de gestores deportivos para la construcción de Paz territorial."/>
    <s v="4301001"/>
    <s v="Servicio de apoyo a la actividad física, la recreación y el deporte"/>
    <s v="430100104"/>
    <s v="Organismos deportivos apoyados"/>
    <s v="Incremento"/>
    <m/>
    <n v="0"/>
    <n v="64"/>
    <n v="40"/>
    <n v="50"/>
    <n v="64"/>
    <n v="64"/>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1"/>
    <s v="Implementado el programa de Barrismo Social en Nariño.  "/>
    <n v="4301035"/>
    <s v="Servicio de educación informal en recreación"/>
    <n v="430103501"/>
    <s v="Eventos de capacitación desarrollados"/>
    <s v="Incremento"/>
    <m/>
    <n v="0"/>
    <n v="1"/>
    <n v="1"/>
    <n v="1"/>
    <n v="1"/>
    <n v="1"/>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2"/>
    <s v="Fortalecido el programa de Recreación  - Campamentos de Paz  juveniles y primera infancia e infancia."/>
    <s v="4301032"/>
    <s v="Servicio de organización de eventos deportivos comunitarios"/>
    <s v="430103201"/>
    <s v="Personas beneficiadas"/>
    <s v="Incremento"/>
    <m/>
    <n v="1315"/>
    <n v="11000"/>
    <n v="2600"/>
    <n v="2700"/>
    <n v="2800"/>
    <n v="2900"/>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3"/>
    <s v="Organizado y ejecutado los  juegos del sector educativo: juegos  Intercolegiados y del magisterio en sus diferentes fases."/>
    <s v="4301037"/>
    <s v="Servicio de promoción de la actividad física, la recreación y el deporte"/>
    <s v="430103701"/>
    <s v="Municipios vinculados al programa Supérate-Intercolegiados"/>
    <s v="mantenimiento "/>
    <m/>
    <n v="64"/>
    <n v="64"/>
    <n v="64"/>
    <n v="64"/>
    <n v="64"/>
    <n v="64"/>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4"/>
    <s v="Apoyados deportistas en los juegos deportivos ancestrales y campeonatos deportivos y recreativos con las comunidades indígenas, afros y  campesinas,  así como también las organizaciones deportivas que desarrollen eventos deportivos,   comunitarios y de deportes extremos."/>
    <n v="4301001"/>
    <s v="Servicio de apoyo a la actividad física, la recreación y el deporte"/>
    <n v="430100100"/>
    <s v="Personas beneficiadas  "/>
    <s v="Incremento"/>
    <m/>
    <n v="2470"/>
    <n v="62060"/>
    <n v="13170"/>
    <n v="14770"/>
    <n v="16270"/>
    <n v="17850"/>
    <m/>
    <n v="0"/>
    <x v="0"/>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5"/>
    <s v="Realizado el estudio, técnico, administrativo y financiero para determinar la viabilidad de la creación del Ente descentralizado para el deporte, recreación y actividad física INDEPORTES NARIÑO. "/>
    <n v="4301006"/>
    <s v="Documentos normativos realizados"/>
    <s v="430100600"/>
    <s v="Documentos normativos realizados"/>
    <s v="Incremento"/>
    <m/>
    <n v="0"/>
    <n v="1"/>
    <s v="NP"/>
    <n v="1"/>
    <n v="1"/>
    <n v="1"/>
    <m/>
    <n v="0"/>
    <x v="1"/>
    <m/>
    <n v="0"/>
    <s v="NO INICIADA"/>
    <m/>
    <n v="0"/>
    <s v="NO INICIADA"/>
    <m/>
    <n v="0"/>
    <s v="NO INICIADA"/>
    <m/>
    <n v="0"/>
    <x v="0"/>
  </r>
  <r>
    <s v="DERECHOS HUMANOS, CULTURA DE PAZ Y ALIANZAS PARA LA VIDA"/>
    <s v="RECREACIÓN Y DEPORTE: MOTOR DE LA CONVIVENCIA PACÍFICA"/>
    <s v="Deporte para la construcción de Paz Territorial "/>
    <x v="5"/>
    <s v="Población  que accede a servicios deportivos recreativos, de actividad física y aprovechamiento del tiempo libre."/>
    <n v="34633"/>
    <n v="260000"/>
    <n v="136"/>
    <s v="Diseñado e Implementado el Observatorio del Deporte. "/>
    <s v="4301003"/>
    <s v="Servicio de administración de la infraestructura deportiva"/>
    <s v="430100300"/>
    <s v="Infraestructura deportiva en operación"/>
    <s v="Incremento"/>
    <m/>
    <n v="0"/>
    <n v="1"/>
    <s v="NP"/>
    <n v="1"/>
    <n v="1"/>
    <n v="1"/>
    <m/>
    <n v="0"/>
    <x v="1"/>
    <m/>
    <n v="0"/>
    <s v="NO INICIADA"/>
    <m/>
    <n v="0"/>
    <s v="NO INICIADA"/>
    <m/>
    <n v="0"/>
    <s v="NO INICIADA"/>
    <m/>
    <n v="0"/>
    <x v="0"/>
  </r>
  <r>
    <s v="DERECHOS HUMANOS, CULTURA DE PAZ Y ALIANZAS PARA LA VIDA"/>
    <s v="RECREACIÓN Y DEPORTE: MOTOR DE LA CONVIVENCIA PACÍFICA"/>
    <s v="Deporte para el alto rendimiento. "/>
    <x v="5"/>
    <s v="Ranking Nacional en deporte competitivo."/>
    <n v="20"/>
    <n v="10"/>
    <n v="137"/>
    <s v="Apoyados financiera,  técnica y administrativamente los organismos del deporte asociado a nivel departamental  en su participación, competencia  y/o organización de eventos regionales, nacionales e internacionales."/>
    <n v="4302075"/>
    <s v="Servicio de asistencia técnica para la promoción del deporte"/>
    <n v="430207500"/>
    <s v="Número de organismos deportivos asistidos "/>
    <s v="mantenimiento "/>
    <m/>
    <n v="38"/>
    <n v="38"/>
    <n v="38"/>
    <n v="38"/>
    <n v="38"/>
    <n v="38"/>
    <m/>
    <n v="0"/>
    <x v="0"/>
    <m/>
    <n v="0"/>
    <s v="NO INICIADA"/>
    <m/>
    <n v="0"/>
    <s v="NO INICIADA"/>
    <m/>
    <n v="0"/>
    <s v="NO INICIADA"/>
    <m/>
    <n v="0"/>
    <x v="0"/>
  </r>
  <r>
    <s v="DERECHOS HUMANOS, CULTURA DE PAZ Y ALIANZAS PARA LA VIDA"/>
    <s v="RECREACIÓN Y DEPORTE: MOTOR DE LA CONVIVENCIA PACÍFICA"/>
    <s v="Deporte para el alto rendimiento. "/>
    <x v="5"/>
    <s v="Ranking Nacional en deporte competitivo."/>
    <n v="20"/>
    <n v="10"/>
    <n v="138"/>
    <s v="Apoyados atletas en el marco del programa Deporte para Alto Rendimiento DAR Nariño"/>
    <n v="4302001"/>
    <s v="Servicio de preparación deportiva"/>
    <n v="430200100"/>
    <s v="Atletas preparados"/>
    <s v="Incremento"/>
    <m/>
    <n v="0"/>
    <n v="330"/>
    <n v="50"/>
    <n v="70"/>
    <n v="90"/>
    <n v="120"/>
    <m/>
    <n v="0"/>
    <x v="0"/>
    <m/>
    <n v="0"/>
    <s v="NO INICIADA"/>
    <m/>
    <n v="0"/>
    <s v="NO INICIADA"/>
    <m/>
    <n v="0"/>
    <s v="NO INICIADA"/>
    <m/>
    <n v="0"/>
    <x v="0"/>
  </r>
  <r>
    <s v="DERECHOS HUMANOS, CULTURA DE PAZ Y ALIANZAS PARA LA VIDA"/>
    <s v="RECREACIÓN Y DEPORTE: MOTOR DE LA CONVIVENCIA PACÍFICA"/>
    <s v="Deporte para el alto rendimiento. "/>
    <x v="5"/>
    <s v="Ranking Nacional en deporte competitivo."/>
    <n v="20"/>
    <n v="10"/>
    <n v="139"/>
    <s v="Apoyados anualmente deportistas del Departamento con la resolución de entrega de incentivos y estímulos. "/>
    <n v="4302002"/>
    <s v="Servicio de apoyo financiero a atletas"/>
    <s v="430200200"/>
    <s v="Número de deportistas beneficiados"/>
    <s v="mantenimiento "/>
    <m/>
    <n v="40"/>
    <n v="40"/>
    <n v="40"/>
    <n v="40"/>
    <n v="40"/>
    <n v="40"/>
    <m/>
    <n v="0"/>
    <x v="0"/>
    <m/>
    <n v="0"/>
    <s v="NO INICIADA"/>
    <m/>
    <n v="0"/>
    <s v="NO INICIADA"/>
    <m/>
    <n v="0"/>
    <s v="NO INICIADA"/>
    <m/>
    <n v="0"/>
    <x v="0"/>
  </r>
  <r>
    <s v="DERECHOS HUMANOS, CULTURA DE PAZ Y ALIANZAS PARA LA VIDA"/>
    <s v="RECREACIÓN Y DEPORTE: MOTOR DE LA CONVIVENCIA PACÍFICA"/>
    <s v="Deporte para el alto rendimiento. "/>
    <x v="5"/>
    <s v="Ranking Nacional en deporte competitivo."/>
    <n v="20"/>
    <n v="10"/>
    <n v="140"/>
    <s v="Gestionada la realización y/o participación de  los XXIII juegos Nacionales Convencionales y VII Paranacionales en  el Departamento de  Nariño 2027 _x000a__x000a_Organizados y ejecutados eventos deportivos institucionalizados, Vuelta a Nariño  y Juegos deportivos departamentales en deporte convencional y paradepartamental._x000a__x000a_Participar y competir en los 1 Juegos Deportivos Nacionales Juveniles en el Eje Cafetero"/>
    <n v="4302004"/>
    <s v="Servicio de organización de eventos deportivos de alto rendimiento"/>
    <s v="430200401"/>
    <s v="Eventos deportivos de alto rendimiento con sede en Colombia realizados "/>
    <s v="Incremento"/>
    <m/>
    <n v="8"/>
    <n v="9"/>
    <n v="2"/>
    <n v="2"/>
    <n v="2"/>
    <n v="3"/>
    <m/>
    <n v="0"/>
    <x v="0"/>
    <m/>
    <n v="0"/>
    <s v="NO INICIADA"/>
    <m/>
    <n v="0"/>
    <s v="NO INICIADA"/>
    <m/>
    <n v="0"/>
    <s v="NO INICIADA"/>
    <m/>
    <n v="0"/>
    <x v="0"/>
  </r>
  <r>
    <s v="DERECHOS HUMANOS, CULTURA DE PAZ Y ALIANZAS PARA LA VIDA"/>
    <s v="RECREACIÓN Y DEPORTE: MOTOR DE LA CONVIVENCIA PACÍFICA"/>
    <s v="Deporte para el alto rendimiento. "/>
    <x v="5"/>
    <s v="Ranking Nacional en deporte competitivo."/>
    <n v="20"/>
    <n v="10"/>
    <n v="141"/>
    <s v="Apoyados los deportistas con la intervención del equipo de fortalecimiento integral de la Secretaria de Recreación y Deporte"/>
    <n v="4302003"/>
    <s v="Servicio de atención médica especializada"/>
    <s v="430200300"/>
    <s v="Atletas atendidos con medicina especializada"/>
    <s v="Incremento"/>
    <m/>
    <n v="2411"/>
    <n v="4700"/>
    <n v="1100"/>
    <n v="1150"/>
    <n v="1200"/>
    <n v="1250"/>
    <m/>
    <n v="0"/>
    <x v="0"/>
    <m/>
    <n v="0"/>
    <s v="NO INICIADA"/>
    <m/>
    <n v="0"/>
    <s v="NO INICIADA"/>
    <m/>
    <n v="0"/>
    <s v="NO INICIADA"/>
    <m/>
    <n v="0"/>
    <x v="0"/>
  </r>
  <r>
    <s v="DERECHOS HUMANOS, CULTURA DE PAZ Y ALIANZAS PARA LA VIDA"/>
    <s v="MOVILIDAD SEGURA Y ALTERNATIVA"/>
    <s v="Seguridad vial , movilidad sostenible, segura y en paz."/>
    <x v="6"/>
    <s v="Personas fallecidas en siniestros viales."/>
    <n v="263"/>
    <n v="183"/>
    <n v="142"/>
    <s v="Formulado e implementado el Plan Departamental de Seguridad Vial."/>
    <n v="2409008"/>
    <s v="Documentos de lineamientos técnicos"/>
    <n v="240900801"/>
    <s v="Documentos de lineamientos técnicos en temas de seguridad de transporte formulados"/>
    <s v="Incremento"/>
    <m/>
    <n v="0"/>
    <n v="1"/>
    <n v="1"/>
    <n v="1"/>
    <n v="1"/>
    <n v="1"/>
    <m/>
    <n v="0"/>
    <x v="0"/>
    <m/>
    <n v="0"/>
    <s v="NO INICIADA"/>
    <m/>
    <n v="0"/>
    <s v="NO INICIADA"/>
    <m/>
    <n v="0"/>
    <s v="NO INICIADA"/>
    <m/>
    <n v="0"/>
    <x v="0"/>
  </r>
  <r>
    <s v="DERECHOS HUMANOS, CULTURA DE PAZ Y ALIANZAS PARA LA VIDA"/>
    <s v="MOVILIDAD SEGURA Y ALTERNATIVA"/>
    <s v="Seguridad vial , movilidad sostenible, segura y en paz."/>
    <x v="6"/>
    <s v="Personas fallecidas en siniestros viales."/>
    <n v="263"/>
    <n v="183"/>
    <n v="143"/>
    <s v="Implementados sistemas de demarcación, señalización e instalación de dispositivos reductores de velocidad en vías urbanas de municipios."/>
    <s v="2409039"/>
    <s v="Vías con dispositivos de control y señalización"/>
    <n v="240903900"/>
    <s v="Vías con dispositivos de control y señalización instalados"/>
    <s v="Incremento"/>
    <m/>
    <n v="30"/>
    <n v="32"/>
    <n v="6"/>
    <n v="10"/>
    <n v="8"/>
    <n v="8"/>
    <m/>
    <n v="0"/>
    <x v="0"/>
    <m/>
    <n v="0"/>
    <s v="NO INICIADA"/>
    <m/>
    <n v="0"/>
    <s v="NO INICIADA"/>
    <m/>
    <n v="0"/>
    <s v="NO INICIADA"/>
    <m/>
    <n v="0"/>
    <x v="0"/>
  </r>
  <r>
    <s v="DERECHOS HUMANOS, CULTURA DE PAZ Y ALIANZAS PARA LA VIDA"/>
    <s v="MOVILIDAD SEGURA Y ALTERNATIVA"/>
    <s v="Seguridad vial , movilidad sostenible, segura y en paz."/>
    <x v="6"/>
    <s v="Personas lesionadas no fatales en los siniestros viales."/>
    <n v="777"/>
    <n v="544"/>
    <n v="144"/>
    <s v="Implementados sistemas de semaforización en municipios."/>
    <s v="2409059"/>
    <s v="Servicio de información implementado"/>
    <s v="240905901"/>
    <s v="Sistema de información de tráfico y transporte implementado"/>
    <s v="Incremento"/>
    <m/>
    <n v="0"/>
    <n v="12"/>
    <n v="3"/>
    <n v="3"/>
    <n v="3"/>
    <n v="3"/>
    <m/>
    <n v="0"/>
    <x v="0"/>
    <m/>
    <n v="0"/>
    <s v="NO INICIADA"/>
    <m/>
    <n v="0"/>
    <s v="NO INICIADA"/>
    <m/>
    <n v="0"/>
    <s v="NO INICIADA"/>
    <m/>
    <n v="0"/>
    <x v="0"/>
  </r>
  <r>
    <s v="DERECHOS HUMANOS, CULTURA DE PAZ Y ALIANZAS PARA LA VIDA"/>
    <s v="MOVILIDAD SEGURA Y ALTERNATIVA"/>
    <s v="Seguridad vial , movilidad sostenible, segura y en paz."/>
    <x v="6"/>
    <s v="Personas lesionadas no fatales en los siniestros viales."/>
    <n v="777"/>
    <n v="544"/>
    <n v="145"/>
    <s v="Asistencia técnica a municipios para la elaboración e implementación de planes locales de seguridad vial y planes de movilidad escolar."/>
    <n v="2409007"/>
    <s v="Servicio de asistencia técnica en temas de seguridad de transporte"/>
    <n v="240900700"/>
    <s v="Entidades asistidas técnicamente"/>
    <s v="Mantenimiento"/>
    <m/>
    <n v="24"/>
    <n v="24"/>
    <n v="24"/>
    <n v="24"/>
    <n v="24"/>
    <n v="24"/>
    <m/>
    <n v="0"/>
    <x v="0"/>
    <m/>
    <n v="0"/>
    <s v="NO INICIADA"/>
    <m/>
    <n v="0"/>
    <s v="NO INICIADA"/>
    <m/>
    <n v="0"/>
    <s v="NO INICIADA"/>
    <m/>
    <n v="0"/>
    <x v="0"/>
  </r>
  <r>
    <s v="DERECHOS HUMANOS, CULTURA DE PAZ Y ALIANZAS PARA LA VIDA"/>
    <s v="MOVILIDAD SEGURA Y ALTERNATIVA"/>
    <s v="Seguridad vial , movilidad sostenible, segura y en paz."/>
    <x v="6"/>
    <s v="Municipios sensibilizados en movilidad sostenible."/>
    <n v="29"/>
    <n v="35"/>
    <n v="146"/>
    <s v="Municipios apoyados para el desarrollo de campañas de ciclorutas, actividades al aire libre y fomento del uso alternativo de medios de transporte ."/>
    <n v="2409002"/>
    <s v="Servicio de sensibilización a usuarios de los sistemas de transporte, en relación con la seguridad al desplazarse"/>
    <n v="240900200"/>
    <s v="Campañas realizadas"/>
    <s v="Incremento"/>
    <m/>
    <n v="29"/>
    <n v="35"/>
    <n v="5"/>
    <n v="10"/>
    <n v="10"/>
    <n v="10"/>
    <m/>
    <n v="0"/>
    <x v="0"/>
    <m/>
    <n v="0"/>
    <s v="NO INICIADA"/>
    <m/>
    <n v="0"/>
    <s v="NO INICIADA"/>
    <m/>
    <n v="0"/>
    <s v="NO INICIADA"/>
    <m/>
    <n v="0"/>
    <x v="0"/>
  </r>
  <r>
    <s v="DERECHOS HUMANOS, CULTURA DE PAZ Y ALIANZAS PARA LA VIDA"/>
    <s v="MOVILIDAD SEGURA Y ALTERNATIVA"/>
    <s v="Seguridad vial , movilidad sostenible, segura y en paz."/>
    <x v="6"/>
    <s v="Municipios sensibilizados en movilidad sostenible."/>
    <n v="29"/>
    <n v="35"/>
    <n v="147"/>
    <s v="Municipios beneficiados de la estrategia de impulso para el uso de medios alternativos de transporte a través de la  dotación de bicicletas électricas."/>
    <s v="2409009"/>
    <s v="Servicio de promoción y difusión para la seguridad de transporte"/>
    <s v="240900900"/>
    <s v="Estrategias implementadas"/>
    <s v="Incremento"/>
    <m/>
    <n v="0"/>
    <n v="8"/>
    <s v="NP"/>
    <n v="8"/>
    <s v="NP"/>
    <s v="NP"/>
    <m/>
    <n v="0"/>
    <x v="1"/>
    <m/>
    <n v="0"/>
    <s v="NO INICIADA"/>
    <m/>
    <n v="0"/>
    <s v="NO PROGRAMADA"/>
    <m/>
    <n v="0"/>
    <s v="NO PROGRAM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8"/>
    <s v="Atención educativa diferencial para los y las estudiantes con discapacidad, capacidades  y talentos excepcionales conforme al Decreto 1075/2015."/>
    <n v="2201084"/>
    <s v="Servicio de apoyo pedagógico para  la oferta de educación inclusiva para preescolar, básica y media"/>
    <n v="220108401"/>
    <s v="Beneficiarios de apoyo pedagógico para  la oferta de educación inclusiva para preescolar, básica y media"/>
    <s v="Incremento"/>
    <m/>
    <n v="3082"/>
    <n v="4302"/>
    <n v="4607"/>
    <n v="4912"/>
    <n v="5217"/>
    <n v="5522"/>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49"/>
    <s v="Desarrollados procesos de búsqueda activa de estudiantes  &quot;Un Pacto por la Educación de  Nariño &quot;."/>
    <n v="2201002"/>
    <s v="Servicio de divulgación para la educación inicial, preescolar, básica y media"/>
    <n v="220100200"/>
    <s v="Procesos de socialización de lineamientos, política y normativa para la educación inicial, preescolar, básica y media realizados "/>
    <s v="mantenimiento "/>
    <m/>
    <n v="4"/>
    <n v="4"/>
    <n v="1"/>
    <n v="1"/>
    <n v="1"/>
    <n v="1"/>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0"/>
    <s v="Construcción de aulas  de clase nuevas para la educación inicial de conformidad con lo establecido en las políticas, normatividad y lineamientos técnicos del Ministerio de Educación."/>
    <s v="2201022"/>
    <s v="Infraestructura para educación inicial construida"/>
    <n v="220102200"/>
    <s v="Aulas nuevas para la educación inicial construidas."/>
    <s v="Incremento"/>
    <m/>
    <s v="ND"/>
    <n v="10"/>
    <n v="1"/>
    <n v="2"/>
    <n v="3"/>
    <n v="4"/>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1"/>
    <s v="Mejorada infraestructura educativa: intervenciones de tipo estructural, reparaciones, remodelaciones, ampliaciones y/o mantenimientos estéticos de aulas y sedes educativas para la educación inicial."/>
    <n v="2201023"/>
    <s v="Infraestructura para educación inicial mejorada"/>
    <n v="220102300"/>
    <s v="Aulas para la educación inicial mejoradas"/>
    <s v="Incremento"/>
    <m/>
    <s v="ND"/>
    <n v="20"/>
    <n v="5"/>
    <n v="5"/>
    <n v="5"/>
    <n v="5"/>
    <m/>
    <n v="0"/>
    <x v="0"/>
    <m/>
    <n v="0"/>
    <s v="NO INICIADA"/>
    <m/>
    <n v="0"/>
    <s v="NO INICIADA"/>
    <m/>
    <n v="0"/>
    <s v="NO INICIADA"/>
    <m/>
    <n v="0"/>
    <x v="2"/>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2"/>
    <s v="Fortalecimiento de los ambientes de aprendizaje a través de la dotación básica escolar con  material didáctico – pedagógico,  dispositivos tecnológicos en el marco de los lineamientos establecidos por el Ministerio de Educación Nacional "/>
    <n v="2201070"/>
    <s v="Ambientes de aprendizaje para la educación inicial preescolar, básica y media dotados"/>
    <n v="220107000"/>
    <s v="Ambientes de aprendizaje dotados "/>
    <s v="Incremento"/>
    <m/>
    <n v="223"/>
    <n v="273"/>
    <n v="47"/>
    <n v="82"/>
    <n v="82"/>
    <n v="62"/>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3"/>
    <s v="Infraestructura educativa construida y mejorada."/>
    <n v="2201026"/>
    <s v="Servicio de acondicionamiento de ambientes de aprendizaje"/>
    <n v="220102600"/>
    <s v="Ambientes de aprendizaje en funcionamiento"/>
    <s v="Incremento"/>
    <m/>
    <n v="247"/>
    <n v="257"/>
    <n v="35"/>
    <n v="84"/>
    <n v="74"/>
    <n v="64"/>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4"/>
    <s v="Creados y fortalecidos establecimientos educativos con atención integral a la primera infancia,  de acuerdo a la política  nacional."/>
    <n v="2201037"/>
    <s v="Servicio de atención integral para la primera infancia"/>
    <n v="220103700"/>
    <s v="Instituciones educativas oficiales que implementan el nivel preescolar en el marco de la atención integral"/>
    <s v="Incremento"/>
    <m/>
    <n v="18"/>
    <n v="42"/>
    <n v="6"/>
    <n v="6"/>
    <n v="6"/>
    <n v="6"/>
    <m/>
    <n v="0"/>
    <x v="0"/>
    <m/>
    <n v="0"/>
    <s v="NO INICIADA"/>
    <m/>
    <n v="0"/>
    <s v="NO INICIADA"/>
    <m/>
    <n v="0"/>
    <s v="NO INICIADA"/>
    <m/>
    <n v="0"/>
    <x v="0"/>
  </r>
  <r>
    <s v="INCLUSIÓN SOCIAL Y ACCESO A DERECHOS"/>
    <s v="EDUCACIÓN PARA LA TRANSFORMACIÓN"/>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n v="155"/>
    <s v="Estrategia de  transito armónico de niñas y niños de 5 años de edad del ICBF al sistema educativo oficial."/>
    <s v="2201056"/>
    <s v="Servicio de acompañamiento para el desarrollo de modelos educativos interculturales"/>
    <s v="220105600"/>
    <s v="Modelos educativos acompañados"/>
    <s v="Incremento"/>
    <m/>
    <n v="1"/>
    <n v="4"/>
    <n v="1"/>
    <n v="1"/>
    <n v="1"/>
    <n v="1"/>
    <m/>
    <n v="0"/>
    <x v="0"/>
    <m/>
    <n v="0"/>
    <s v="NO INICIADA"/>
    <m/>
    <n v="0"/>
    <s v="NO INICIADA"/>
    <m/>
    <n v="0"/>
    <s v="NO INICIADA"/>
    <m/>
    <n v="0"/>
    <x v="0"/>
  </r>
  <r>
    <s v="INCLUSIÓN SOCIAL Y ACCESO A DERECHOS"/>
    <s v="EDUCACIÓN PARA LA TRANSFORMACIÓN"/>
    <s v="La escuela te espera"/>
    <x v="7"/>
    <s v="Tasa de deserción intra-anual del sector oficial en educación básica y media_x000a_"/>
    <n v="1.9300000000000001E-2"/>
    <n v="1.4999999999999999E-2"/>
    <n v="156"/>
    <s v="Ampliación, reestructuración y mejoramiento del programa de alimentación escolar que garantice cantidad, calidad , nutrición e inocuidad, con identidad cultural y enfoque diferencial, facilitando las compras  públicas a producción de menor escala."/>
    <n v="2201028"/>
    <s v="Servicio de apoyo a la permanencia con alimentación escolar"/>
    <n v="220102805"/>
    <s v="Estudiantes beneficiados del programa de alimentación escolar"/>
    <s v="Incremento"/>
    <m/>
    <n v="126552"/>
    <n v="127772"/>
    <n v="126857"/>
    <n v="127162"/>
    <n v="127467"/>
    <n v="127772"/>
    <m/>
    <n v="0"/>
    <x v="0"/>
    <m/>
    <n v="0"/>
    <s v="NO INICIADA"/>
    <m/>
    <n v="0"/>
    <s v="NO INICIADA"/>
    <m/>
    <n v="0"/>
    <s v="NO INICIADA"/>
    <m/>
    <n v="0"/>
    <x v="0"/>
  </r>
  <r>
    <s v="INCLUSIÓN SOCIAL Y ACCESO A DERECHOS"/>
    <s v="EDUCACIÓN PARA LA TRANSFORMACIÓN"/>
    <s v="La escuela te espera"/>
    <x v="7"/>
    <s v="Tasa de deserción intra-anual del sector oficial en educación básica y media_x000a_"/>
    <n v="1.9300000000000001E-2"/>
    <n v="1.4999999999999999E-2"/>
    <n v="157"/>
    <s v="Mejorada conectividad de los establecimientos educativos mediante instalación del servicio de internet."/>
    <n v="2201050"/>
    <s v="Servicio de accesibilidad a contenidos web para fines pedagógicos"/>
    <n v="220105001"/>
    <s v="Establecimientos educativos conectados a internet"/>
    <s v="Incremento"/>
    <m/>
    <n v="166"/>
    <n v="445"/>
    <n v="166"/>
    <n v="93"/>
    <n v="93"/>
    <n v="93"/>
    <m/>
    <n v="0"/>
    <x v="0"/>
    <m/>
    <n v="0"/>
    <s v="NO INICIADA"/>
    <m/>
    <n v="0"/>
    <s v="NO INICIADA"/>
    <m/>
    <n v="0"/>
    <s v="NO INICIADA"/>
    <m/>
    <n v="0"/>
    <x v="0"/>
  </r>
  <r>
    <s v="INCLUSIÓN SOCIAL Y ACCESO A DERECHOS"/>
    <s v="EDUCACIÓN PARA LA TRANSFORMACIÓN"/>
    <s v="La escuela te espera"/>
    <x v="7"/>
    <s v="Tasa de deserción intra-anual del sector oficial en educación básica y media_x000a_"/>
    <n v="1.9300000000000001E-2"/>
    <n v="1.4999999999999999E-2"/>
    <n v="158"/>
    <s v="Estrategias de transporte escolar para fortalecer las acciones de prevención de la deserción estudiantil, de acuerdo a la  guia para la prestación del servicio de transporte escolar. "/>
    <n v="2201029"/>
    <s v="Servicio de apoyo a la permanencia con transporte escolar"/>
    <n v="220102902"/>
    <s v="Estrategias de movilidad escolar implementadas"/>
    <s v="Incremento"/>
    <m/>
    <n v="1"/>
    <n v="4"/>
    <n v="1"/>
    <n v="1"/>
    <n v="1"/>
    <n v="1"/>
    <m/>
    <n v="0"/>
    <x v="0"/>
    <m/>
    <n v="0"/>
    <s v="NO INICIADA"/>
    <m/>
    <n v="0"/>
    <s v="NO INICIADA"/>
    <m/>
    <n v="0"/>
    <s v="NO INICIADA"/>
    <m/>
    <n v="0"/>
    <x v="0"/>
  </r>
  <r>
    <s v="INCLUSIÓN SOCIAL Y ACCESO A DERECHOS"/>
    <s v="EDUCACIÓN PARA LA TRANSFORMACIÓN"/>
    <s v="La escuela te espera"/>
    <x v="7"/>
    <s v="Tasa de deserción intra-anual del sector oficial en educación básica y media_x000a_"/>
    <n v="1.9300000000000001E-2"/>
    <n v="1.4999999999999999E-2"/>
    <n v="159"/>
    <s v="Estrategia pedagógica multigradual pertinente para los adolescentes del Sistema de Responsabilidad Penal para Adolescentes -SRPA."/>
    <n v="2201077"/>
    <s v="Servicio de apoyo para la implementación de la estrategia educativa del sistema de responsabilidad penal adolescente"/>
    <n v="220107700"/>
    <s v="Estrategias de protección para el restablecimiento de derechos implementadas"/>
    <s v="Incremento"/>
    <m/>
    <s v="ND"/>
    <n v="1"/>
    <n v="1"/>
    <n v="1"/>
    <n v="1"/>
    <n v="1"/>
    <m/>
    <n v="0"/>
    <x v="0"/>
    <m/>
    <n v="0"/>
    <s v="NO INICIADA"/>
    <m/>
    <n v="0"/>
    <s v="NO INICIADA"/>
    <m/>
    <n v="0"/>
    <s v="NO INICIADA"/>
    <m/>
    <n v="0"/>
    <x v="0"/>
  </r>
  <r>
    <s v="INCLUSIÓN SOCIAL Y ACCESO A DERECHOS"/>
    <s v="EDUCACIÓN PARA LA TRANSFORMACIÓN"/>
    <s v="La escuela te espera"/>
    <x v="7"/>
    <s v="Tasa de deserción intra-anual del sector oficial en educación básica y media_x000a_"/>
    <n v="1.9300000000000001E-2"/>
    <n v="1.4999999999999999E-2"/>
    <n v="160"/>
    <s v="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
    <s v="2201080"/>
    <s v="Servicio de fomento a las instancias de participación del sector educación"/>
    <s v="220108000"/>
    <s v="Estrategias de fomento implementadas"/>
    <s v="mantenimiento "/>
    <m/>
    <n v="1"/>
    <n v="1"/>
    <n v="1"/>
    <n v="1"/>
    <n v="1"/>
    <n v="1"/>
    <m/>
    <n v="0"/>
    <x v="0"/>
    <m/>
    <n v="0"/>
    <s v="NO INICIADA"/>
    <m/>
    <n v="0"/>
    <s v="NO INICIADA"/>
    <m/>
    <n v="0"/>
    <s v="NO INICIADA"/>
    <m/>
    <n v="0"/>
    <x v="0"/>
  </r>
  <r>
    <s v="INCLUSIÓN SOCIAL Y ACCESO A DERECHOS"/>
    <s v="EDUCACIÓN PARA LA TRANSFORMACIÓN"/>
    <s v="La escuela te espera"/>
    <x v="7"/>
    <s v=" Tasa de analfabetismo de personas de 15 y más años- CLEI 1"/>
    <n v="7.5399999999999995E-2"/>
    <n v="6.5000000000000002E-2"/>
    <n v="161"/>
    <s v="Estrategia para la erradicación del analfabetismo &quot;Nariño lee y escribe bien&quot;."/>
    <s v="2201072"/>
    <s v="Servicio de evaluación de las estrategias educativas implementadas en la educación inicial, preescolar, básica y media"/>
    <s v="220107200"/>
    <s v="Programas, proyectos y estrategias evaluadas"/>
    <s v="mantenimiento "/>
    <m/>
    <n v="1"/>
    <n v="1"/>
    <n v="1"/>
    <n v="1"/>
    <n v="1"/>
    <n v="1"/>
    <m/>
    <n v="0"/>
    <x v="0"/>
    <m/>
    <n v="0"/>
    <s v="NO INICIADA"/>
    <m/>
    <n v="0"/>
    <s v="NO INICIADA"/>
    <m/>
    <n v="0"/>
    <s v="NO INICIADA"/>
    <m/>
    <n v="0"/>
    <x v="0"/>
  </r>
  <r>
    <s v="INCLUSIÓN SOCIAL Y ACCESO A DERECHOS"/>
    <s v="EDUCACIÓN PARA LA TRANSFORMACIÓN"/>
    <s v="La escuela te espera"/>
    <x v="7"/>
    <s v=" Tasa de analfabetismo de personas de 15 y más años- CLEI 1"/>
    <m/>
    <m/>
    <n v="162"/>
    <s v="Programas flexibles para atención educativa a población adulta y en extra edad."/>
    <n v="2201031"/>
    <s v="Servicio de formación por ciclos lectivos especiales integrados"/>
    <n v="220103100"/>
    <s v="Personas beneficiarias de ciclos lectivos especiales integrados"/>
    <s v="Mantenimiento"/>
    <m/>
    <n v="3730"/>
    <n v="3730"/>
    <n v="3730"/>
    <n v="3730"/>
    <n v="3730"/>
    <n v="3730"/>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3"/>
    <s v="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
    <n v="2201044"/>
    <s v="Servicios conexos a la prestación del servicio educativo oficial"/>
    <n v="220104400"/>
    <s v="Docentes beneficiados"/>
    <s v="Mantenimiento"/>
    <m/>
    <n v="7000"/>
    <n v="7000"/>
    <n v="7000"/>
    <n v="7000"/>
    <n v="7000"/>
    <n v="7000"/>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4"/>
    <s v="Programa de semilleros de Investigación desde la primera infancia, para incentivar la creatividad y espiritu innovador - CREANDO ANDO"/>
    <n v="2201035"/>
    <s v="Servicio de articulación entre la educación media y el sector productivo."/>
    <n v="220103500"/>
    <s v="Programas y proyectos de educación pertinente articulados con el sector productivo"/>
    <s v="Incremento"/>
    <m/>
    <n v="0"/>
    <n v="1"/>
    <n v="1"/>
    <n v="1"/>
    <n v="1"/>
    <n v="1"/>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5"/>
    <s v="Implementado  Plan Educativo Rural -PER-,  con calidad y pertinencia,  que contemple la asesoría y orientación técnica a las Instituciones Educativas rurales del Departamento  y a las familias."/>
    <n v="2201001"/>
    <s v="Documentos de planeación"/>
    <n v="220100103"/>
    <s v="Documentos de política educativa con enfoque poblacional emitidos "/>
    <s v="Mantenimiento"/>
    <m/>
    <n v="1"/>
    <n v="1"/>
    <n v="1"/>
    <n v="1"/>
    <n v="1"/>
    <n v="1"/>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6"/>
    <s v="Implementadas concertadamente las Politicas Públicas: _x000a_* Politica Pública Etnoeducativa Afronariñense PRETAN._x000a_* Politica Pública de educación propia de los pueblos indigenas. "/>
    <n v="2201005"/>
    <s v="Documentos de lineamientos técnicos"/>
    <n v="220100500"/>
    <s v="Documentos de lineamientos técnicos en educación inicial, preescolar, básica y media expedidos"/>
    <s v="mantenimiento "/>
    <m/>
    <n v="2"/>
    <n v="2"/>
    <n v="2"/>
    <n v="2"/>
    <n v="2"/>
    <n v="2"/>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7"/>
    <s v="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
    <n v="2201061"/>
    <s v="Servicio de apoyo a proyectos pedagógicos productivos"/>
    <n v="220106100"/>
    <s v="Establecimientos educativos beneficiados  "/>
    <s v="Incremento"/>
    <m/>
    <n v="72"/>
    <n v="242"/>
    <n v="242"/>
    <n v="242"/>
    <n v="242"/>
    <n v="242"/>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8"/>
    <s v="Escuelas normales fortalecidas para lograr que la educación complementaria contribuya a mejorar la calidad educativa en el Departamento."/>
    <n v="2201068"/>
    <s v="Servicio de gestión en establecimientos educativos"/>
    <n v="220106801"/>
    <s v="Establecimientos educativos dotados con equipos y materiales"/>
    <s v="Mantenimiento"/>
    <m/>
    <n v="5"/>
    <n v="5"/>
    <n v="5"/>
    <n v="5"/>
    <n v="5"/>
    <n v="5"/>
    <m/>
    <n v="0"/>
    <x v="0"/>
    <m/>
    <n v="0"/>
    <s v="NO INICIADA"/>
    <m/>
    <n v="0"/>
    <s v="NO INICIADA"/>
    <m/>
    <n v="0"/>
    <s v="NO INICIADA"/>
    <m/>
    <n v="0"/>
    <x v="0"/>
  </r>
  <r>
    <s v="INCLUSIÓN SOCIAL Y ACCESO A DERECHOS"/>
    <s v="EDUCACIÓN PARA LA TRANSFORMACIÓN"/>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n v="169"/>
    <s v="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
    <s v="2201056"/>
    <s v="Servicio de acompañamiento para el desarrollo de modelos educativos interculturales"/>
    <s v="220105600"/>
    <s v="Modelos educativos acompañados"/>
    <s v="Incremento"/>
    <m/>
    <n v="0"/>
    <n v="3"/>
    <n v="3"/>
    <n v="3"/>
    <n v="3"/>
    <n v="3"/>
    <m/>
    <n v="0"/>
    <x v="0"/>
    <m/>
    <n v="0"/>
    <s v="NO INICIADA"/>
    <m/>
    <n v="0"/>
    <s v="NO INICIADA"/>
    <m/>
    <n v="0"/>
    <s v="NO INICIADA"/>
    <m/>
    <n v="0"/>
    <x v="0"/>
  </r>
  <r>
    <s v="INCLUSIÓN SOCIAL Y ACCESO A DERECHOS"/>
    <s v="EDUCACIÓN PARA LA TRANSFORMACIÓN"/>
    <s v="Nariño piensa"/>
    <x v="7"/>
    <s v="Categorización de las Instituciones Educativas"/>
    <s v="A+ = 0_x000a_A = 19_x000a_B= 69_x000a_C = 83_x000a_D= 65"/>
    <s v="A+ = 5_x000a_A = 24_x000a_B= 89_x000a_C = 103_x000a_D= 15_x000a_"/>
    <n v="170"/>
    <s v="Mejorada infraestructura de instituciones educativas con modalidad técnica."/>
    <n v="2201052"/>
    <s v="Infraestructura educativa mejorada"/>
    <n v="220105200"/>
    <s v="Sedes educativas mejoradas "/>
    <s v="Incremento"/>
    <m/>
    <s v="ND"/>
    <n v="13"/>
    <n v="2"/>
    <n v="4"/>
    <n v="4"/>
    <n v="3"/>
    <m/>
    <n v="0"/>
    <x v="0"/>
    <m/>
    <n v="0"/>
    <s v="NO INICIADA"/>
    <m/>
    <n v="0"/>
    <s v="NO INICIADA"/>
    <m/>
    <n v="0"/>
    <s v="NO INICIADA"/>
    <m/>
    <n v="0"/>
    <x v="0"/>
  </r>
  <r>
    <s v="INCLUSIÓN SOCIAL Y ACCESO A DERECHOS"/>
    <s v="EDUCACIÓN PARA LA TRANSFORMACIÓN"/>
    <s v="Nariño piensa"/>
    <x v="7"/>
    <s v="Categorización de las Instituciones Educativas"/>
    <s v="A+ = 0_x000a_A = 19_x000a_B= 69_x000a_C = 83_x000a_D= 65"/>
    <s v="A+ = 5_x000a_A = 24_x000a_B= 89_x000a_C = 103_x000a_D= 15_x000a_"/>
    <n v="171"/>
    <s v="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
    <n v="2201047"/>
    <s v="Servicios de apoyo a la implementación de modelos de innovación educativa"/>
    <n v="220104700"/>
    <s v="Establecimientos educativos apoyados para la  implementación de modelos de innovación educativa"/>
    <s v="Incremento"/>
    <m/>
    <s v="ND"/>
    <n v="242"/>
    <n v="242"/>
    <n v="242"/>
    <n v="242"/>
    <n v="242"/>
    <m/>
    <n v="0"/>
    <x v="0"/>
    <m/>
    <n v="0"/>
    <s v="NO INICIADA"/>
    <m/>
    <n v="0"/>
    <s v="NO INICIADA"/>
    <m/>
    <n v="0"/>
    <s v="NO INICIADA"/>
    <m/>
    <n v="0"/>
    <x v="0"/>
  </r>
  <r>
    <s v="INCLUSIÓN SOCIAL Y ACCESO A DERECHOS"/>
    <s v="EDUCACIÓN PARA LA TRANSFORMACIÓN"/>
    <s v="Nariño piensa"/>
    <x v="7"/>
    <s v="Categorización de las Instituciones Educativas"/>
    <s v="A+ = 0_x000a_A = 19_x000a_B= 69_x000a_C = 83_x000a_D= 65"/>
    <s v="A+ = 5_x000a_A = 24_x000a_B= 89_x000a_C = 103_x000a_D= 15_x000a_"/>
    <n v="172"/>
    <s v="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
    <n v="2201006"/>
    <s v="Servicio de asistencia técnica en educación inicial, preescolar, básica y media"/>
    <n v="220100600"/>
    <s v="Entidades y organizaciones asistidas técnicamente"/>
    <s v="Incremento"/>
    <m/>
    <n v="50"/>
    <n v="242"/>
    <n v="242"/>
    <n v="242"/>
    <n v="242"/>
    <n v="242"/>
    <m/>
    <n v="0"/>
    <x v="0"/>
    <m/>
    <n v="0"/>
    <s v="NO INICIADA"/>
    <m/>
    <n v="0"/>
    <s v="NO INICIADA"/>
    <m/>
    <n v="0"/>
    <s v="NO INICIADA"/>
    <m/>
    <n v="0"/>
    <x v="0"/>
  </r>
  <r>
    <s v="INCLUSIÓN SOCIAL Y ACCESO A DERECHOS"/>
    <s v="EDUCACIÓN PARA LA TRANSFORMACIÓN"/>
    <s v="Nariño piensa"/>
    <x v="7"/>
    <s v="Categorización de las Instituciones Educativas"/>
    <s v="A+ = 0_x000a_A = 19_x000a_B= 69_x000a_C = 83_x000a_D= 65"/>
    <s v="A+ = 5_x000a_A = 24_x000a_B= 89_x000a_C = 103_x000a_D= 15_x000a_"/>
    <n v="173"/>
    <s v="Fortalecimiento de los programas de orientación vocacional,  educación socio ocupacional y de educación para el trabajo."/>
    <n v="2201085"/>
    <s v="Servicio de orientación socio ocupacional"/>
    <n v="220108500"/>
    <s v="Estudiantes vinculados a procesos de orientación socio ocupacional"/>
    <s v="Incremento"/>
    <m/>
    <n v="20"/>
    <n v="520"/>
    <n v="125"/>
    <n v="125"/>
    <n v="125"/>
    <n v="125"/>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74"/>
    <s v="Recertificación de los macroprocesos que cuentan con certificación de calidad."/>
    <s v="2201005"/>
    <s v="Documentos de lineamientos técnicos"/>
    <s v="220100500"/>
    <s v="Documentos de lineamientos técnicos en educación inicial, preescolar, básica y media expedidos"/>
    <s v="mantenimiento "/>
    <m/>
    <n v="4"/>
    <n v="4"/>
    <n v="4"/>
    <n v="4"/>
    <n v="4"/>
    <n v="4"/>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75"/>
    <s v="Conformado y funcionando la Junta Departamental de Educación - JUDE -y motivados  los municipios para que  conformen las Juntas Municipales de Educación - JUME - en el marco de los artículos 158 y 161 de la Ley 115 de 1994"/>
    <n v="2201048"/>
    <s v="Servicios de información en materia educativa"/>
    <n v="220104800"/>
    <s v="Documentos elaborados"/>
    <s v="Incremento"/>
    <m/>
    <n v="0"/>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76"/>
    <s v="Evaluados docentes y directivos docentes vinculados bajo el Estatuto 1278 del 2012 "/>
    <s v="2201064"/>
    <s v="Servicio de evaluación para docentes"/>
    <n v="220106400"/>
    <s v="Docentes evaluados"/>
    <s v="Mantenimiento"/>
    <m/>
    <n v="1393"/>
    <n v="1393"/>
    <n v="1393"/>
    <n v="1393"/>
    <n v="1393"/>
    <n v="1393"/>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77"/>
    <s v="Ampliación de la planta de docentes de apoyo para atender la educación inclusiva en el marco del Decreto 1421 de 2017 "/>
    <s v="2201074"/>
    <s v="Servicio de fortalecimiento a las capacidades de los docentes de educación Inicial, preescolar, básica y media"/>
    <s v="220107400"/>
    <s v="Docentes y agentes educativos  de educación inicial, preescolar, básica y media beneficiados con estrategias de mejoramiento de sus capacidades"/>
    <s v="Incremento"/>
    <m/>
    <n v="37"/>
    <n v="37"/>
    <n v="37"/>
    <n v="37"/>
    <n v="37"/>
    <n v="37"/>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78"/>
    <s v="Ampliación de la planta de docentes para educación inicial y en áreas de matematicas, física, quimica, biología e ingles. "/>
    <n v="2201038"/>
    <s v="Servicio de docencia escolar"/>
    <n v="220103800"/>
    <s v="Docentes del nivel inicial, preescolar, básica o media - vinculados"/>
    <s v="Incremento"/>
    <m/>
    <n v="7685"/>
    <n v="7735"/>
    <n v="7685"/>
    <s v="7735 _x000a_(50 +)"/>
    <n v="7785"/>
    <n v="7785"/>
    <m/>
    <n v="0"/>
    <x v="0"/>
    <m/>
    <e v="#VALUE!"/>
    <s v="NO INICIADA"/>
    <m/>
    <n v="0"/>
    <s v="NO INICIADA"/>
    <m/>
    <n v="0"/>
    <s v="NO INICIADA"/>
    <m/>
    <n v="0"/>
    <x v="0"/>
  </r>
  <r>
    <s v="INCLUSIÓN SOCIAL Y ACCESO A DERECHOS"/>
    <s v="EDUCACIÓN PARA LA TRANSFORMACIÓN"/>
    <s v="Gestión Administrativa para la educación."/>
    <x v="7"/>
    <s v="Medición de desempeño municipal - Educación"/>
    <n v="44.81"/>
    <n v="46"/>
    <n v="179"/>
    <s v="Garantizada la prestación del servicio educativo mediante los recursos del Sistema General de Participaciones en los establecimientos educativos del Departamento "/>
    <n v="2201071"/>
    <s v="Servicio educativo"/>
    <s v="220107101"/>
    <s v="Establecimientos educativos con recursos del Sistema General de Participaciones -SGP- en operación"/>
    <s v="mantenimiento "/>
    <m/>
    <n v="2039"/>
    <n v="2039"/>
    <n v="2039"/>
    <n v="2039"/>
    <n v="2039"/>
    <n v="2039"/>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0"/>
    <s v="Saneamiento contable y  financiero de la Secretaría de Educación Departamental."/>
    <n v="2201015"/>
    <s v="Servicio de monitoreo y seguimiento a la gestión del sector educativo"/>
    <n v="220101500"/>
    <s v="Entidades territoriales con seguimiento y evaluación a la gestión "/>
    <s v="mantenimiento "/>
    <m/>
    <n v="1"/>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1"/>
    <s v="Actualizado el inventario de bienes muebles e inmuebles de los establecimientos educativos de los 61 municipios no certificados del  Departamento."/>
    <s v="2201087"/>
    <s v="Documentos de estudios técnicos"/>
    <s v="220108700"/>
    <s v="Documentos de estudios técnicos realizados"/>
    <s v="Incremento"/>
    <m/>
    <n v="0"/>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2"/>
    <s v="Fortalecimiento del Sistema de Gestión Documental en la Secretaría de Educación Departamental. "/>
    <s v="2201018"/>
    <s v="Servicio de información para la gestión de la educación inicial y preescolar en condiciones de calidad"/>
    <s v="220101800"/>
    <s v="Sistemas de reporte de información operando"/>
    <s v="mantenimiento "/>
    <m/>
    <n v="1"/>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3"/>
    <s v="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_x000a_Se  creará el programa del Sistema de Vigilancia Educativa -SIVE-"/>
    <n v="2201013"/>
    <s v="Servicio de asistencia técnica en inspección, vigilancia y control del sector educativo"/>
    <n v="220101300"/>
    <s v="Instituciones Educativas asistidas técnicamente"/>
    <s v="Incremento"/>
    <m/>
    <n v="18"/>
    <n v="143"/>
    <n v="25"/>
    <n v="35"/>
    <n v="40"/>
    <n v="43"/>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4"/>
    <s v="Seguimiento y verificación a la atención y  prestación del servicio educativo público  (242 IE) y privado (143 IE)"/>
    <n v="2201014"/>
    <s v="Servicio de inspección, vigilancia y control del sector educativo"/>
    <n v="220101400"/>
    <s v="Entidades del sector educativo con inspección, vigilancia y control"/>
    <s v="Mantenimiento"/>
    <m/>
    <n v="385"/>
    <n v="385"/>
    <n v="385"/>
    <n v="385"/>
    <n v="385"/>
    <n v="385"/>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5"/>
    <s v="Plan de Bienestar Social para los funcionarios de la Secretaría de Educación Departamental.  "/>
    <n v="2299057"/>
    <s v="Servicio de Apoyo Financiero para el Fortalecimiento del Talento Humano"/>
    <n v="229905700"/>
    <s v="Funcionarios apoyados"/>
    <s v="mantenimiento "/>
    <m/>
    <n v="9068"/>
    <n v="9068"/>
    <n v="9068"/>
    <n v="9068"/>
    <n v="9068"/>
    <n v="9068"/>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6"/>
    <s v="Proceso de organización de la oferta educativa con enfoque diferencial con el propósito de garantizar docentes en la totalidad de los establecimientos educativos."/>
    <n v="2201004"/>
    <s v="Documentos normativos"/>
    <n v="220100400"/>
    <s v="Documentos normativos para la educación inicial, preescolar, básica y media expedidos"/>
    <s v="Incremento"/>
    <m/>
    <n v="0"/>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7"/>
    <s v="Dotación de la Secretaría de Educación sede administrativa, con adquisición e instalación de mobiliario, equipos tecnológicos  y demás elementos no consumibles requeridos para apoyar la prestación de los servicios de la entidad."/>
    <s v="2201069"/>
    <s v="Infraestructura educativa dotada"/>
    <s v="220106903"/>
    <s v="Sedes dotadas con mobiliario"/>
    <s v="Incremento"/>
    <m/>
    <n v="0"/>
    <n v="1"/>
    <n v="1"/>
    <n v="1"/>
    <n v="1"/>
    <n v="1"/>
    <m/>
    <n v="0"/>
    <x v="0"/>
    <m/>
    <n v="0"/>
    <s v="NO INICIADA"/>
    <m/>
    <n v="0"/>
    <s v="NO INICIADA"/>
    <m/>
    <n v="0"/>
    <s v="NO INICIADA"/>
    <m/>
    <n v="0"/>
    <x v="0"/>
  </r>
  <r>
    <s v="INCLUSIÓN SOCIAL Y ACCESO A DERECHOS"/>
    <s v="EDUCACIÓN PARA LA TRANSFORMACIÓN"/>
    <s v="Gestión Administrativa para la educación."/>
    <x v="7"/>
    <s v="Medición de desempeño municipal - Educación"/>
    <n v="44.81"/>
    <n v="46"/>
    <n v="188"/>
    <s v="Articulación interinstitucional para la gestión de la construcción del archivo de la Secretaría de Educación de Nariño."/>
    <s v="2201051"/>
    <s v="Infraestructura educativa construida"/>
    <s v="220105113"/>
    <s v="Ambientes de residencias escolares nuevos construidos"/>
    <s v="Incremento"/>
    <m/>
    <n v="0"/>
    <n v="1"/>
    <s v="NP"/>
    <s v="NP"/>
    <n v="1"/>
    <n v="1"/>
    <m/>
    <n v="0"/>
    <x v="1"/>
    <m/>
    <n v="0"/>
    <s v="NO PROGRAMADA"/>
    <m/>
    <n v="0"/>
    <s v="NO INICIADA"/>
    <m/>
    <n v="0"/>
    <s v="NO INICIADA"/>
    <m/>
    <n v="0"/>
    <x v="0"/>
  </r>
  <r>
    <s v="INCLUSIÓN SOCIAL Y ACCESO A DERECHOS"/>
    <s v="EDUCACIÓN PARA LA TRANSFORMACIÓN"/>
    <s v="Nariño Superior"/>
    <x v="7"/>
    <s v="Tasa de cobertura  bruta"/>
    <s v="30,06 % _x000a__x000a_(41.449)"/>
    <s v=" 47,66%    (60.449)"/>
    <n v="189"/>
    <s v="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
    <n v="2202086"/>
    <s v="Documento de planeación."/>
    <n v="220208600"/>
    <s v="Documento de planeación elaborado."/>
    <s v="Incremento"/>
    <m/>
    <n v="0"/>
    <n v="83"/>
    <n v="83"/>
    <n v="83"/>
    <n v="83"/>
    <n v="83"/>
    <m/>
    <n v="0"/>
    <x v="0"/>
    <m/>
    <n v="0"/>
    <s v="NO INICIADA"/>
    <m/>
    <n v="0"/>
    <s v="NO INICIADA"/>
    <m/>
    <n v="0"/>
    <s v="NO INICIADA"/>
    <m/>
    <n v="0"/>
    <x v="0"/>
  </r>
  <r>
    <s v="INCLUSIÓN SOCIAL Y ACCESO A DERECHOS"/>
    <s v="EDUCACIÓN PARA LA TRANSFORMACIÓN"/>
    <s v="Nariño Superior"/>
    <x v="7"/>
    <s v="Tasa de cobertura  bruta"/>
    <s v="30,06 % _x000a__x000a_(41.449)"/>
    <s v=" 47,66%    (60.449)"/>
    <n v="190"/>
    <s v="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
    <n v="2202073"/>
    <s v="Servicio de fomento para la regionalización en la educación superior."/>
    <n v="220207300"/>
    <s v="Instituciones de educacion superior con acompañamiento en procesos de regionalización."/>
    <s v="Incremento"/>
    <m/>
    <n v="1"/>
    <n v="2"/>
    <n v="1"/>
    <n v="2"/>
    <n v="2"/>
    <n v="2"/>
    <m/>
    <n v="0"/>
    <x v="0"/>
    <m/>
    <n v="0"/>
    <s v="NO INICIADA"/>
    <m/>
    <n v="0"/>
    <s v="NO INICIADA"/>
    <m/>
    <n v="0"/>
    <s v="NO INICIADA"/>
    <m/>
    <n v="0"/>
    <x v="0"/>
  </r>
  <r>
    <s v="INCLUSIÓN SOCIAL Y ACCESO A DERECHOS"/>
    <s v="EDUCACIÓN PARA LA TRANSFORMACIÓN"/>
    <s v="Nariño Superior"/>
    <x v="7"/>
    <s v="Tasa de cobertura  bruta"/>
    <s v="30,06 % _x000a__x000a_(41.449)"/>
    <s v=" 47,66%    (60.449)"/>
    <n v="191"/>
    <s v="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
    <n v="2202067"/>
    <s v="Servicio de articulación entre la educación superior y el ssector productivo."/>
    <n v="220206701"/>
    <s v="Programas académicos ofrecidos de forma conjunta entre IES y el sector productivo."/>
    <s v="Incremento"/>
    <m/>
    <n v="0"/>
    <n v="10"/>
    <s v="NP"/>
    <n v="4"/>
    <n v="4"/>
    <n v="2"/>
    <m/>
    <n v="0"/>
    <x v="1"/>
    <m/>
    <n v="0"/>
    <s v="NO INICIADA"/>
    <m/>
    <n v="0"/>
    <s v="NO INICIADA"/>
    <m/>
    <n v="0"/>
    <s v="NO INICIADA"/>
    <m/>
    <n v="0"/>
    <x v="0"/>
  </r>
  <r>
    <s v="INCLUSIÓN SOCIAL Y ACCESO A DERECHOS"/>
    <s v="EDUCACIÓN PARA LA TRANSFORMACIÓN"/>
    <s v="Nariño Superior"/>
    <x v="7"/>
    <s v="Tasa de cobertura  bruta"/>
    <s v="30,06 % _x000a__x000a_(41.449)"/>
    <s v=" 47,66%    (60.449)"/>
    <n v="192"/>
    <s v="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
    <n v="2202082"/>
    <s v="Documentos normativos"/>
    <n v="220208200"/>
    <s v="Documentos normativicen educación superior emitidos."/>
    <s v="Incremento"/>
    <m/>
    <n v="0"/>
    <n v="1"/>
    <n v="1"/>
    <n v="1"/>
    <n v="1"/>
    <n v="1"/>
    <m/>
    <n v="0"/>
    <x v="0"/>
    <m/>
    <n v="0"/>
    <s v="NO INICIADA"/>
    <m/>
    <n v="0"/>
    <s v="NO INICIADA"/>
    <m/>
    <n v="0"/>
    <s v="NO INICIADA"/>
    <m/>
    <n v="0"/>
    <x v="0"/>
  </r>
  <r>
    <s v="INCLUSIÓN SOCIAL Y ACCESO A DERECHOS"/>
    <s v="EDUCACIÓN PARA LA TRANSFORMACIÓN"/>
    <s v="Nariño Superior"/>
    <x v="7"/>
    <s v="Tasa de cobertura  bruta"/>
    <s v="30,06 % _x000a__x000a_(41.449)"/>
    <s v=" 47,66%    (60.449)"/>
    <n v="193"/>
    <s v="Cofinanciada, construida, mejorada y en operación infraestructura de instituciones de educación superior ( El Charco, Samaniego, Barbacoas. El Norte de Nariño, Pasto - Barrios Surorientales, Pie de Monte Costero, Cordillera y Guambuyaco. "/>
    <n v="2202071"/>
    <s v="Sedes de instituciones de educación superior construidas."/>
    <n v="220207100"/>
    <s v="Sedes de instituciones de educación superior construidas."/>
    <s v="Incremento"/>
    <m/>
    <n v="4"/>
    <n v="9"/>
    <s v="NP"/>
    <n v="3"/>
    <n v="3"/>
    <n v="3"/>
    <m/>
    <n v="0"/>
    <x v="1"/>
    <m/>
    <n v="0"/>
    <s v="NO INICIADA"/>
    <m/>
    <n v="0"/>
    <s v="NO INICIADA"/>
    <m/>
    <n v="0"/>
    <s v="NO INICIADA"/>
    <m/>
    <n v="0"/>
    <x v="0"/>
  </r>
  <r>
    <s v="INCLUSIÓN SOCIAL Y ACCESO A DERECHOS"/>
    <s v="EDUCACIÓN PARA LA TRANSFORMACIÓN"/>
    <s v="Nariño Superior"/>
    <x v="7"/>
    <s v="Tasa de cobertura  bruta"/>
    <s v="30,06 % _x000a__x000a_(41.449)"/>
    <s v=" 47,66%    (60.449)"/>
    <n v="194"/>
    <s v="Sedes de la Universidad de Nariño de Ipiales y Tuquerres, apoyadas en el mejoramiento de su infraestructura."/>
    <n v="2202072"/>
    <s v="Sedes de instituciones de educación superior mejoradas"/>
    <n v="220207200"/>
    <s v="Sedes  de instituciones de educación  superior mejoradas"/>
    <s v="Mantenimiento"/>
    <m/>
    <n v="2"/>
    <n v="2"/>
    <n v="1"/>
    <n v="1"/>
    <n v="2"/>
    <n v="2"/>
    <m/>
    <n v="0"/>
    <x v="0"/>
    <m/>
    <n v="0"/>
    <s v="NO INICIADA"/>
    <m/>
    <n v="0"/>
    <s v="NO INICIADA"/>
    <m/>
    <n v="0"/>
    <s v="NO INICIADA"/>
    <m/>
    <n v="0"/>
    <x v="0"/>
  </r>
  <r>
    <s v="INCLUSIÓN SOCIAL Y ACCESO A DERECHOS"/>
    <s v="EDUCACIÓN PARA LA TRANSFORMACIÓN"/>
    <s v="Nariño Superior"/>
    <x v="7"/>
    <s v="Tasa de cobertura  bruta"/>
    <s v="30,06 % _x000a__x000a_(41.449)"/>
    <s v=" 47,66%    (60.449)"/>
    <n v="195"/>
    <s v="IES  con diseños e implementación de  estrategias de permanencia, con enfoque diferencial, especialmente el de género, apoyadas."/>
    <n v="2202079"/>
    <s v="Servicio de apoyo a la permanencia a la educación superior."/>
    <n v="220207904"/>
    <s v="Estrategias y programas de fomento para acceso y permanencia a la educación superior o postsecundaria implementados."/>
    <s v="Incremento"/>
    <m/>
    <n v="0"/>
    <n v="8"/>
    <n v="1"/>
    <n v="1"/>
    <n v="1"/>
    <n v="8"/>
    <m/>
    <n v="0"/>
    <x v="0"/>
    <m/>
    <n v="0"/>
    <s v="NO INICIADA"/>
    <m/>
    <n v="0"/>
    <s v="NO INICIADA"/>
    <m/>
    <n v="0"/>
    <s v="NO INICIADA"/>
    <m/>
    <n v="0"/>
    <x v="0"/>
  </r>
  <r>
    <s v="INCLUSIÓN SOCIAL Y ACCESO A DERECHOS"/>
    <s v="EDUCACIÓN PARA LA TRANSFORMACIÓN"/>
    <s v="Nariño Superior"/>
    <x v="7"/>
    <s v="Tasa de cobertura  bruta"/>
    <s v="30,06 % _x000a__x000a_(41.449)"/>
    <s v=" 47,66%    (60.449)"/>
    <n v="196"/>
    <s v="Apoyo a las IES con dotación de infraestructura tecnológica como requerimiento basico en la actualidad para el cumplimiento de sus fines misionales. "/>
    <n v="2202050"/>
    <s v="Ambientes de aprendizaje dotados"/>
    <s v="220205000"/>
    <s v="Ambientes de aprendizaje dotados"/>
    <s v="Incremento"/>
    <m/>
    <n v="0"/>
    <n v="8"/>
    <n v="8"/>
    <n v="8"/>
    <n v="8"/>
    <n v="8"/>
    <m/>
    <n v="0"/>
    <x v="0"/>
    <m/>
    <n v="0"/>
    <s v="NO INICIADA"/>
    <m/>
    <n v="0"/>
    <s v="NO INICIADA"/>
    <m/>
    <n v="0"/>
    <s v="NO INICIADA"/>
    <m/>
    <n v="0"/>
    <x v="0"/>
  </r>
  <r>
    <s v="INCLUSIÓN SOCIAL Y ACCESO A DERECHOS"/>
    <s v="EDUCACIÓN PARA LA TRANSFORMACIÓN"/>
    <s v="Nariño Superior"/>
    <x v="7"/>
    <s v="Tasa de cobertura  bruta"/>
    <s v="30,06 % _x000a__x000a_(41.449)"/>
    <s v=" 47,66%    (60.449)"/>
    <n v="197"/>
    <s v="Impulso a estrategias y programas con enfoque diferencial e interseccional, especialmente dirigido a mujeres,  para fomentar la graduacion de la educación superior."/>
    <s v="2202077"/>
    <s v="Servicio de apoyo financiero para el fomento de la graduación en la educación superior "/>
    <s v="220207700"/>
    <s v="Beneficiarios de estrategias o programas de  apoyo financiero para el fomento de la graduación en la educación superior  "/>
    <s v="Incremento"/>
    <m/>
    <n v="0"/>
    <n v="8"/>
    <n v="8"/>
    <n v="8"/>
    <n v="8"/>
    <n v="8"/>
    <m/>
    <n v="0"/>
    <x v="0"/>
    <m/>
    <n v="0"/>
    <s v="NO INICIADA"/>
    <m/>
    <n v="0"/>
    <s v="NO INICIADA"/>
    <m/>
    <n v="0"/>
    <s v="NO INICIADA"/>
    <m/>
    <n v="0"/>
    <x v="0"/>
  </r>
  <r>
    <s v="INCLUSIÓN SOCIAL Y ACCESO A DERECHOS"/>
    <s v="EDUCACIÓN PARA LA TRANSFORMACIÓN"/>
    <s v="Nariño Superior"/>
    <x v="7"/>
    <s v="Tasa de cobertura  bruta"/>
    <s v="30,06 % _x000a__x000a_(41.449)"/>
    <s v=" 47,66%    (60.449)"/>
    <n v="198"/>
    <s v="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
    <n v="2202062"/>
    <s v="Servicio de fomento para el acceso a la educación superior"/>
    <n v="220206204"/>
    <s v="IES con acompañamiento en estrategias de fomento a la educación inclusiva,"/>
    <s v="Incremento"/>
    <m/>
    <n v="0"/>
    <n v="8"/>
    <s v="NP"/>
    <n v="8"/>
    <n v="8"/>
    <n v="8"/>
    <m/>
    <n v="0"/>
    <x v="1"/>
    <m/>
    <n v="0"/>
    <s v="NO INICIADA"/>
    <m/>
    <n v="0"/>
    <s v="NO INICIADA"/>
    <m/>
    <n v="0"/>
    <s v="NO INICIADA"/>
    <m/>
    <n v="0"/>
    <x v="0"/>
  </r>
  <r>
    <s v="INCLUSIÓN SOCIAL Y ACCESO A DERECHOS"/>
    <s v="EDUCACIÓN PARA LA TRANSFORMACIÓN"/>
    <s v="Nariño Superior"/>
    <x v="7"/>
    <s v="Tasa de cobertura  bruta"/>
    <s v="30,06 % _x000a__x000a_(41.449)"/>
    <s v=" 47,66%    (60.449)"/>
    <n v="199"/>
    <s v="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
    <n v="2202069"/>
    <s v="Servicio de fortalecimiento a las capacidades de los docentes de educación superior"/>
    <n v="220206901"/>
    <s v="Docentes de educación  superior beneficiados con estrategias de acceso y permanencia a programas de posgrado"/>
    <s v="Incremento"/>
    <m/>
    <s v="ND"/>
    <n v="1000"/>
    <n v="64"/>
    <n v="231"/>
    <n v="346"/>
    <n v="359"/>
    <m/>
    <n v="0"/>
    <x v="0"/>
    <m/>
    <n v="0"/>
    <s v="NO INICIADA"/>
    <m/>
    <n v="0"/>
    <s v="NO INICIADA"/>
    <m/>
    <n v="0"/>
    <s v="NO INICIADA"/>
    <m/>
    <n v="0"/>
    <x v="0"/>
  </r>
  <r>
    <s v="INCLUSIÓN SOCIAL Y ACCESO A DERECHOS"/>
    <s v="EDUCACIÓN PARA LA TRANSFORMACIÓN"/>
    <s v="Nariño Superior"/>
    <x v="7"/>
    <s v="Tasa de Transito Inmediato"/>
    <s v="27,48% _x000a_(4.397)"/>
    <s v="48,45% _x000a_(8.000)"/>
    <n v="200"/>
    <s v="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
    <n v="2202063"/>
    <s v="Servicio de apoyo financiero para el acceso a la educación superior."/>
    <n v="220206300"/>
    <s v="Beneficiarios de estrategias o programas de apoyo financiero para el acceso a educación superior."/>
    <s v="Incremento"/>
    <m/>
    <n v="0"/>
    <n v="1"/>
    <n v="1"/>
    <n v="1"/>
    <n v="1"/>
    <n v="1"/>
    <m/>
    <n v="0"/>
    <x v="0"/>
    <m/>
    <n v="0"/>
    <s v="NO INICIADA"/>
    <m/>
    <n v="0"/>
    <s v="NO INICIADA"/>
    <m/>
    <n v="0"/>
    <s v="NO INICIADA"/>
    <m/>
    <n v="0"/>
    <x v="0"/>
  </r>
  <r>
    <s v="INCLUSIÓN SOCIAL Y ACCESO A DERECHOS"/>
    <s v="EDUCACIÓN PARA LA TRANSFORMACIÓN"/>
    <s v="Nariño Superior"/>
    <x v="7"/>
    <s v="Tasa de Transito Inmediato"/>
    <s v="27,48% _x000a_(4.397)"/>
    <s v="48,45% _x000a_(8.000)"/>
    <n v="201"/>
    <s v="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
    <n v="2202084"/>
    <s v="Servicio de aseguramiento de la calidad de la educación superior."/>
    <n v="220208400"/>
    <s v="Procesos para el aseguramiento de la calidad de la educación superior adelantados."/>
    <s v="Incremento"/>
    <m/>
    <n v="0"/>
    <n v="9"/>
    <n v="3"/>
    <n v="9"/>
    <n v="9"/>
    <n v="9"/>
    <m/>
    <n v="0"/>
    <x v="0"/>
    <m/>
    <n v="0"/>
    <s v="NO INICIADA"/>
    <m/>
    <n v="0"/>
    <s v="NO INICIADA"/>
    <m/>
    <n v="0"/>
    <s v="NO INICIADA"/>
    <m/>
    <n v="0"/>
    <x v="0"/>
  </r>
  <r>
    <s v="INCLUSIÓN SOCIAL Y ACCESO A DERECHOS"/>
    <s v="EDUCACIÓN PARA LA TRANSFORMACIÓN"/>
    <s v="Nariño Superior"/>
    <x v="7"/>
    <s v="Tasa de Transito Inmediato"/>
    <s v="27,48% _x000a_(4.397)"/>
    <s v="48,45% _x000a_(8.000)"/>
    <n v="202"/>
    <s v="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
    <n v="2202067"/>
    <s v="Servicios de innovación pedagógica en la educación superior."/>
    <n v="220206799"/>
    <s v="Instituciones de educación que implementan procesos de innovación pedagógica."/>
    <s v="Mantenimiento"/>
    <m/>
    <n v="0"/>
    <n v="3"/>
    <s v="NP"/>
    <n v="3"/>
    <n v="3"/>
    <n v="3"/>
    <m/>
    <n v="0"/>
    <x v="1"/>
    <m/>
    <n v="0"/>
    <s v="NO INICIADA"/>
    <m/>
    <n v="0"/>
    <s v="NO INICIADA"/>
    <m/>
    <n v="0"/>
    <s v="NO INICIADA"/>
    <m/>
    <n v="0"/>
    <x v="0"/>
  </r>
  <r>
    <s v="INCLUSIÓN SOCIAL Y ACCESO A DERECHOS"/>
    <s v="EDUCACIÓN PARA LA TRANSFORMACIÓN"/>
    <s v="Nariño Superior"/>
    <x v="7"/>
    <s v="Tasa de Transito Inmediato"/>
    <s v="27,48% _x000a_(4.397)"/>
    <s v="48,45% _x000a_(8.000)"/>
    <n v="203"/>
    <s v="Realizar espacios de encuentros académicos, para analizar la calidad y la pertinencia de los programas ofrecidos por instituciones de educación superior en el Departamento."/>
    <n v="2202068"/>
    <s v="Sevicio de innovación pedagógica en la educación superior"/>
    <n v="220206800"/>
    <s v="Número de encuentros"/>
    <s v="Incremento"/>
    <m/>
    <s v="ND"/>
    <n v="3"/>
    <s v="NP"/>
    <n v="1"/>
    <n v="1"/>
    <n v="1"/>
    <m/>
    <n v="0"/>
    <x v="1"/>
    <m/>
    <n v="0"/>
    <s v="NO INICIADA"/>
    <m/>
    <n v="0"/>
    <s v="NO INICIADA"/>
    <m/>
    <n v="0"/>
    <s v="NO INICIADA"/>
    <m/>
    <n v="0"/>
    <x v="0"/>
  </r>
  <r>
    <s v="INCLUSIÓN SOCIAL Y ACCESO A DERECHOS"/>
    <s v="SALUD PARA EL BUEN VIVIR"/>
    <s v="Atencion Primaria Integral en Salud para la Paz"/>
    <x v="8"/>
    <s v="Cobertura en la implementación de la rutas integrales de atención de promoción y mantenimiento de la salud"/>
    <n v="23"/>
    <n v="0.8"/>
    <n v="204"/>
    <s v="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
    <n v="1905050"/>
    <s v="Servicio de asistencia técnica"/>
    <n v="190505002"/>
    <s v="Entidades territoriales asistidas técnicamente"/>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5"/>
    <s v="Realizado asistencias técnicas a los entes territoriales para la implementación de normas, guías, protocolos y lineamientos técnicos para la atención en salud de la población Etnica del Departamento."/>
    <n v="1905050"/>
    <s v="Servicio de asistencia técnica"/>
    <n v="190505002"/>
    <s v="Entidades territoriales asistidas técnicamente"/>
    <s v="Incremento"/>
    <m/>
    <n v="32"/>
    <n v="43"/>
    <n v="43"/>
    <n v="43"/>
    <n v="43"/>
    <n v="43"/>
    <m/>
    <n v="0"/>
    <x v="0"/>
    <m/>
    <n v="0"/>
    <s v="NO INICIADA"/>
    <m/>
    <n v="0"/>
    <s v="NO INICIADA"/>
    <m/>
    <n v="0"/>
    <s v="NO INICIADA"/>
    <m/>
    <n v="0"/>
    <x v="0"/>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6"/>
    <s v="Realizado asistencias técnicas a los entes territoriales para la implementación de normas, guías, protocolos y lineamientos técnicos para la atención en salud de la población de personas mayores del Departamento."/>
    <n v="1905050"/>
    <s v="Servicio de asistencia técnica"/>
    <n v="190505002"/>
    <s v="Entidades territoriales asistidas técnicamente"/>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 en la implementación de la Rutas Integrales de Atención de Promoción y mantenimiento de la salud con enfoque diferencial"/>
    <n v="23"/>
    <n v="0.5"/>
    <n v="207"/>
    <s v="Realizado formulación y seguimiento a la implementación de planes de acción bajo enfoque de articulación intersectorial para la atención en salud de la población: Victima de conflicto armado, Etnica, en Situación de Discapacidad, en Situación de Calle."/>
    <n v="1905049"/>
    <s v="Servicio de promoción de la participación social en salud"/>
    <n v="190504900"/>
    <s v="Estrategias de promoción de la participación social en salud implementadas"/>
    <s v="Mantenimiento"/>
    <m/>
    <n v="4"/>
    <n v="4"/>
    <n v="4"/>
    <n v="4"/>
    <n v="4"/>
    <n v="4"/>
    <m/>
    <n v="0"/>
    <x v="0"/>
    <m/>
    <n v="0"/>
    <s v="NO INICIADA"/>
    <m/>
    <n v="0"/>
    <s v="NO INICIADA"/>
    <m/>
    <n v="0"/>
    <s v="NO INICIADA"/>
    <m/>
    <n v="0"/>
    <x v="0"/>
  </r>
  <r>
    <s v="INCLUSIÓN SOCIAL Y ACCESO A DERECHOS"/>
    <s v="SALUD PARA EL BUEN VIVIR"/>
    <s v="Atencion Primaria Integral en Salud para la Paz"/>
    <x v="8"/>
    <s v="Tasa de mortalidad infantil en menores de 1 año (x cada 1.000 nacidos vivos)"/>
    <n v="21.12"/>
    <n v="19"/>
    <n v="208"/>
    <s v="Realizado seguimiento a los planes de acción y compromisos establecidos en las mesas  técnicas y comités relacionados con la población menor de 1 año."/>
    <n v="1905014"/>
    <s v="Documentos de lineamientos técnicos"/>
    <n v="190501400"/>
    <s v="Documentos de lineamientos técnicos elaborados"/>
    <s v="Incremento"/>
    <m/>
    <n v="61"/>
    <n v="64"/>
    <n v="61"/>
    <n v="62"/>
    <n v="63"/>
    <n v="64"/>
    <m/>
    <n v="0"/>
    <x v="0"/>
    <m/>
    <n v="0"/>
    <s v="NO INICIADA"/>
    <m/>
    <n v="0"/>
    <s v="NO INICIADA"/>
    <m/>
    <n v="0"/>
    <s v="NO INICIADA"/>
    <m/>
    <n v="0"/>
    <x v="0"/>
  </r>
  <r>
    <s v="INCLUSIÓN SOCIAL Y ACCESO A DERECHOS"/>
    <s v="SALUD PARA EL BUEN VIVIR"/>
    <s v="Atencion Primaria Integral en Salud para la Paz"/>
    <x v="8"/>
    <s v="Tasa de mortalidad infantil en menores de 1 año (x cada 1.000 nacidos vivos)"/>
    <n v="21.12"/>
    <n v="19"/>
    <n v="209"/>
    <s v="Realizado seguimiento a los entes territoriales en la elaboración del protocolo de atención del recién nacido de acuerdo a la Ruta Integral de Atención Materno Perinatal, Resolución 3280 de 2018. "/>
    <s v="1905036"/>
    <s v="Documentos metodológicos"/>
    <s v="190503600"/>
    <s v="Documentos metodológicos realizados"/>
    <s v="Mantenido"/>
    <m/>
    <n v="64"/>
    <n v="64"/>
    <n v="64"/>
    <n v="64"/>
    <n v="64"/>
    <n v="64"/>
    <m/>
    <n v="0"/>
    <x v="0"/>
    <m/>
    <n v="0"/>
    <s v="NO INICIADA"/>
    <m/>
    <n v="0"/>
    <s v="NO INICIADA"/>
    <m/>
    <n v="0"/>
    <s v="NO INICIADA"/>
    <m/>
    <n v="0"/>
    <x v="0"/>
  </r>
  <r>
    <s v="INCLUSIÓN SOCIAL Y ACCESO A DERECHOS"/>
    <s v="SALUD PARA EL BUEN VIVIR"/>
    <s v="Atencion Primaria Integral en Salud para la Paz"/>
    <x v="8"/>
    <s v="Tasa de mortalidad en la niñez (en menores de 5 años por cada 1000 nacidos vivos) "/>
    <s v="13.50"/>
    <n v="12"/>
    <n v="210"/>
    <s v="Fortalecido el seguimiento a la formulación e implementación del plan para la reducción de mortalidad por Infección Respiratoria Aguda (IRA) y Enfermedades Diarréicas Agudas (EDA) en menores de 5 años de acuerdo a los lineamientos vigentes del nivel nacional"/>
    <n v="1905053"/>
    <s v="Documentos de evaluación"/>
    <n v="190505300"/>
    <s v="Documentos de evaluación realizados"/>
    <s v="Incremento"/>
    <m/>
    <n v="61"/>
    <n v="64"/>
    <n v="61"/>
    <n v="62"/>
    <n v="63"/>
    <n v="64"/>
    <m/>
    <n v="0"/>
    <x v="0"/>
    <m/>
    <n v="0"/>
    <s v="NO INICIADA"/>
    <m/>
    <n v="0"/>
    <s v="NO INICIADA"/>
    <m/>
    <n v="0"/>
    <s v="NO INICIADA"/>
    <m/>
    <n v="0"/>
    <x v="0"/>
  </r>
  <r>
    <s v="INCLUSIÓN SOCIAL Y ACCESO A DERECHOS"/>
    <s v="SALUD PARA EL BUEN VIVIR"/>
    <s v="Atencion Primaria Integral en Salud para la Paz"/>
    <x v="8"/>
    <s v="Tasa de mortalidad en la niñez (en menores de 5 años por cada 1000 nacidos vivos) "/>
    <s v="13.50"/>
    <n v="12"/>
    <n v="211"/>
    <s v="Implementado estrategias para la difusión de los 3 mensajes clave para la prevención de Infección Respiratoria Aguda (IRA) y Enfermedades Diarréicas Agudas (EDA) en los municipios con mayor carga de morbimortalidad por estas enfermedades."/>
    <n v="1905054"/>
    <s v="Servicio de promoción de la salud"/>
    <n v="190505400"/>
    <s v="Estrategias de promoción de la salud implementadas"/>
    <s v="Incremento"/>
    <m/>
    <s v="ND"/>
    <n v="12"/>
    <n v="2"/>
    <n v="5"/>
    <n v="10"/>
    <n v="12"/>
    <m/>
    <n v="0"/>
    <x v="0"/>
    <m/>
    <n v="0"/>
    <s v="NO INICIADA"/>
    <m/>
    <n v="0"/>
    <s v="NO INICIADA"/>
    <m/>
    <n v="0"/>
    <s v="NO INICIADA"/>
    <m/>
    <n v="0"/>
    <x v="0"/>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2"/>
    <s v="Prevención, control, mitigación y minimización de los riesgos que propician la aparición de enfermedades prevenibles por vacunas en los municipios."/>
    <n v="1905027"/>
    <s v="Servicio de gestión del riesgo para enfermedades inmunoprebenibles "/>
    <n v="190502702"/>
    <s v="Estrategias de gestión del riesgo  para enfermedades inmunoprebenibles implement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3"/>
    <s v="Adquisisicón, distribución y suministro oportuno de los biológicos de interés en Salud Pública a nivel municipal."/>
    <n v="1905029"/>
    <s v="Servicio de suministro de insumos para el manejo de eventos de interés en salud pública"/>
    <s v="190502900"/>
    <s v="Entidades territoriales con servicio de suministro de insumos para el manejo de eventos de interés en salud pública"/>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s de vacunación (Bacilo de Calmette y Guérin, pentavalente a 6 y 18 meses de edad, triple viral de un año, VPH, DPT a los 5 años)"/>
    <n v="79.599999999999994"/>
    <n v="95"/>
    <n v="214"/>
    <s v="Disposición de información accesible, confiable y oportuna del sistema PAIWEB."/>
    <n v="1905051"/>
    <s v="Servicios de información actualizados"/>
    <s v="190505100"/>
    <s v="Sistemas de información actualizados"/>
    <s v="Mantenimiento"/>
    <m/>
    <n v="1"/>
    <n v="1"/>
    <n v="1"/>
    <n v="1"/>
    <n v="1"/>
    <n v="1"/>
    <m/>
    <n v="0"/>
    <x v="0"/>
    <m/>
    <n v="0"/>
    <s v="NO INICIADA"/>
    <m/>
    <n v="0"/>
    <s v="NO INICIADA"/>
    <m/>
    <n v="0"/>
    <s v="NO INICIADA"/>
    <m/>
    <n v="0"/>
    <x v="0"/>
  </r>
  <r>
    <s v="INCLUSIÓN SOCIAL Y ACCESO A DERECHOS"/>
    <s v="SALUD PARA EL BUEN VIVIR"/>
    <s v="Atencion Primaria Integral en Salud para la Paz"/>
    <x v="8"/>
    <s v="Razón de mortalidad materna temprana por causa directa evitable"/>
    <n v="42.6"/>
    <n v="0"/>
    <n v="215"/>
    <s v="Formulado  y ejecutado el Plan de Aceleración para la Reducción de Mortalidad Materna."/>
    <n v="1905014"/>
    <s v="Documentos de lineamientos técnicos"/>
    <n v="190501400"/>
    <s v="Documentos de lineamientos técnicos elaborados"/>
    <s v="Mantenimiento"/>
    <m/>
    <n v="1"/>
    <n v="1"/>
    <n v="1"/>
    <n v="1"/>
    <n v="1"/>
    <n v="1"/>
    <m/>
    <n v="0"/>
    <x v="0"/>
    <m/>
    <n v="0"/>
    <s v="NO INICIADA"/>
    <m/>
    <n v="0"/>
    <s v="NO INICIADA"/>
    <m/>
    <n v="0"/>
    <s v="NO INICIADA"/>
    <m/>
    <n v="0"/>
    <x v="0"/>
  </r>
  <r>
    <s v="INCLUSIÓN SOCIAL Y ACCESO A DERECHOS"/>
    <s v="SALUD PARA EL BUEN VIVIR"/>
    <s v="Atencion Primaria Integral en Salud para la Paz"/>
    <x v="8"/>
    <s v="Razón de mortalidad materna temprana por causa directa evitable"/>
    <n v="42.6"/>
    <n v="0"/>
    <n v="216"/>
    <s v="Realizado seguimiento al cumplimiento de los planes de aceleración para la reducción de mortalidad materna de los actores del sistema general de seguridad social en salud de Nariño."/>
    <n v="1905021"/>
    <s v="Servicio de gestión del riesgo en temas de salud sexual y reproductiva"/>
    <n v="190502102"/>
    <s v="Estrategias de gestión del riesgo en temas de salud sexual y reproductiva implementadas"/>
    <s v="Incremento"/>
    <m/>
    <n v="0"/>
    <n v="1"/>
    <n v="1"/>
    <n v="1"/>
    <n v="1"/>
    <n v="1"/>
    <m/>
    <n v="0"/>
    <x v="0"/>
    <m/>
    <n v="0"/>
    <s v="NO INICIADA"/>
    <m/>
    <n v="0"/>
    <s v="NO INICIADA"/>
    <m/>
    <n v="0"/>
    <s v="NO INICIADA"/>
    <m/>
    <n v="0"/>
    <x v="0"/>
  </r>
  <r>
    <s v="INCLUSIÓN SOCIAL Y ACCESO A DERECHOS"/>
    <s v="SALUD PARA EL BUEN VIVIR"/>
    <s v="Atencion Primaria Integral en Salud para la Paz"/>
    <x v="8"/>
    <s v="Tasa de fecundidad específica en mujeres de 10 a 14 años"/>
    <n v="2.5"/>
    <n v="2"/>
    <n v="217"/>
    <s v="Formulado  y ejecutado el Plan Intersectorial de Prevención de Embarazo en Adolescentes (Salud, Educación, Deportes, ICBF, Cultura, Secretaría de Equidad de Género e Inclusión Social (SEGIS), entre otros)"/>
    <n v="1905015"/>
    <s v="Documentos de planeación"/>
    <n v="190501506"/>
    <s v="Documentos de planeación con seguimiento realizado"/>
    <s v="Mantenimiento"/>
    <m/>
    <n v="1"/>
    <n v="1"/>
    <n v="1"/>
    <n v="1"/>
    <n v="1"/>
    <n v="1"/>
    <m/>
    <n v="0"/>
    <x v="0"/>
    <m/>
    <n v="0"/>
    <s v="NO INICIADA"/>
    <m/>
    <n v="0"/>
    <s v="NO INICIADA"/>
    <m/>
    <n v="0"/>
    <s v="NO INICIADA"/>
    <m/>
    <n v="0"/>
    <x v="0"/>
  </r>
  <r>
    <s v="INCLUSIÓN SOCIAL Y ACCESO A DERECHOS"/>
    <s v="SALUD PARA EL BUEN VIVIR"/>
    <s v="Atencion Primaria Integral en Salud para la Paz"/>
    <x v="8"/>
    <s v="Tasa de fecundidad específica en mujeres de 10 a 14 años"/>
    <n v="2.5"/>
    <n v="2"/>
    <n v="218"/>
    <s v="Realizada asistencia técnica a las mesas municipales de prevención de embarazo en adolescentes con formulación de planes y su respectiva ejecución."/>
    <n v="1905049"/>
    <s v="Servicio de promoción de la participación social en salud"/>
    <n v="1905049"/>
    <s v="Mecanismos y espacios de participación social en salud conformados "/>
    <s v="Incremento"/>
    <m/>
    <n v="18"/>
    <n v="64"/>
    <n v="18"/>
    <n v="20"/>
    <n v="14"/>
    <n v="12"/>
    <m/>
    <n v="0"/>
    <x v="0"/>
    <m/>
    <n v="0"/>
    <s v="NO INICIADA"/>
    <m/>
    <n v="0"/>
    <s v="NO INICIADA"/>
    <m/>
    <n v="0"/>
    <s v="NO INICIADA"/>
    <m/>
    <n v="0"/>
    <x v="0"/>
  </r>
  <r>
    <s v="INCLUSIÓN SOCIAL Y ACCESO A DERECHOS"/>
    <s v="SALUD PARA EL BUEN VIVIR"/>
    <s v="Atencion Primaria Integral en Salud para la Paz"/>
    <x v="8"/>
    <s v="Tasa de fecundidad en mujeres entre 15 y 19 años"/>
    <n v="36.4"/>
    <n v="30"/>
    <n v="219"/>
    <s v="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
    <n v="1905021"/>
    <s v="Servicio de gestión del riesgo en temas de salud sexual y reproductiva"/>
    <n v="190502100"/>
    <s v="Campañas de gestión del riesgo en temas de salud sexual y reproductiva implementadas"/>
    <s v="Incremento"/>
    <m/>
    <n v="1"/>
    <n v="5"/>
    <n v="1"/>
    <n v="2"/>
    <n v="1"/>
    <n v="1"/>
    <m/>
    <n v="0"/>
    <x v="0"/>
    <m/>
    <n v="0"/>
    <s v="NO INICIADA"/>
    <m/>
    <n v="0"/>
    <s v="NO INICIADA"/>
    <m/>
    <n v="0"/>
    <s v="NO INICIADA"/>
    <m/>
    <n v="0"/>
    <x v="0"/>
  </r>
  <r>
    <s v="INCLUSIÓN SOCIAL Y ACCESO A DERECHOS"/>
    <s v="SALUD PARA EL BUEN VIVIR"/>
    <s v="Atencion Primaria Integral en Salud para la Paz"/>
    <x v="8"/>
    <s v="Tasa de fecundidad en mujeres entre 15 y 19 años"/>
    <n v="36.4"/>
    <n v="30"/>
    <n v="220"/>
    <s v="Realizada asistencia técnica a direcciones locales de salud para la implementación de estrategias de información, comunicación y educación a adolescentes y jóvenes para empoderamiento de derechos sexuales y reproductivos."/>
    <n v="1905050"/>
    <s v="Servicio de asistencia técnica"/>
    <n v="190505000"/>
    <s v="Asistencia técnicas realizadas"/>
    <s v="Incrementar"/>
    <m/>
    <n v="18"/>
    <n v="64"/>
    <n v="18"/>
    <n v="20"/>
    <n v="14"/>
    <n v="14"/>
    <m/>
    <n v="0"/>
    <x v="0"/>
    <m/>
    <n v="0"/>
    <s v="NO INICIADA"/>
    <m/>
    <n v="0"/>
    <s v="NO INICIADA"/>
    <m/>
    <n v="0"/>
    <s v="NO INICIADA"/>
    <m/>
    <n v="0"/>
    <x v="0"/>
  </r>
  <r>
    <s v="INCLUSIÓN SOCIAL Y ACCESO A DERECHOS"/>
    <s v="SALUD PARA EL BUEN VIVIR"/>
    <s v="Atencion Primaria Integral en Salud para la Paz"/>
    <x v="8"/>
    <s v="Atención a victimas de violencia sexual"/>
    <n v="80"/>
    <n v="90"/>
    <n v="221"/>
    <s v="Realizado seguimiento a casos de violencia sexual reportados por SIVIGILA que asisten antes de las 72 horas de haber ocurrido el evento, visitas de acompañamiento y asistencia técnica e inspección y vigilancia."/>
    <n v="1905053"/>
    <s v="Documentos de evaluación "/>
    <n v="190505300"/>
    <s v="Documentos de evaluación realizados"/>
    <s v="Mantenimiento"/>
    <m/>
    <n v="1"/>
    <n v="1"/>
    <n v="1"/>
    <n v="1"/>
    <n v="1"/>
    <n v="1"/>
    <m/>
    <n v="0"/>
    <x v="0"/>
    <m/>
    <n v="0"/>
    <s v="NO INICIADA"/>
    <m/>
    <n v="0"/>
    <s v="NO INICIADA"/>
    <m/>
    <n v="0"/>
    <s v="NO INICIADA"/>
    <m/>
    <n v="0"/>
    <x v="0"/>
  </r>
  <r>
    <s v="INCLUSIÓN SOCIAL Y ACCESO A DERECHOS"/>
    <s v="SALUD PARA EL BUEN VIVIR"/>
    <s v="Atencion Primaria Integral en Salud para la Paz"/>
    <x v="8"/>
    <s v="Atención a victimas de violencia sexual"/>
    <n v="80"/>
    <n v="90"/>
    <n v="222"/>
    <s v="Realizada asistencia técnica a la red de prestación de servicios de salud municipales abordaje integral a victimas de violencia sexual en coordinación con Medicina Legal y Fiscalía."/>
    <n v="1905050"/>
    <s v="Servicio de asistencia técnica"/>
    <n v="190505002"/>
    <s v="Entidades territoriales asistidas técnicamente"/>
    <s v="Mantenimiento"/>
    <m/>
    <n v="64"/>
    <n v="64"/>
    <n v="64"/>
    <n v="64"/>
    <n v="64"/>
    <n v="64"/>
    <m/>
    <n v="0"/>
    <x v="0"/>
    <m/>
    <n v="0"/>
    <s v="NO INICIADA"/>
    <m/>
    <n v="0"/>
    <s v="NO INICIADA"/>
    <m/>
    <n v="0"/>
    <s v="NO INICIADA"/>
    <m/>
    <n v="0"/>
    <x v="0"/>
  </r>
  <r>
    <s v="INCLUSIÓN SOCIAL Y ACCESO A DERECHOS"/>
    <s v="SALUD PARA EL BUEN VIVIR"/>
    <s v="Atencion Primaria Integral en Salud para la Paz"/>
    <x v="8"/>
    <s v="Desarrollar el plan de respuesta ante las ITS VIH "/>
    <n v="1.6"/>
    <n v="1"/>
    <n v="223"/>
    <s v="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
    <n v="1905050"/>
    <s v="Servicio de asistencia técnica"/>
    <n v="190505000"/>
    <s v="Asistencia técnicas realizadas"/>
    <s v="Incremento"/>
    <m/>
    <n v="10"/>
    <n v="30"/>
    <n v="10"/>
    <n v="10"/>
    <n v="10"/>
    <n v="30"/>
    <m/>
    <n v="0"/>
    <x v="0"/>
    <m/>
    <n v="0"/>
    <s v="NO INICIADA"/>
    <m/>
    <n v="0"/>
    <s v="NO INICIADA"/>
    <m/>
    <n v="0"/>
    <s v="NO INICIADA"/>
    <m/>
    <n v="0"/>
    <x v="0"/>
  </r>
  <r>
    <s v="INCLUSIÓN SOCIAL Y ACCESO A DERECHOS"/>
    <s v="SALUD PARA EL BUEN VIVIR"/>
    <s v="Atencion Primaria Integral en Salud para la Paz"/>
    <x v="8"/>
    <s v="Desarrollar el plan de respuesta ante las ITS VIH "/>
    <n v="1.6"/>
    <n v="1"/>
    <n v="224"/>
    <s v="Realizado seguimiento al cumplimiento de protocolos de atención de infecciones de transmisión sexual VIH/SIDA por parte de la red de prestación de servicios del Departamento."/>
    <n v="1905053"/>
    <s v="Documentos de evaluación "/>
    <n v="190505300"/>
    <s v="Documentos de evaluación realizados"/>
    <s v="Incremento"/>
    <m/>
    <n v="0"/>
    <n v="1"/>
    <n v="1"/>
    <n v="1"/>
    <n v="1"/>
    <n v="1"/>
    <m/>
    <n v="0"/>
    <x v="0"/>
    <m/>
    <n v="0"/>
    <s v="NO INICIADA"/>
    <m/>
    <n v="0"/>
    <s v="NO INICIADA"/>
    <m/>
    <n v="0"/>
    <s v="NO INICIADA"/>
    <m/>
    <n v="0"/>
    <x v="0"/>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5"/>
    <s v="Capacitaciones a las Empresas Sociales del Estado de servicios de salud municipales y alta complejidad en el modelo de atención a población de orientación, identidad y expresión diversas."/>
    <n v="1905050"/>
    <s v="Servicio de asistencia técnica"/>
    <n v="190505000"/>
    <s v="Asistencia técnicas realizadas"/>
    <s v="Incremento"/>
    <m/>
    <n v="0"/>
    <n v="64"/>
    <n v="10"/>
    <n v="20"/>
    <n v="20"/>
    <n v="14"/>
    <m/>
    <n v="0"/>
    <x v="0"/>
    <m/>
    <n v="0"/>
    <s v="NO INICIADA"/>
    <m/>
    <n v="0"/>
    <s v="NO INICIADA"/>
    <m/>
    <n v="0"/>
    <s v="NO INICIADA"/>
    <m/>
    <n v="0"/>
    <x v="0"/>
  </r>
  <r>
    <s v="INCLUSIÓN SOCIAL Y ACCESO A DERECHOS"/>
    <s v="SALUD PARA EL BUEN VIVIR"/>
    <s v="Atencion Primaria Integral en Salud para la Paz"/>
    <x v="8"/>
    <s v="Modelo de atención a población con orientación, identidades, expresiones de genero diversas (OSIEGD) en la red de prestación de servicios de salud publica implementado."/>
    <n v="0"/>
    <n v="20"/>
    <n v="226"/>
    <s v="Realizado seguimiento a la implementación del modelo de atención a población de orientación, identidad y expresión diversas en las empresas sociales del estado de servicios de salud municipales y de alta complejidad"/>
    <n v="1905053"/>
    <s v="Documentos de evaluación "/>
    <n v="190505300"/>
    <s v="Documentos de evaluación realizados"/>
    <s v="Incremento"/>
    <m/>
    <n v="0"/>
    <n v="1"/>
    <n v="1"/>
    <n v="1"/>
    <n v="1"/>
    <n v="1"/>
    <m/>
    <n v="0"/>
    <x v="0"/>
    <m/>
    <n v="0"/>
    <s v="NO INICIADA"/>
    <m/>
    <n v="0"/>
    <s v="NO INICIADA"/>
    <m/>
    <n v="0"/>
    <s v="NO INICIADA"/>
    <m/>
    <n v="0"/>
    <x v="0"/>
  </r>
  <r>
    <s v="INCLUSIÓN SOCIAL Y ACCESO A DERECHOS"/>
    <s v="SALUD PARA EL BUEN VIVIR"/>
    <s v="Atencion Primaria Integral en Salud para la Paz"/>
    <x v="8"/>
    <s v="Control de la Hipertensión Arterial."/>
    <n v="0.621"/>
    <n v="0.72"/>
    <n v="227"/>
    <s v="Fortalecimiento de capacidades mediante asistencia técnica  dirigido a los  municipios del Departamento para la promoción de los modos, condiciones y estilos de vida saludable según lineamientos del Ministerio de Salud y Protección Social-MSPS"/>
    <n v="1903053"/>
    <s v="Servicio de asistencia técnica"/>
    <n v="190305300"/>
    <s v="Asistencias técnic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ntrol de la Hipertensión Arterial."/>
    <n v="0.621"/>
    <n v="0.72"/>
    <n v="228"/>
    <s v="Seguimiento a los municipios del Departamento, del desarrollo de estrategías que promueven: modos, condiciones y estilos de vida saludable, según lineamientos del Ministerio de Salud y Protección Social."/>
    <n v="1903011"/>
    <s v="Servicio de inspección, vigilancia y control"/>
    <n v="190301100"/>
    <s v="Visit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ntrol de la Diabetes"/>
    <n v="0.59"/>
    <n v="0.69"/>
    <n v="229"/>
    <s v="Fortalecimiento de capacidades mediante asistencia técnica  dirigida a los municipios del Departamento para la implementación de la ruta de atención cardiovascular y metabólica acorde al perfil epidemiológico."/>
    <n v="1903053"/>
    <s v="Servicio de asistencia técnica"/>
    <n v="190305300"/>
    <s v="Asistencias técnic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ntrol de la Diabetes"/>
    <n v="0.59"/>
    <n v="0.69"/>
    <n v="230"/>
    <s v="Desarrollada inspección y vigilancia en salud pública a municipios en  la implemetacion de la ruta de riesgo cardiovascular y metabólico"/>
    <n v="1903011"/>
    <s v="Servicio de inspección, vigilancia y control"/>
    <n v="190301100"/>
    <s v="Visit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 Mortalidad en menores de 5 años por infección respiratoria aguda (IRA)"/>
    <n v="9.09"/>
    <n v="8.18"/>
    <n v="231"/>
    <s v="Implementadas las estrategias del programa Infección Respiratoria Aguda (IRA) y Enfermedades Diarréicas agudas (EDA) en los municipios. "/>
    <n v="1905026"/>
    <s v="Servicio de gestión de riesgo para enfermedades emergentes, reemergentes y desatendidas"/>
    <n v="190502602"/>
    <s v="Estrategias de gestión de riesgo para enfermedades emergentes, reemergentes y desatendidas implement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 Mortalidad en menores de 5 años por infección respiratoria aguda (IRA)"/>
    <n v="9.09"/>
    <n v="8.18"/>
    <n v="232"/>
    <s v="Fortalecida la adherencia a lineamientos, protocolos y guias de práctica clínica relacionadas con el abordaje de la IRA en los actores del Sistema General de Seguridad Social en Salud de Nariño."/>
    <n v="1905050"/>
    <s v="Servicio de asistencia técnica"/>
    <n v="190505000"/>
    <s v="Asistencia técnic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Incidencia de la tuberculosis"/>
    <n v="13.9"/>
    <n v="12.51"/>
    <n v="233"/>
    <s v="Formulado e implementado documento de Plan Estratégico hacia el fin de la tuberculosis en los municipios priorizados."/>
    <n v="1905015"/>
    <s v="Documentos de planeación"/>
    <n v="190501505"/>
    <s v="Planes estratégicos elaborados"/>
    <s v="Mantenimiento"/>
    <m/>
    <n v="1"/>
    <n v="1"/>
    <n v="1"/>
    <n v="1"/>
    <n v="1"/>
    <n v="1"/>
    <m/>
    <n v="0"/>
    <x v="0"/>
    <m/>
    <n v="0"/>
    <s v="NO INICIADA"/>
    <m/>
    <n v="0"/>
    <s v="NO INICIADA"/>
    <m/>
    <n v="0"/>
    <s v="NO INICIADA"/>
    <m/>
    <n v="0"/>
    <x v="0"/>
  </r>
  <r>
    <s v="INCLUSIÓN SOCIAL Y ACCESO A DERECHOS"/>
    <s v="SALUD PARA EL BUEN VIVIR"/>
    <s v="Atencion Primaria Integral en Salud para la Paz"/>
    <x v="8"/>
    <s v="Incidencia de la tuberculosis"/>
    <n v="13.9"/>
    <n v="12.51"/>
    <n v="234"/>
    <s v="Seguimiento a la implementación del plan estrategico hacia el fin de la tuberculosis (TB) y adherencia a la resolución 227 de 2020 en los municipios priorizados"/>
    <n v="1905053"/>
    <s v="Documentos de evaluación"/>
    <n v="190505300"/>
    <s v="Documentos de evaluación realizado"/>
    <s v="Mantenimiento"/>
    <m/>
    <n v="64"/>
    <n v="64"/>
    <n v="64"/>
    <n v="64"/>
    <n v="64"/>
    <n v="64"/>
    <m/>
    <n v="0"/>
    <x v="0"/>
    <m/>
    <n v="0"/>
    <s v="NO INICIADA"/>
    <m/>
    <n v="0"/>
    <s v="NO INICIADA"/>
    <m/>
    <n v="0"/>
    <s v="NO INICIADA"/>
    <m/>
    <n v="0"/>
    <x v="0"/>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5"/>
    <s v="Implementación de estrategias para fortalecer la adherencia de la  Resolucion 2471 en los programas: Infecciones Asociadas a la Atención en Salud - IAAS, programas de optimización de antimicrobianos PROA e higiene de manos en las instituciones de mediana y alta complejidad."/>
    <n v="1905026"/>
    <s v="Servicio de gestión del riesgo para enfermedades emergentes, reemergentes y desatendidas"/>
    <n v="190502602"/>
    <s v="Estrategias de gestión del riesgo para enfermedades emergentes, reemergentes y desatendidas implementadas"/>
    <s v="Mantenimiento"/>
    <m/>
    <n v="13"/>
    <n v="13"/>
    <n v="13"/>
    <n v="13"/>
    <n v="13"/>
    <n v="13"/>
    <m/>
    <n v="0"/>
    <x v="0"/>
    <m/>
    <n v="0"/>
    <s v="NO INICIADA"/>
    <m/>
    <n v="0"/>
    <s v="NO INICIADA"/>
    <m/>
    <n v="0"/>
    <s v="NO INICIADA"/>
    <m/>
    <n v="0"/>
    <x v="0"/>
  </r>
  <r>
    <s v="INCLUSIÓN SOCIAL Y ACCESO A DERECHOS"/>
    <s v="SALUD PARA EL BUEN VIVIR"/>
    <s v="Atencion Primaria Integral en Salud para la Paz"/>
    <x v="8"/>
    <s v="Instituciones de media y alta complejidad_x000a_con implementación de la vigilancia de infecciones asociadas a la atención en salud IAAS"/>
    <n v="1"/>
    <n v="1"/>
    <n v="236"/>
    <s v="Evaluada la implementación de los Planes de Control de Infecciones en las instituciones de mediana y alta complejidad."/>
    <n v="1905053"/>
    <s v="Documentos de evaluación"/>
    <n v="190505300"/>
    <s v="Documentos de evaluación realizados"/>
    <s v="Mantenimiento"/>
    <m/>
    <n v="13"/>
    <n v="13"/>
    <n v="13"/>
    <n v="13"/>
    <n v="13"/>
    <n v="13"/>
    <m/>
    <n v="0"/>
    <x v="0"/>
    <m/>
    <n v="0"/>
    <s v="NO INICIADA"/>
    <m/>
    <n v="0"/>
    <s v="NO INICIADA"/>
    <m/>
    <n v="0"/>
    <s v="NO INICIADA"/>
    <m/>
    <n v="0"/>
    <x v="0"/>
  </r>
  <r>
    <s v="INCLUSIÓN SOCIAL Y ACCESO A DERECHOS"/>
    <s v="SALUD PARA EL BUEN VIVIR"/>
    <s v="Atencion Primaria Integral en Salud para la Paz"/>
    <x v="8"/>
    <s v="Tasa de discapacidad grado severo  en las personas con diagnóstico nuevo de lepra."/>
    <n v="0"/>
    <n v="0"/>
    <n v="237"/>
    <s v="Implementado plan estratégico de enfermedad de Hansen en los municipios priorizados para aliviar la carga de la enfermedad y sostener las actividades de control."/>
    <n v="1905015"/>
    <s v="Documentos de planeación"/>
    <n v="190501500"/>
    <s v="Documento planeación elaborado"/>
    <s v="Mantenimiento"/>
    <m/>
    <n v="1"/>
    <n v="1"/>
    <n v="1"/>
    <n v="1"/>
    <n v="1"/>
    <n v="1"/>
    <m/>
    <n v="0"/>
    <x v="0"/>
    <m/>
    <n v="0"/>
    <s v="NO INICIADA"/>
    <m/>
    <n v="0"/>
    <s v="NO INICIADA"/>
    <m/>
    <n v="0"/>
    <s v="NO INICIADA"/>
    <m/>
    <n v="0"/>
    <x v="0"/>
  </r>
  <r>
    <s v="INCLUSIÓN SOCIAL Y ACCESO A DERECHOS"/>
    <s v="SALUD PARA EL BUEN VIVIR"/>
    <s v="Atencion Primaria Integral en Salud para la Paz"/>
    <x v="8"/>
    <s v="Tasa de discapacidad grado severo  en las personas con diagnóstico nuevo de lepra."/>
    <n v="0"/>
    <n v="0"/>
    <n v="238"/>
    <s v="Seguimiento a la implementación del Plan Estratégico Nacional de Prevención y Control de la Enfermedad de Hansen en los municipios priorizados."/>
    <n v="1905053"/>
    <s v="Documentos de evaluación"/>
    <n v="190505300"/>
    <s v="Documentos de evaluación realizados"/>
    <s v="Mantenimiento"/>
    <m/>
    <n v="19"/>
    <n v="19"/>
    <n v="19"/>
    <n v="19"/>
    <n v="19"/>
    <n v="19"/>
    <m/>
    <n v="0"/>
    <x v="0"/>
    <m/>
    <n v="0"/>
    <s v="NO INICIADA"/>
    <m/>
    <n v="0"/>
    <s v="NO INICIADA"/>
    <m/>
    <n v="0"/>
    <s v="NO INICIADA"/>
    <m/>
    <n v="0"/>
    <x v="0"/>
  </r>
  <r>
    <s v="INCLUSIÓN SOCIAL Y ACCESO A DERECHOS"/>
    <s v="SALUD PARA EL BUEN VIVIR"/>
    <s v="Atencion Primaria Integral en Salud para la Paz"/>
    <x v="8"/>
    <s v="Mortalidad en menores de 5 años por enfermedad diarréica aguda (EDA)"/>
    <n v="0.16"/>
    <n v="0.13"/>
    <n v="239"/>
    <s v="Realizada la vigilancia de calidad del agua para consumo humano."/>
    <n v="1903040"/>
    <s v="Servicio de vigilancia de calidad del agua para consumo humano, recolección, transporte y disposición final de residuos sólidos; manejo y disposición final de radiaciones ionizantes, excretas, residuos líquidos y aguas servidas y calidad del aire."/>
    <n v="190304000"/>
    <s v="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Mortalidad en menores de 5 años por enfermedad diarréica aguda (EDA)"/>
    <n v="0.16"/>
    <n v="0.13"/>
    <n v="240"/>
    <s v="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
    <n v="1903042"/>
    <s v="Servicio de vigilancia y control sanitario de los factores de riesgo para la salud, en los establecimientos y espacios que pueden generar riesgos para la población."/>
    <n v="190304200"/>
    <s v="Municipios especiales 1,2 y 3 con vigilancia y control sanitario real y efectivo en su jurisdicción, sobre los factores de riesgo para la salud, en los establecimientos y espacios que pueden generar riesgos para la población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Mortalidad en menores de 5 años por enfermedad diarréica aguda (EDA)"/>
    <n v="0.16"/>
    <n v="0.13"/>
    <n v="241"/>
    <s v="Elaborados informes de evaluación, aprobación y seguimiento de planes de gestión integral de riesgo, para abordar la prevencion de las enfermedades trasmitidas por alimentos, intoxicaciones por sustancias químicas y zoonosis entre otras."/>
    <n v="1903027"/>
    <s v="Servicio de evaluación, aprobación y seguimiento de planes de gestión integral del riesgo"/>
    <n v="190302700"/>
    <s v="Informes de evaluación, aprobación y seguimiento de Planes de Gestión Integral de Riesgo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Implementar la Política Integral de Salud Ambiental (PISA) en un 40%"/>
    <n v="0"/>
    <n v="0.4"/>
    <n v="242"/>
    <s v="Asistencia técnica en Inspección, Vigilancia y Control y demás actividades y lineamientos de salud ambiental relacionados con los determinantes sicioambientales de la salud."/>
    <n v="1903023"/>
    <s v="Servicio de asistencia técnica en inspección, vigilancia y control"/>
    <n v="190302300"/>
    <s v="Asistencias tecnicas en inspeccion, vigilancia y control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Implementar la Política Integral de Salud Ambiental (PISA) en un 40%"/>
    <n v="0"/>
    <n v="0.4"/>
    <n v="243"/>
    <s v="Actualizado y ejecutado el plan de acción del Consejo Departamental de Salud Ambiental por cada mesa temática: (Agua, Alimentos, Resíduos Peligrosos, Seguridad Química, Entornos Saludables, Cambio Climático y Zoonosis)"/>
    <n v="1903051"/>
    <s v="Documentos de planeación"/>
    <n v="190305102"/>
    <s v="Documentos de planeación con seguimiento realizados"/>
    <s v="Mantenimiento"/>
    <m/>
    <n v="1"/>
    <n v="1"/>
    <n v="1"/>
    <n v="1"/>
    <n v="1"/>
    <n v="1"/>
    <m/>
    <n v="0"/>
    <x v="0"/>
    <m/>
    <n v="0"/>
    <s v="NO INICIADA"/>
    <m/>
    <n v="0"/>
    <s v="NO INICIADA"/>
    <m/>
    <n v="0"/>
    <s v="NO INICIADA"/>
    <m/>
    <n v="0"/>
    <x v="0"/>
  </r>
  <r>
    <s v="INCLUSIÓN SOCIAL Y ACCESO A DERECHOS"/>
    <s v="SALUD PARA EL BUEN VIVIR"/>
    <s v="Atencion Primaria Integral en Salud para la Paz"/>
    <x v="8"/>
    <s v="Implementar la Política Integral de Salud Ambiental (PISA) en un 40%"/>
    <n v="0"/>
    <n v="0.4"/>
    <n v="244"/>
    <s v="Formulado e implementado los planes y protocolos de: Calidad de Aire, Adaptación al Cambio Climático, Estrategia Integral de Zoonosis, Movilidad Segura y Plan de Acción de la Estrategia de Entornos saludables."/>
    <n v="1903001"/>
    <s v="Documentos de lineamientos técnicos"/>
    <n v="190300103"/>
    <s v="Documento de lineamientos tecnicos realizados"/>
    <s v="Incremento"/>
    <m/>
    <n v="3"/>
    <n v="5"/>
    <n v="3"/>
    <n v="4"/>
    <n v="4"/>
    <n v="5"/>
    <m/>
    <n v="0"/>
    <x v="0"/>
    <m/>
    <n v="0"/>
    <s v="NO INICIADA"/>
    <m/>
    <n v="0"/>
    <s v="NO INICIADA"/>
    <m/>
    <n v="0"/>
    <s v="NO INICIADA"/>
    <m/>
    <n v="0"/>
    <x v="0"/>
  </r>
  <r>
    <s v="INCLUSIÓN SOCIAL Y ACCESO A DERECHOS"/>
    <s v="SALUD PARA EL BUEN VIVIR"/>
    <s v="Atencion Primaria Integral en Salud para la Paz"/>
    <x v="8"/>
    <s v="Implementar la Política Integral de Salud Ambiental (PISA) en un 40%"/>
    <n v="0"/>
    <n v="0.4"/>
    <n v="245"/>
    <s v="Actualizada e implementada la infraestructura tecnológica y el sistema de información de salud ambiental  orientado a la gestión de la inspección, vigilancia y control sanitario, para uso y apropiacion de la informacion a nivel municipal."/>
    <n v="1903045"/>
    <s v="Servicio de información para la gestión de la inspección, vigilancia y control sanitario"/>
    <n v="190304500"/>
    <s v="Usuarios del sistema"/>
    <s v="Incremento"/>
    <m/>
    <n v="0"/>
    <n v="64"/>
    <n v="64"/>
    <n v="64"/>
    <n v="64"/>
    <n v="64"/>
    <m/>
    <n v="0"/>
    <x v="0"/>
    <m/>
    <n v="0"/>
    <s v="NO INICIADA"/>
    <m/>
    <n v="0"/>
    <s v="NO INICIADA"/>
    <m/>
    <n v="0"/>
    <s v="NO INICIADA"/>
    <m/>
    <n v="0"/>
    <x v="0"/>
  </r>
  <r>
    <s v="INCLUSIÓN SOCIAL Y ACCESO A DERECHOS"/>
    <s v="SALUD PARA EL BUEN VIVIR"/>
    <s v="Atencion Primaria Integral en Salud para la Paz"/>
    <x v="8"/>
    <s v="Implementar la Política Integral de Salud Ambiental (PISA) en un 40%"/>
    <n v="0"/>
    <n v="0.4"/>
    <n v="246"/>
    <s v="Evaluado el  riesgo de toxicidad de plaguicidas mediante la aplicación del programa de Vigilancia Epidemiológica. "/>
    <n v="1903006"/>
    <s v="Servicio de evaluación del riesgo de toxicidad de plaguicidas"/>
    <n v="190300600"/>
    <s v="Solicitudes evaluadas en la vigencia/solicitudes recibidas en la vigencia"/>
    <s v="Mantenimiento"/>
    <m/>
    <n v="63"/>
    <n v="64"/>
    <n v="16"/>
    <n v="16"/>
    <n v="16"/>
    <n v="15"/>
    <m/>
    <n v="0"/>
    <x v="0"/>
    <m/>
    <n v="0"/>
    <s v="NO INICIADA"/>
    <m/>
    <n v="0"/>
    <s v="NO INICIADA"/>
    <m/>
    <n v="0"/>
    <s v="NO INICIADA"/>
    <m/>
    <n v="0"/>
    <x v="0"/>
  </r>
  <r>
    <s v="INCLUSIÓN SOCIAL Y ACCESO A DERECHOS"/>
    <s v="SALUD PARA EL BUEN VIVIR"/>
    <s v="Atencion Primaria Integral en Salud para la Paz"/>
    <x v="8"/>
    <s v="Mortalidad por rabia humana por linaje urbano* 100,000 Hab."/>
    <n v="0"/>
    <n v="0"/>
    <n v="247"/>
    <s v="Ejecutada la jornada masiva de vacunación antirrábica en caninos y felinos del Departamento."/>
    <n v="1903057"/>
    <s v="Servicio de promoción, prevención, vigilancia y control de vectores y zoonosis"/>
    <n v="190305700"/>
    <s v="Municipios con acciones de promoción, prevención, vigilancia  y control de vectores y zoonosi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Mortalidad por rabia humana por linaje urbano* 100,000 Hab."/>
    <n v="0"/>
    <n v="0"/>
    <n v="248"/>
    <s v="Servicio de información en vigilancia sanitaria y epidemiológica de eventos de salud ambiental por cada municipio."/>
    <n v="1903031"/>
    <s v="Servicio de información de vigilancia epidemiológica"/>
    <n v="190303100"/>
    <s v="Informes de evento generados en la vigencia"/>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  en la implementacion de la RIA de Promoción y mantenimiento de la salud"/>
    <n v="0.23"/>
    <n v="0.7"/>
    <n v="249"/>
    <s v="Asistencia Técnica a los prestadores públicos de servicios de salud municipales para la implementación de la ruta de atención de promoción y mantenimiento de la salud, dentro de la estrategia de Acciones  Preventivas de Salud APS"/>
    <n v="1905050"/>
    <s v="Servicio de asistencia técnica"/>
    <n v="190505000"/>
    <s v="Asistencias técnicas realizadas"/>
    <s v="Mantenida"/>
    <m/>
    <n v="68"/>
    <n v="68"/>
    <n v="68"/>
    <n v="68"/>
    <n v="68"/>
    <n v="68"/>
    <m/>
    <n v="0"/>
    <x v="0"/>
    <m/>
    <n v="0"/>
    <s v="NO INICIADA"/>
    <m/>
    <n v="0"/>
    <s v="NO INICIADA"/>
    <m/>
    <n v="0"/>
    <s v="NO INICIADA"/>
    <m/>
    <n v="0"/>
    <x v="0"/>
  </r>
  <r>
    <s v="INCLUSIÓN SOCIAL Y ACCESO A DERECHOS"/>
    <s v="SALUD PARA EL BUEN VIVIR"/>
    <s v="Atencion Primaria Integral en Salud para la Paz"/>
    <x v="8"/>
    <s v="Cobertura  en la implementacion de la RIA de Promocion y mantenimiento de la salud"/>
    <n v="0.23"/>
    <n v="0.8"/>
    <n v="250"/>
    <s v="Incrementadas las acciones de inspección, vigilancia y control (IVC) para dar cumplimiento a la política farmacéutica y los programas de farmacovigilancia y técnovigilancia en los establecimientos farmacéuticos de Nariño"/>
    <n v="1903011"/>
    <s v="Servicio de inspección, vigilancia y control"/>
    <s v="190301100"/>
    <s v="Visitas realizadas"/>
    <s v="Incremento"/>
    <m/>
    <n v="1564"/>
    <n v="2000"/>
    <n v="1600"/>
    <n v="1750"/>
    <n v="1850"/>
    <n v="2000"/>
    <m/>
    <n v="0"/>
    <x v="0"/>
    <m/>
    <n v="0"/>
    <s v="NO INICIADA"/>
    <m/>
    <n v="0"/>
    <s v="NO INICIADA"/>
    <m/>
    <n v="0"/>
    <s v="NO INICIADA"/>
    <m/>
    <n v="0"/>
    <x v="0"/>
  </r>
  <r>
    <s v="INCLUSIÓN SOCIAL Y ACCESO A DERECHOS"/>
    <s v="SALUD PARA EL BUEN VIVIR"/>
    <s v="Atencion Primaria Integral en Salud para la Paz"/>
    <x v="8"/>
    <s v="Cobertura  en la implementacion de la RIA de Promocion y mantenimiento de la salud"/>
    <n v="0.23"/>
    <n v="0.8"/>
    <n v="251"/>
    <s v="Fortalecida la implementación de la política farmacéutica y los programas de farmacovigilancia y tecnovigilancia en los establecimientos farmacéuticos del Departamento."/>
    <n v="1903023"/>
    <s v="Servicio de asistencia técnica en inspección, vigilancia y control"/>
    <s v="190302300"/>
    <s v="Asistencias técnica en Inspección, Vigilancia y Control realizadas"/>
    <s v="Incremento"/>
    <m/>
    <n v="12"/>
    <n v="24"/>
    <n v="12"/>
    <n v="16"/>
    <n v="20"/>
    <n v="24"/>
    <m/>
    <n v="0"/>
    <x v="0"/>
    <m/>
    <n v="0"/>
    <s v="NO INICIADA"/>
    <m/>
    <n v="0"/>
    <s v="NO INICIADA"/>
    <m/>
    <n v="0"/>
    <s v="NO INICIADA"/>
    <m/>
    <n v="0"/>
    <x v="0"/>
  </r>
  <r>
    <s v="INCLUSIÓN SOCIAL Y ACCESO A DERECHOS"/>
    <s v="SALUD PARA EL BUEN VIVIR"/>
    <s v="Atencion Primaria Integral en Salud para la Paz"/>
    <x v="8"/>
    <s v="Cobertura  en la implementacion de la RIA de Promocion y mantenimiento de la salud"/>
    <n v="0.23"/>
    <n v="0.7"/>
    <n v="252"/>
    <s v="Seguimiento y monitoreo a los prestadores públicos de salud municipales responsables de la implementación de la Ruta de Promocion y Mantenimiento de la Salud."/>
    <s v="1905053"/>
    <s v="Documento de evaluación"/>
    <s v="190505300"/>
    <s v="Documentos de evaluación realizados"/>
    <s v="Incremento"/>
    <m/>
    <n v="0"/>
    <n v="68"/>
    <n v="68"/>
    <n v="68"/>
    <n v="68"/>
    <n v="68"/>
    <m/>
    <n v="0"/>
    <x v="0"/>
    <m/>
    <n v="0"/>
    <s v="NO INICIADA"/>
    <m/>
    <n v="0"/>
    <s v="NO INICIADA"/>
    <m/>
    <n v="0"/>
    <s v="NO INICIADA"/>
    <m/>
    <n v="0"/>
    <x v="0"/>
  </r>
  <r>
    <s v="INCLUSIÓN SOCIAL Y ACCESO A DERECHOS"/>
    <s v="SALUD PARA EL BUEN VIVIR"/>
    <s v="Gobernanza y Gobernabilidad de la salud para la paz"/>
    <x v="8"/>
    <s v="Porcentaje de ejecucion de Planes Territoriales de Salud Municipales"/>
    <n v="0.89900000000000002"/>
    <n v="0.92"/>
    <n v="253"/>
    <s v="Realizados informes trimestrales de los eventos de interés en salud pública y remisión al Instituto Nacional de Salud -INS- de acuerdo a lineamientos nacionales."/>
    <n v="1903031"/>
    <s v="Servicio de información de vigilancia epidemiológica"/>
    <n v="190303100"/>
    <s v="Informes de evento generados en la vigencia"/>
    <s v="Mantemiento "/>
    <m/>
    <n v="4"/>
    <n v="4"/>
    <n v="4"/>
    <n v="4"/>
    <n v="4"/>
    <n v="4"/>
    <m/>
    <n v="0"/>
    <x v="0"/>
    <m/>
    <n v="0"/>
    <s v="NO INICIADA"/>
    <m/>
    <n v="0"/>
    <s v="NO INICIADA"/>
    <m/>
    <n v="0"/>
    <s v="NO INICIADA"/>
    <m/>
    <n v="0"/>
    <x v="0"/>
  </r>
  <r>
    <s v="INCLUSIÓN SOCIAL Y ACCESO A DERECHOS"/>
    <s v="SALUD PARA EL BUEN VIVIR"/>
    <s v="Gobernanza y Gobernabilidad de la salud para la paz"/>
    <x v="8"/>
    <s v="Porcentaje de ejecucion de Planes Territoriales de Salud Municipales"/>
    <n v="0.89900000000000002"/>
    <m/>
    <n v="254"/>
    <s v="Realizada la notificación obligatoria de los eventos de interés en salud pública del Departamento, durante las 52 semanas epidemiológicas."/>
    <n v="1903052"/>
    <s v="Documentos de evaluación"/>
    <n v="190305200"/>
    <s v="Documentos de evaluación realizados"/>
    <s v="Mantemiento "/>
    <m/>
    <n v="64"/>
    <n v="64"/>
    <n v="64"/>
    <n v="64"/>
    <n v="64"/>
    <n v="64"/>
    <m/>
    <n v="0"/>
    <x v="0"/>
    <m/>
    <n v="0"/>
    <s v="NO INICIADA"/>
    <m/>
    <n v="0"/>
    <s v="NO INICIADA"/>
    <m/>
    <n v="0"/>
    <s v="NO INICIADA"/>
    <m/>
    <n v="0"/>
    <x v="0"/>
  </r>
  <r>
    <s v="INCLUSIÓN SOCIAL Y ACCESO A DERECHOS"/>
    <s v="SALUD PARA EL BUEN VIVIR"/>
    <s v="Gobernanza y Gobernabilidad de la salud para la paz"/>
    <x v="8"/>
    <s v="Porcentaje de ejecucion de Planes Territoriales de Salud Municipales"/>
    <n v="0.89900000000000002"/>
    <m/>
    <n v="255"/>
    <s v="Realizadas asistencias técnicas, sobre lineamientos de vigilancia en salud publica"/>
    <n v="1903023"/>
    <s v="Servicio de asistencia técnica en inspección, vigilancia y control"/>
    <n v="190302300"/>
    <s v="Asistencias técnica en inspección, vigilancia y control realizadas"/>
    <s v="Mantemiento "/>
    <m/>
    <n v="64"/>
    <n v="64"/>
    <n v="64"/>
    <n v="64"/>
    <n v="64"/>
    <n v="64"/>
    <m/>
    <n v="0"/>
    <x v="0"/>
    <m/>
    <n v="0"/>
    <s v="NO INICIADA"/>
    <m/>
    <n v="0"/>
    <s v="NO INICIADA"/>
    <m/>
    <n v="0"/>
    <s v="NO INICIADA"/>
    <m/>
    <n v="0"/>
    <x v="0"/>
  </r>
  <r>
    <s v="INCLUSIÓN SOCIAL Y ACCESO A DERECHOS"/>
    <s v="SALUD PARA EL BUEN VIVIR"/>
    <s v="Atencion Primaria Integral en Salud para la Paz"/>
    <x v="8"/>
    <s v="Porcentaje de ejecucion de Planes Territoriales de Salud Municipales"/>
    <n v="0.89900000000000002"/>
    <n v="0.92"/>
    <n v="256"/>
    <s v="Planes estratégicos y operativos Territoriales de Salud municipales, con instrumentos de seguimiento, diseñados y en ejecución."/>
    <n v="1905015"/>
    <s v="Documentos de planeación"/>
    <s v="190501506"/>
    <s v="Documentos de planeación con seguimiento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Porcentaje de ejecucion de Planes Territoriales de Salud Municipales"/>
    <n v="0.89900000000000002"/>
    <n v="0.92"/>
    <n v="257"/>
    <s v="Municipios con asistencia técnica en la formulación, ejecución y monitoreo de los Planes Territoriales de Salud."/>
    <s v="1905050"/>
    <s v="Servicio de asistencia técnica"/>
    <n v="190505005"/>
    <s v="Entidades territoriales asistidas técnicamente en el plan territorial del salud"/>
    <s v="Mantenimiento"/>
    <m/>
    <n v="64"/>
    <n v="64"/>
    <n v="64"/>
    <n v="64"/>
    <n v="64"/>
    <n v="64"/>
    <m/>
    <n v="0"/>
    <x v="0"/>
    <m/>
    <n v="0"/>
    <s v="NO INICIADA"/>
    <m/>
    <n v="0"/>
    <s v="NO INICIADA"/>
    <m/>
    <n v="0"/>
    <s v="NO INICIADA"/>
    <m/>
    <n v="0"/>
    <x v="0"/>
  </r>
  <r>
    <s v="INCLUSIÓN SOCIAL Y ACCESO A DERECHOS"/>
    <s v="SALUD PARA EL BUEN VIVIR"/>
    <s v="Atencion Primaria Integral en Salud para la Paz"/>
    <x v="8"/>
    <s v="Porcentaje de ejecucion de Planes Territoriales de Salud Municipales"/>
    <n v="0.89900000000000002"/>
    <n v="0.92"/>
    <n v="258"/>
    <s v="Documentos de evaluación en la aplicación de la metodología de la capacidad de gestión de las Direcciones Locales de Salud , en el marco del Decreto 3003/2005 del Plan Territorial de Salud."/>
    <n v="1905053"/>
    <s v="Documentos de evaluación"/>
    <n v="190505300"/>
    <s v="Documentos de evaluación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Tasa de mortalidad  por suicidio_x000a_"/>
    <n v="7"/>
    <n v="5.95"/>
    <n v="259"/>
    <s v="Formulados, implementados y con seguimiento planes de acción obtenidos de las Salas situacionales de Suicidio para la atención integral en salud en los territorios desde las acciones colectivas."/>
    <n v="1905050"/>
    <s v="Servicio de asistencia tecnica"/>
    <n v="190505004"/>
    <s v="Entidades territoriales asistidas tecnicamente en el plan de intervencines colectivas"/>
    <s v="Incremento"/>
    <m/>
    <n v="15"/>
    <n v="30"/>
    <n v="6"/>
    <n v="7"/>
    <n v="8"/>
    <n v="9"/>
    <m/>
    <n v="0"/>
    <x v="0"/>
    <m/>
    <n v="0"/>
    <s v="NO INICIADA"/>
    <m/>
    <n v="0"/>
    <s v="NO INICIADA"/>
    <m/>
    <n v="0"/>
    <s v="NO INICIADA"/>
    <m/>
    <n v="0"/>
    <x v="0"/>
  </r>
  <r>
    <s v="INCLUSIÓN SOCIAL Y ACCESO A DERECHOS"/>
    <s v="SALUD PARA EL BUEN VIVIR"/>
    <s v="Atencion Primaria Integral en Salud para la Paz"/>
    <x v="8"/>
    <s v="Tasa de mortalidad  por suicidio_x000a_"/>
    <n v="7"/>
    <n v="5.95"/>
    <n v="260"/>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Número de asistencias técnicas realizadas"/>
    <s v="Incremento"/>
    <m/>
    <n v="5"/>
    <n v="64"/>
    <n v="64"/>
    <n v="64"/>
    <n v="64"/>
    <n v="64"/>
    <m/>
    <n v="0"/>
    <x v="0"/>
    <m/>
    <n v="0"/>
    <s v="NO INICIADA"/>
    <m/>
    <n v="0"/>
    <s v="NO INICIADA"/>
    <m/>
    <n v="0"/>
    <s v="NO INICIADA"/>
    <m/>
    <n v="0"/>
    <x v="0"/>
  </r>
  <r>
    <s v="INCLUSIÓN SOCIAL Y ACCESO A DERECHOS"/>
    <s v="SALUD PARA EL BUEN VIVIR"/>
    <s v="Atencion Primaria Integral en Salud para la Paz"/>
    <x v="8"/>
    <s v="Tasa de violencia niños, niñas y adolescentes y jóvenes _x000a_"/>
    <n v="13.77"/>
    <n v="12.3"/>
    <n v="261"/>
    <s v="_x000a_Ampliacion de la atencion integral en salud mental a través de la Plataforma  GLIA, como estrategia de prevención de los trastornos mentales, conducta suicida y epilepsia para la contención, derivación y activación de ruta._x000a__x000a_"/>
    <n v="1905022"/>
    <s v="Servicio de gestión del riesgo en temas de trastornos mentales"/>
    <n v="190502202"/>
    <s v="Estrategias de gestión del riesgo en temas de trastornos mentales implementadas"/>
    <s v="Mantenimmiento"/>
    <m/>
    <n v="1"/>
    <n v="1"/>
    <n v="1"/>
    <n v="1"/>
    <n v="1"/>
    <n v="1"/>
    <m/>
    <n v="0"/>
    <x v="0"/>
    <m/>
    <n v="0"/>
    <s v="NO INICIADA"/>
    <m/>
    <n v="0"/>
    <s v="NO INICIADA"/>
    <m/>
    <n v="0"/>
    <s v="NO INICIADA"/>
    <m/>
    <n v="0"/>
    <x v="0"/>
  </r>
  <r>
    <s v="INCLUSIÓN SOCIAL Y ACCESO A DERECHOS"/>
    <s v="SALUD PARA EL BUEN VIVIR"/>
    <s v="Atencion Primaria Integral en Salud para la Paz"/>
    <x v="8"/>
    <s v="Tasa de violencia niños, niñas y adolescentes y jóvenes _x000a_"/>
    <n v="13.77"/>
    <n v="12.3"/>
    <n v="262"/>
    <s v="Fortalecimiento intersectorial para la atencion integral en salud a los ninños, niñas, adolescentes y jovenes NNAJ, victimas de violencia  a nivel municipal"/>
    <n v="1905050"/>
    <s v="Servicio de asistencia tecnica"/>
    <n v="190505002"/>
    <s v="Entidades territoriales asististidas tecnicamente"/>
    <s v="Mantenimiento"/>
    <m/>
    <n v="64"/>
    <n v="64"/>
    <n v="64"/>
    <n v="64"/>
    <n v="64"/>
    <n v="64"/>
    <m/>
    <n v="0"/>
    <x v="0"/>
    <m/>
    <n v="0"/>
    <s v="NO INICIADA"/>
    <m/>
    <n v="0"/>
    <s v="NO INICIADA"/>
    <m/>
    <n v="0"/>
    <s v="NO INICIADA"/>
    <m/>
    <n v="0"/>
    <x v="0"/>
  </r>
  <r>
    <s v="INCLUSIÓN SOCIAL Y ACCESO A DERECHOS"/>
    <s v="SALUD PARA EL BUEN VIVIR"/>
    <s v="Atencion Primaria Integral en Salud para la Paz"/>
    <x v="8"/>
    <s v="Tasa de intoxicación por consumo de sustancias psicoactivas"/>
    <n v="15.8"/>
    <n v="14.2"/>
    <n v="263"/>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Asistencias técnicas realizadas"/>
    <s v="Incremento"/>
    <m/>
    <n v="5"/>
    <n v="30"/>
    <n v="6"/>
    <n v="7"/>
    <n v="8"/>
    <n v="9"/>
    <m/>
    <n v="0"/>
    <x v="0"/>
    <m/>
    <n v="0"/>
    <s v="NO INICIADA"/>
    <m/>
    <n v="0"/>
    <s v="NO INICIADA"/>
    <m/>
    <n v="0"/>
    <s v="NO INICIADA"/>
    <m/>
    <n v="0"/>
    <x v="0"/>
  </r>
  <r>
    <s v="INCLUSIÓN SOCIAL Y ACCESO A DERECHOS"/>
    <s v="SALUD PARA EL BUEN VIVIR"/>
    <s v="Atencion Primaria Integral en Salud para la Paz"/>
    <x v="8"/>
    <s v="Tasa de intoxicación por consumo de sustancias psicoactivas"/>
    <n v="15.8"/>
    <n v="14.2"/>
    <n v="264"/>
    <s v="Inspección y vigilancia dirigidas a los municipios mediante análisis de resultados e impactos de la política pública de salud."/>
    <n v="1905053"/>
    <s v="Servicio de asistencia técnica"/>
    <n v="190505300"/>
    <s v="Documentos de evaluación realizados por Municipio."/>
    <s v="Incremento"/>
    <m/>
    <n v="40"/>
    <n v="60"/>
    <n v="45"/>
    <n v="50"/>
    <n v="55"/>
    <n v="60"/>
    <m/>
    <n v="0"/>
    <x v="0"/>
    <m/>
    <n v="0"/>
    <s v="NO INICIADA"/>
    <m/>
    <n v="0"/>
    <s v="NO INICIADA"/>
    <m/>
    <n v="0"/>
    <s v="NO INICIADA"/>
    <m/>
    <n v="0"/>
    <x v="0"/>
  </r>
  <r>
    <s v="INCLUSIÓN SOCIAL Y ACCESO A DERECHOS"/>
    <s v="SALUD PARA EL BUEN VIVIR"/>
    <s v="Atencion Primaria Integral en Salud para la Paz"/>
    <x v="8"/>
    <s v=" Incidencia del dengue"/>
    <n v="852.9"/>
    <n v="682"/>
    <n v="265"/>
    <s v="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
    <n v="1905054"/>
    <s v="Servicio de promoción de la salud"/>
    <n v="190505400"/>
    <s v="Estrategias de promoción de la salud implementadas"/>
    <s v="Incremento"/>
    <m/>
    <n v="18"/>
    <n v="22"/>
    <n v="19"/>
    <n v="20"/>
    <n v="21"/>
    <n v="22"/>
    <m/>
    <n v="0"/>
    <x v="0"/>
    <m/>
    <n v="0"/>
    <s v="NO INICIADA"/>
    <m/>
    <n v="0"/>
    <s v="NO INICIADA"/>
    <m/>
    <n v="0"/>
    <s v="NO INICIADA"/>
    <m/>
    <n v="0"/>
    <x v="0"/>
  </r>
  <r>
    <s v="INCLUSIÓN SOCIAL Y ACCESO A DERECHOS"/>
    <s v="SALUD PARA EL BUEN VIVIR"/>
    <s v="Atencion Primaria Integral en Salud para la Paz"/>
    <x v="8"/>
    <s v="Letalidad por dengue "/>
    <n v="0.21"/>
    <n v="0.13"/>
    <n v="266"/>
    <s v="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
    <n v="1905050"/>
    <s v="Servicio de asistencia técnica"/>
    <n v="190505000"/>
    <s v="Asistencias técnicas realizadas"/>
    <s v="Incrementar"/>
    <m/>
    <n v="19"/>
    <n v="23"/>
    <n v="20"/>
    <n v="21"/>
    <n v="22"/>
    <n v="23"/>
    <m/>
    <n v="0"/>
    <x v="0"/>
    <m/>
    <n v="0"/>
    <s v="NO INICIADA"/>
    <m/>
    <n v="0"/>
    <s v="NO INICIADA"/>
    <m/>
    <n v="0"/>
    <s v="NO INICIADA"/>
    <m/>
    <n v="0"/>
    <x v="0"/>
  </r>
  <r>
    <s v="INCLUSIÓN SOCIAL Y ACCESO A DERECHOS"/>
    <s v="SALUD PARA EL BUEN VIVIR"/>
    <s v="Atencion Primaria Integral en Salud para la Paz"/>
    <x v="8"/>
    <s v="Mortalidad por malaria "/>
    <n v="0.2"/>
    <n v="0"/>
    <n v="267"/>
    <s v="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
    <n v="1905053"/>
    <s v="Documentos de evaluación"/>
    <n v="190505300"/>
    <s v="Documentos de evaluación realizados"/>
    <s v="Incrementar"/>
    <m/>
    <n v="19"/>
    <n v="23"/>
    <n v="20"/>
    <n v="21"/>
    <n v="22"/>
    <n v="23"/>
    <m/>
    <n v="0"/>
    <x v="0"/>
    <m/>
    <n v="0"/>
    <s v="NO INICIADA"/>
    <m/>
    <n v="0"/>
    <s v="NO INICIADA"/>
    <m/>
    <n v="0"/>
    <s v="NO INICIADA"/>
    <m/>
    <n v="0"/>
    <x v="0"/>
  </r>
  <r>
    <s v="INCLUSIÓN SOCIAL Y ACCESO A DERECHOS"/>
    <s v="SALUD PARA EL BUEN VIVIR"/>
    <s v="Atencion Primaria Integral en Salud para la Paz"/>
    <x v="8"/>
    <s v="Tasa de mortalidad por cáncer en el Departamento. "/>
    <n v="52.9"/>
    <n v="45"/>
    <n v="268"/>
    <s v="Asistencia técnica, Inspección, vigilancia a la línea de cancer de la red de prestadores y administradores, evaluación y verificación del cumplimiento de las acciones"/>
    <n v="1905053"/>
    <s v="Servicio de inspección, vigilancia y control"/>
    <n v="190505300"/>
    <s v="Documentos de evaluacion realizados"/>
    <s v="Incrementada"/>
    <m/>
    <n v="30"/>
    <n v="50"/>
    <n v="35"/>
    <n v="40"/>
    <n v="45"/>
    <n v="50"/>
    <m/>
    <n v="0"/>
    <x v="0"/>
    <m/>
    <n v="0"/>
    <s v="NO INICIADA"/>
    <m/>
    <n v="0"/>
    <s v="NO INICIADA"/>
    <m/>
    <n v="0"/>
    <s v="NO INICIADA"/>
    <m/>
    <n v="0"/>
    <x v="0"/>
  </r>
  <r>
    <s v="INCLUSIÓN SOCIAL Y ACCESO A DERECHOS"/>
    <s v="SALUD PARA EL BUEN VIVIR"/>
    <s v="Atencion Primaria Integral en Salud para la Paz"/>
    <x v="8"/>
    <s v="Proporción de pacientes con detección temprana de cáncer según protocolo médico y tipo de cáncer. "/>
    <n v="8.1"/>
    <n v="50"/>
    <n v="269"/>
    <s v="Implementada la estrategia de detección temprana para cáncer."/>
    <n v="1905049"/>
    <s v="Servicio de promoción de la participación social en salud"/>
    <n v="190504900"/>
    <s v="Estrategias de promoción de la participación social en salud implementadas"/>
    <s v="Mantenimiento"/>
    <m/>
    <n v="1"/>
    <n v="1"/>
    <n v="1"/>
    <n v="1"/>
    <n v="1"/>
    <n v="1"/>
    <m/>
    <n v="0"/>
    <x v="0"/>
    <m/>
    <n v="0"/>
    <s v="NO INICIADA"/>
    <m/>
    <n v="0"/>
    <s v="NO INICIADA"/>
    <m/>
    <n v="0"/>
    <s v="NO INICIADA"/>
    <m/>
    <n v="0"/>
    <x v="0"/>
  </r>
  <r>
    <s v="INCLUSIÓN SOCIAL Y ACCESO A DERECHOS"/>
    <s v="SALUD PARA EL BUEN VIVIR"/>
    <s v="Atencion Primaria Integral en Salud para la Paz"/>
    <x v="8"/>
    <s v="Tasa de mortalidad en eventos de emergencias y desastres "/>
    <s v="4.9"/>
    <s v="4.5"/>
    <n v="270"/>
    <s v="Formulado y Ejecutado el Plan de Respuesta del sector salud frente a emergencias y desastres."/>
    <n v="1905015"/>
    <s v="Documentos de planeación"/>
    <n v="190501502"/>
    <s v="Documentos de planeación en salud publica para atención de emergencias y desastres elaborados"/>
    <s v="Incremento"/>
    <m/>
    <n v="0"/>
    <n v="1"/>
    <n v="1"/>
    <n v="1"/>
    <n v="1"/>
    <n v="1"/>
    <m/>
    <n v="0"/>
    <x v="0"/>
    <m/>
    <n v="0"/>
    <s v="NO INICIADA"/>
    <m/>
    <n v="0"/>
    <s v="NO INICIADA"/>
    <m/>
    <n v="0"/>
    <s v="NO INICIADA"/>
    <m/>
    <n v="0"/>
    <x v="0"/>
  </r>
  <r>
    <s v="INCLUSIÓN SOCIAL Y ACCESO A DERECHOS"/>
    <s v="SALUD PARA EL BUEN VIVIR"/>
    <s v="Atencion Primaria Integral en Salud para la Paz"/>
    <x v="8"/>
    <s v="Tasa de mortalidad en eventos de emergencias y desastres "/>
    <s v="4.9"/>
    <s v="4.5"/>
    <n v="271"/>
    <s v="Servicio de asistencia técnica y acompañamiento a IPS y Direcciones Locales de Salud (DLS) del Departamento en las etapas de conocimiento, preparación y respuesta frente a situaciones en Salud Pública derivadas de emergencias, desastres y pandemias."/>
    <n v="1905035"/>
    <s v="Servicio de gestión territorial para atención en salud -pandemias- a población afectada por emergencias o desastres"/>
    <n v="190503505"/>
    <s v="Estrategias de gestión territorial para atención en salud -pandemias- a población afectada por emergencias o desastres implementadas"/>
    <s v="Incremento"/>
    <m/>
    <n v="0"/>
    <n v="1"/>
    <n v="1"/>
    <n v="1"/>
    <n v="1"/>
    <n v="1"/>
    <m/>
    <n v="0"/>
    <x v="0"/>
    <m/>
    <n v="0"/>
    <s v="NO INICIADA"/>
    <m/>
    <n v="0"/>
    <s v="NO INICIADA"/>
    <m/>
    <n v="0"/>
    <s v="NO INICIADA"/>
    <m/>
    <n v="0"/>
    <x v="0"/>
  </r>
  <r>
    <s v="INCLUSIÓN SOCIAL Y ACCESO A DERECHOS"/>
    <s v="SALUD PARA EL BUEN VIVIR"/>
    <s v="Gobernanza y Gobernabilidad de la salud para la paz"/>
    <x v="8"/>
    <s v="Cobertura en la implementacion de la Ruta de Promocion y Mantenimiento de la Salud en Nariño"/>
    <n v="0.23"/>
    <n v="0.8"/>
    <n v="272"/>
    <s v="Realizadas visitas de inspección, vigilancia y control a los integrantes a la red departamental de laboratorios, para verificación de cumplimiento de estándares de calidad según Resolución 1619 de 2015 y demás normatividad vigente."/>
    <n v="1903016"/>
    <s v="servicios de auditoria y visitas inspectivas"/>
    <n v="190301600"/>
    <s v="Auditorias y visitas de inspección realizadas"/>
    <s v="Incremento"/>
    <m/>
    <n v="12"/>
    <n v="23"/>
    <n v="17"/>
    <n v="19"/>
    <n v="21"/>
    <n v="23"/>
    <m/>
    <n v="0"/>
    <x v="0"/>
    <m/>
    <n v="0"/>
    <s v="NO INICIADA"/>
    <m/>
    <n v="0"/>
    <s v="NO INICIADA"/>
    <m/>
    <n v="0"/>
    <s v="NO INICIADA"/>
    <m/>
    <n v="0"/>
    <x v="0"/>
  </r>
  <r>
    <s v="INCLUSIÓN SOCIAL Y ACCESO A DERECHOS"/>
    <s v="SALUD PARA EL BUEN VIVIR"/>
    <s v="Gobernanza y Gobernabilidad de la salud para la paz"/>
    <x v="8"/>
    <s v="Cobertura en la implementacion de la Ruta de Promocion y Mantenimiento de la Salud en Nariño"/>
    <n v="0.23"/>
    <n v="0.8"/>
    <n v="273"/>
    <s v="Realizados los análisis en el laboratorio de salud pública en el marco de coordinación de la red departamental de laboratorios, la vigilancia en salud pública y el control sanitario."/>
    <n v="1903012"/>
    <s v="Servicio de análisis de laboratorio"/>
    <n v="190301200"/>
    <s v="Analisis realizados"/>
    <s v="Incremento"/>
    <m/>
    <n v="14000"/>
    <n v="16000"/>
    <n v="16000"/>
    <n v="16000"/>
    <n v="16000"/>
    <n v="16000"/>
    <m/>
    <n v="0"/>
    <x v="0"/>
    <m/>
    <n v="0"/>
    <s v="NO INICIADA"/>
    <m/>
    <n v="0"/>
    <s v="NO INICIADA"/>
    <m/>
    <n v="0"/>
    <s v="NO INICIADA"/>
    <m/>
    <n v="0"/>
    <x v="0"/>
  </r>
  <r>
    <s v="INCLUSIÓN SOCIAL Y ACCESO A DERECHOS"/>
    <s v="SALUD PARA EL BUEN VIVIR"/>
    <s v="Gobernanza y Gobernabilidad de la salud para la paz"/>
    <x v="8"/>
    <s v="Cobertura en la implementacion de la Ruta de Promocion y Mantenimiento de la Salud en Nariño"/>
    <n v="0.23"/>
    <n v="0.8"/>
    <n v="274"/>
    <s v="Realizadas asistencias técnicas a los integrantes de la red departamental de laboratorios de Nariño para el cumplimiento de la normatividad vigente"/>
    <n v="1903034"/>
    <s v="Servicio de asistencia técnica"/>
    <n v="190303400"/>
    <s v="Asistencias técnicas realizadas"/>
    <s v="Incremento"/>
    <m/>
    <n v="141"/>
    <n v="150"/>
    <n v="150"/>
    <n v="150"/>
    <n v="150"/>
    <n v="150"/>
    <m/>
    <n v="0"/>
    <x v="0"/>
    <m/>
    <n v="0"/>
    <s v="NO INICIADA"/>
    <m/>
    <n v="0"/>
    <s v="NO INICIADA"/>
    <m/>
    <n v="0"/>
    <s v="NO INICIADA"/>
    <m/>
    <n v="0"/>
    <x v="0"/>
  </r>
  <r>
    <s v="INCLUSIÓN SOCIAL Y ACCESO A DERECHOS"/>
    <s v="SALUD PARA EL BUEN VIVIR"/>
    <s v="Gobernanza y Gobernabilidad de la salud para la paz"/>
    <x v="8"/>
    <s v="Cobertura en la implementacion de la Ruta de Promocion y Mantenimiento de la Salud en Nariño"/>
    <n v="0.23"/>
    <n v="0.8"/>
    <n v="275"/>
    <s v="Fortalecida la cultura de autocuidado de la salud en la población de Nariño mediante estrategias de comunicación y difusión."/>
    <n v="1903047"/>
    <s v="Servicios de comunicación y divulgación en inspección, vigilancia y control"/>
    <n v="190304700"/>
    <s v="Productos de comunicación difundidos"/>
    <s v="Incremento"/>
    <m/>
    <n v="460"/>
    <n v="850"/>
    <n v="700"/>
    <n v="750"/>
    <n v="800"/>
    <n v="850"/>
    <m/>
    <n v="0"/>
    <x v="0"/>
    <m/>
    <n v="0"/>
    <s v="NO INICIADA"/>
    <m/>
    <n v="0"/>
    <s v="NO INICIADA"/>
    <m/>
    <n v="0"/>
    <s v="NO INICIADA"/>
    <m/>
    <n v="0"/>
    <x v="0"/>
  </r>
  <r>
    <s v="INCLUSIÓN SOCIAL Y ACCESO A DERECHOS"/>
    <s v="SALUD PARA EL BUEN VIVIR"/>
    <s v="Sostenibiliad del sistema mejoramiento de la red publica en salud para la paz"/>
    <x v="8"/>
    <s v="Cobertura del régimen subsidiado"/>
    <n v="0.9839"/>
    <n v="0.98799999999999999"/>
    <n v="276"/>
    <s v="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
    <n v="1906040"/>
    <s v="Documentos de evaluación"/>
    <n v="190604000"/>
    <s v="Documentos de evaluación realizados"/>
    <s v="Incremento"/>
    <m/>
    <n v="100"/>
    <n v="115"/>
    <n v="100"/>
    <n v="105"/>
    <n v="110"/>
    <n v="115"/>
    <m/>
    <n v="0"/>
    <x v="0"/>
    <m/>
    <n v="0"/>
    <s v="NO INICIADA"/>
    <m/>
    <n v="0"/>
    <s v="NO INICIADA"/>
    <m/>
    <n v="0"/>
    <s v="NO INICIADA"/>
    <m/>
    <n v="0"/>
    <x v="0"/>
  </r>
  <r>
    <s v="INCLUSIÓN SOCIAL Y ACCESO A DERECHOS"/>
    <s v="SALUD PARA EL BUEN VIVIR"/>
    <s v="Sostenibiliad del sistema mejoramiento de la red publica en salud para la paz"/>
    <x v="8"/>
    <s v="Cobertura del régimen subsidiado"/>
    <n v="0.9839"/>
    <n v="0.98799999999999999"/>
    <n v="277"/>
    <s v="Asignación y giro de recursos a los entes municipales (giro directo ESE) para la cofinanciación del régimen subsidiado."/>
    <n v="1906035"/>
    <s v="Servicio de apoyo financiero para la atención en salud a la población"/>
    <n v="190603500"/>
    <s v="Instituciones financiadas para la atención en salud a la población"/>
    <s v="Mantenimiento"/>
    <m/>
    <n v="64"/>
    <n v="64"/>
    <n v="64"/>
    <n v="64"/>
    <n v="64"/>
    <n v="64"/>
    <m/>
    <n v="0"/>
    <x v="0"/>
    <m/>
    <n v="0"/>
    <s v="NO INICIADA"/>
    <m/>
    <n v="0"/>
    <s v="NO INICIADA"/>
    <m/>
    <n v="0"/>
    <s v="NO INICIADA"/>
    <m/>
    <n v="0"/>
    <x v="0"/>
  </r>
  <r>
    <s v="INCLUSIÓN SOCIAL Y ACCESO A DERECHOS"/>
    <s v="SALUD PARA EL BUEN VIVIR"/>
    <s v="Sostenibiliad del sistema mejoramiento de la red publica en salud para la paz"/>
    <x v="8"/>
    <s v="Cobertura del régimen subsidiado"/>
    <n v="0.9839"/>
    <n v="0.98799999999999999"/>
    <n v="278"/>
    <s v="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
    <n v="1906041"/>
    <s v="Servicio de asistencia técnica"/>
    <n v="190604100"/>
    <s v="Asistencias técnicas realizadas"/>
    <s v=" incremento"/>
    <m/>
    <n v="32"/>
    <n v="38"/>
    <n v="32"/>
    <n v="34"/>
    <n v="36"/>
    <n v="38"/>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79"/>
    <s v="Visitas de Inspección Vigilancia y Control a los prestadores de servicios de salud públicos y privados en el cumplimiento de estándares de habilitación."/>
    <n v="1906040"/>
    <s v="Documentos de evaluación"/>
    <n v="190604000"/>
    <s v="Documentos de evaluación realizados - Informes de Visitas de Certificación de Habilitación"/>
    <s v="Incremento"/>
    <m/>
    <n v="100"/>
    <n v="275"/>
    <n v="150"/>
    <n v="225"/>
    <n v="250"/>
    <n v="275"/>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0"/>
    <s v="Visitas de Inspección y Vigilancia  al Plan de Mantenimiento Hospitalario de los prestadores de servicios de salud públicos."/>
    <n v="1906040"/>
    <s v="Documentos de evaluación"/>
    <n v="190604000"/>
    <s v="Documentos de evaluación realizados - Informes de Visitas de Vigilancia a Planes de Mantenimiento Hospitalario"/>
    <s v="Incremento"/>
    <m/>
    <n v="40"/>
    <n v="52"/>
    <n v="43"/>
    <n v="45"/>
    <n v="49"/>
    <n v="52"/>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1"/>
    <s v="Seguimiento a los recursos de oferta. "/>
    <n v="1906040"/>
    <s v="Documentos de evaluación"/>
    <n v="190604000"/>
    <s v="Documentos de evaluación realizados - Contratos de Subsidio a la oferta suscritos con las 21 Empresas Sociales del Estado de los municipios descertificados y no descentralizados para el seguimiento a la ejecución de los recursos de SGP-oferta"/>
    <s v="Mantenimiento"/>
    <m/>
    <n v="21"/>
    <n v="21"/>
    <n v="21"/>
    <n v="21"/>
    <n v="21"/>
    <n v="21"/>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al de los usuarios en las Instituciones Prestadoras de Servicios de Salud"/>
    <n v="0.92500000000000004"/>
    <n v="0.95"/>
    <n v="282"/>
    <s v="Seguimiento a los Programas de Saneamiento Fiscal y Financiero de las Empresas Sociales del Estado categorizadas en riesgo financiero por el Ministerio de Salud y Protección Social."/>
    <n v="1906040"/>
    <s v="Documentos de evaluación"/>
    <n v="190604000"/>
    <s v="Documentos de evaluación realizados - Informes Trimestrales de Seguimiento a los Programas de Saneamiento Fiscal y Financiero"/>
    <s v="Mantenimiento"/>
    <m/>
    <n v="44"/>
    <n v="44"/>
    <n v="44"/>
    <n v="44"/>
    <n v="44"/>
    <n v="44"/>
    <m/>
    <n v="0"/>
    <x v="0"/>
    <m/>
    <n v="0"/>
    <s v="NO INICIADA"/>
    <m/>
    <n v="0"/>
    <s v="NO INICIADA"/>
    <m/>
    <n v="0"/>
    <s v="NO INICIADA"/>
    <m/>
    <n v="0"/>
    <x v="0"/>
  </r>
  <r>
    <s v="INCLUSIÓN SOCIAL Y ACCESO A DERECHOS"/>
    <s v="SALUD PARA EL BUEN VIVIR"/>
    <s v="Sostenibiliad del sistema mejoramiento de la red publica en salud para la paz"/>
    <x v="8"/>
    <s v="Medición del Desempeño Institucional"/>
    <n v="62.1"/>
    <n v="65"/>
    <n v="283"/>
    <s v="Implementación de Sistema de gestiòn de calidad de la entidad."/>
    <n v="1906039"/>
    <s v="Documentos de lineamientos técnicos"/>
    <n v="190603900"/>
    <s v="Documentos de planeación realizados"/>
    <s v="Mantenimiento"/>
    <m/>
    <n v="1"/>
    <n v="1"/>
    <n v="1"/>
    <n v="1"/>
    <n v="1"/>
    <n v="1"/>
    <m/>
    <n v="0"/>
    <x v="0"/>
    <m/>
    <n v="0"/>
    <s v="NO INICIADA"/>
    <m/>
    <n v="0"/>
    <s v="NO INICIADA"/>
    <m/>
    <n v="0"/>
    <s v="NO INICIADA"/>
    <m/>
    <n v="0"/>
    <x v="0"/>
  </r>
  <r>
    <s v="INCLUSIÓN SOCIAL Y ACCESO A DERECHOS"/>
    <s v="SALUD PARA EL BUEN VIVIR"/>
    <s v="Gobernanza y Gobernabilidad de la salud para la paz"/>
    <x v="8"/>
    <s v="Medición del Desempeño Institucional"/>
    <n v="62.1"/>
    <n v="65"/>
    <n v="284"/>
    <s v="Actualización e implementación de sistemas de información para mejorar la calidad de estadísticas del sector salud."/>
    <n v="1905052"/>
    <s v="Servicio de información implementados"/>
    <n v="190505200"/>
    <s v="sistemas de informacion implementados"/>
    <s v="Incremento"/>
    <m/>
    <n v="10"/>
    <n v="15"/>
    <n v="10"/>
    <n v="15"/>
    <n v="15"/>
    <n v="15"/>
    <m/>
    <n v="0"/>
    <x v="0"/>
    <m/>
    <n v="0"/>
    <s v="NO INICIADA"/>
    <m/>
    <n v="0"/>
    <s v="NO INICIADA"/>
    <m/>
    <n v="0"/>
    <s v="NO INICIADA"/>
    <m/>
    <n v="0"/>
    <x v="0"/>
  </r>
  <r>
    <s v="INCLUSIÓN SOCIAL Y ACCESO A DERECHOS"/>
    <s v="SALUD PARA EL BUEN VIVIR"/>
    <s v="Gobernanza y Gobernabilidad de la salud para la paz"/>
    <x v="8"/>
    <s v="Medición del Desempeño Institucional"/>
    <n v="62.1"/>
    <n v="65"/>
    <n v="285"/>
    <s v="Formulación e implementación del plan estratégico de tecnología de la información y comunicación, plan de seguridad de la información y riesgos de la seguridad de la información."/>
    <n v="1905015"/>
    <s v="Documentos de planeación"/>
    <n v="190501505"/>
    <s v="Planes estratégicos elaborados"/>
    <s v="Mantenimiento"/>
    <m/>
    <n v="3"/>
    <n v="3"/>
    <n v="3"/>
    <n v="3"/>
    <n v="3"/>
    <n v="3"/>
    <m/>
    <n v="0"/>
    <x v="0"/>
    <m/>
    <n v="0"/>
    <s v="NO INICIADA"/>
    <m/>
    <n v="0"/>
    <s v="NO INICIADA"/>
    <m/>
    <n v="0"/>
    <s v="NO INICIADA"/>
    <m/>
    <n v="0"/>
    <x v="0"/>
  </r>
  <r>
    <s v="INCLUSIÓN SOCIAL Y ACCESO A DERECHOS"/>
    <s v="SALUD PARA EL BUEN VIVIR"/>
    <s v="Talento Humano de Salud con suficiencia y dignidad  para la paz"/>
    <x v="8"/>
    <s v="Medición del Desempeño Institucional"/>
    <n v="62.1"/>
    <n v="65"/>
    <n v="286"/>
    <s v="Fortalecimiento de la formación y bienestar social del Talento Humano"/>
    <n v="1906024"/>
    <s v="Servicio de apoyo financiero para el fortalecimiento del talento humano en salud"/>
    <n v="190602400"/>
    <s v="Personas apoyadas"/>
    <s v="Mantenimiento"/>
    <m/>
    <n v="296"/>
    <n v="296"/>
    <n v="296"/>
    <n v="296"/>
    <n v="296"/>
    <n v="296"/>
    <m/>
    <n v="0"/>
    <x v="0"/>
    <m/>
    <n v="0"/>
    <s v="NO INICIADA"/>
    <m/>
    <n v="0"/>
    <s v="NO INICIADA"/>
    <m/>
    <n v="0"/>
    <s v="NO INICIADA"/>
    <m/>
    <n v="0"/>
    <x v="0"/>
  </r>
  <r>
    <s v="INCLUSIÓN SOCIAL Y ACCESO A DERECHOS"/>
    <s v="SALUD PARA EL BUEN VIVIR"/>
    <s v="Talento Humano de Salud con suficiencia y dignidad  para la paz"/>
    <x v="8"/>
    <s v="Medición del Desempeño Institucional"/>
    <n v="62.1"/>
    <n v="65"/>
    <n v="287"/>
    <s v="Formulacion, ejecucion y seguimiento del plan de formalizacion laboral para IDSN."/>
    <n v="1906045"/>
    <s v="Formulacion, ejecucion y seguimiento del plan de formalizacion laboral para IDSN."/>
    <n v="190604500"/>
    <s v="Documentos normativos realizados"/>
    <s v="Incremento"/>
    <m/>
    <n v="0"/>
    <n v="1"/>
    <n v="1"/>
    <n v="1"/>
    <n v="1"/>
    <n v="1"/>
    <m/>
    <n v="0"/>
    <x v="0"/>
    <m/>
    <n v="0"/>
    <s v="NO INICIADA"/>
    <m/>
    <n v="0"/>
    <s v="NO INICIADA"/>
    <m/>
    <n v="0"/>
    <s v="NO INICIADA"/>
    <m/>
    <n v="0"/>
    <x v="0"/>
  </r>
  <r>
    <s v="INCLUSIÓN SOCIAL Y ACCESO A DERECHOS"/>
    <s v="SALUD PARA EL BUEN VIVIR"/>
    <s v="Talento Humano de Salud con suficiencia y dignidad  para la paz"/>
    <x v="8"/>
    <s v="Medición del Desempeño Institucional"/>
    <n v="62.1"/>
    <n v="65"/>
    <n v="288"/>
    <s v="Implementación del Sistema de Seguridad y Salud en el Trabajo de la entidad."/>
    <s v="1906040"/>
    <s v="Implementación del Sistema de Seguridad y Salud en el Trabajo de la entidad"/>
    <s v="190604000"/>
    <s v="Documentos de evaluación realizados"/>
    <s v="Mantenimiento"/>
    <m/>
    <n v="1"/>
    <n v="1"/>
    <n v="1"/>
    <n v="1"/>
    <n v="1"/>
    <n v="1"/>
    <m/>
    <n v="0"/>
    <x v="0"/>
    <m/>
    <n v="0"/>
    <s v="NO INICIADA"/>
    <m/>
    <n v="0"/>
    <s v="NO INICIADA"/>
    <m/>
    <n v="0"/>
    <s v="NO INICIADA"/>
    <m/>
    <n v="0"/>
    <x v="0"/>
  </r>
  <r>
    <s v="INCLUSIÓN SOCIAL Y ACCESO A DERECHOS"/>
    <s v="SALUD PARA EL BUEN VIVIR"/>
    <s v="Talento Humano de Salud con suficiencia y dignidad  para la paz"/>
    <x v="8"/>
    <s v="Medición del Desempeño Institucional"/>
    <n v="62.1"/>
    <n v="65"/>
    <n v="289"/>
    <s v="Implementación del sistema de gestión documental."/>
    <n v="1906039"/>
    <s v="Documentos de lineamientos técnicos para la implementación del sistema de gestión documental"/>
    <n v="190603900"/>
    <s v="Documentos de planeación realizados"/>
    <s v="Mantenimiento"/>
    <m/>
    <n v="1"/>
    <n v="1"/>
    <n v="1"/>
    <n v="1"/>
    <n v="1"/>
    <n v="1"/>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0"/>
    <s v="Programa de reorganización de Empresas Sociales del Estado para el Departamento, formulado y/o actualizado."/>
    <s v="1906037"/>
    <s v="Documentos de planeación"/>
    <s v="190603700"/>
    <s v="Documentos de planeación realizados"/>
    <s v="Mantenimiento"/>
    <m/>
    <n v="1"/>
    <n v="1"/>
    <s v="NP"/>
    <n v="1"/>
    <s v="NP"/>
    <n v="1"/>
    <m/>
    <n v="0"/>
    <x v="1"/>
    <m/>
    <n v="0"/>
    <s v="NO INICIADA"/>
    <m/>
    <n v="0"/>
    <s v="NO PROGRAM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1"/>
    <s v="Infraestructura hospitalaria de primer nivel de atención ampliada."/>
    <n v="1906002"/>
    <s v="Hospitales de primer nivel de atención ampliados"/>
    <s v="190600200"/>
    <s v="Hospitales de primer nivel de atención ampliados"/>
    <s v="Incremento"/>
    <m/>
    <n v="5"/>
    <n v="15"/>
    <s v="NP"/>
    <n v="5"/>
    <n v="5"/>
    <n v="5"/>
    <m/>
    <n v="0"/>
    <x v="1"/>
    <m/>
    <n v="0"/>
    <s v="NO INICI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2"/>
    <s v="Infraestructura hospitalaria de segundo nivel de atención ampliada."/>
    <s v="1906009"/>
    <s v="Hospitales de segundo nivel de atención ampliados"/>
    <s v="190600900"/>
    <s v="Hospitales de segundo nivel de atención ampliados"/>
    <s v="Incremento"/>
    <m/>
    <n v="2"/>
    <n v="4"/>
    <s v="NP"/>
    <s v="NP"/>
    <n v="2"/>
    <n v="2"/>
    <m/>
    <n v="0"/>
    <x v="1"/>
    <m/>
    <n v="0"/>
    <s v="NO PROGRAM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3"/>
    <s v="Infraestructura hospitalaria de segundo nivel de atención construida y dotada con equipos y mobiliario."/>
    <s v="1906011"/>
    <s v="Hospitales de segundo nivel de atención construidos y dotados"/>
    <s v="190601100"/>
    <s v="Hospitales de segundo nivel de atención construidos y dotados"/>
    <s v="Incremento"/>
    <m/>
    <n v="0"/>
    <n v="2"/>
    <s v="NP"/>
    <s v="NP"/>
    <s v="NP"/>
    <n v="2"/>
    <m/>
    <n v="0"/>
    <x v="1"/>
    <m/>
    <n v="0"/>
    <s v="NO PROGRAMADA"/>
    <m/>
    <n v="0"/>
    <s v="NO PROGRAM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4"/>
    <s v="Infraestructura hospitalaria de tercer nivel de atención ampliada."/>
    <s v="1906016"/>
    <s v="Hospitales de tercer nivel de atención ampliados"/>
    <s v="190601600"/>
    <s v="Hospitales de tercer nivel ampliados"/>
    <s v="Incremento"/>
    <m/>
    <n v="0"/>
    <n v="2"/>
    <s v="NP"/>
    <s v="NP"/>
    <s v="NP"/>
    <n v="2"/>
    <m/>
    <n v="0"/>
    <x v="1"/>
    <m/>
    <n v="0"/>
    <s v="NO PROGRAMADA"/>
    <m/>
    <n v="0"/>
    <s v="NO PROGRAM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5"/>
    <s v="Incluye el apoyo tanto el financiero como en especie para prestar el servicio de transporte de pacientes. "/>
    <s v="1906022"/>
    <s v="Servicio de apoyo a la prestación del servicio de transporte de pacientes"/>
    <s v="190602200"/>
    <s v="Entidades de la red pública en salud apoyadas en la adquisición de ambulancias"/>
    <s v="Incremento"/>
    <m/>
    <n v="30"/>
    <n v="39"/>
    <n v="9"/>
    <n v="10"/>
    <n v="10"/>
    <n v="10"/>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6"/>
    <s v="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
    <s v="1906026"/>
    <s v="Servicio de apoyo para la dotación hospitalaria"/>
    <s v="190602600"/>
    <s v="Elementos de dotación hospitalaria adquiridos"/>
    <s v="Reduccion"/>
    <m/>
    <n v="5172"/>
    <n v="3500"/>
    <n v="500"/>
    <n v="1000"/>
    <n v="1000"/>
    <n v="1000"/>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7"/>
    <s v="Infraestructura hospitalaria de primer nivel de atención construida y dotada con equipos y mobiliario."/>
    <s v="1906030"/>
    <s v="Hospitales de primer nivel de atención construidos y dotados"/>
    <s v="190603000"/>
    <s v="Hospitales de primer nivel de atención construidos y dotados"/>
    <s v="Incremento"/>
    <m/>
    <n v="10"/>
    <n v="35"/>
    <n v="5"/>
    <n v="10"/>
    <n v="10"/>
    <n v="10"/>
    <m/>
    <n v="0"/>
    <x v="0"/>
    <m/>
    <n v="0"/>
    <s v="NO INICIADA"/>
    <m/>
    <n v="0"/>
    <s v="NO INICIADA"/>
    <m/>
    <n v="0"/>
    <s v="NO INICIADA"/>
    <m/>
    <n v="0"/>
    <x v="0"/>
  </r>
  <r>
    <s v="INCLUSIÓN SOCIAL Y ACCESO A DERECHOS"/>
    <s v="SALUD PARA EL BUEN VIVIR"/>
    <s v="Sostenibiliad del sistema mejoramiento de la red publica en salud para la paz"/>
    <x v="8"/>
    <s v="Proporción de satisfacción globlal de los usuarios en las IPS"/>
    <n v="0.92500000000000004"/>
    <n v="0.95"/>
    <n v="298"/>
    <s v="Vehículos que permiten desplazar el servicio de salud al lugar de demanda."/>
    <s v="1906033"/>
    <s v="Unidades móviles para la atención médica adquiridas y dotadas"/>
    <s v="190603300"/>
    <s v="Unidades móviles para la atención médica adquiridas y dotadas"/>
    <s v="Incremento"/>
    <m/>
    <n v="6"/>
    <n v="24"/>
    <n v="9"/>
    <n v="5"/>
    <n v="5"/>
    <n v="5"/>
    <m/>
    <n v="0"/>
    <x v="0"/>
    <m/>
    <n v="0"/>
    <s v="NO INICIADA"/>
    <m/>
    <n v="0"/>
    <s v="NO INICIADA"/>
    <m/>
    <n v="0"/>
    <s v="NO INICIADA"/>
    <m/>
    <n v="0"/>
    <x v="0"/>
  </r>
  <r>
    <s v="INCLUSIÓN SOCIAL Y ACCESO A DERECHOS"/>
    <s v="SALUD PARA EL BUEN VIVIR"/>
    <s v="Sostenibiliad del sistema mejoramiento de la red publica en salud para la paz"/>
    <x v="8"/>
    <s v="Incrementar la Razón estimada de talento humano de medicos generales en el departamento de Nariño  "/>
    <n v="0.188"/>
    <n v="0.22"/>
    <n v="299"/>
    <s v="Implementación de estrategias sectoriales e intersectoriales, para generar mecanismos y espacios de participación, socialización y abogacía, para la atención integral en salud, la salud pública, la gobernanza en salud y las intervenciones colectivas. "/>
    <n v="1906037"/>
    <s v="Documentos de planeación"/>
    <n v="190603700"/>
    <s v="documento de planeacion realizado"/>
    <s v="Incremento"/>
    <m/>
    <n v="0"/>
    <n v="1"/>
    <n v="1"/>
    <n v="1"/>
    <n v="1"/>
    <n v="1"/>
    <m/>
    <n v="0"/>
    <x v="0"/>
    <m/>
    <n v="0"/>
    <s v="NO INICIADA"/>
    <m/>
    <n v="0"/>
    <s v="NO INICIADA"/>
    <m/>
    <n v="0"/>
    <s v="NO INICIADA"/>
    <m/>
    <n v="0"/>
    <x v="0"/>
  </r>
  <r>
    <s v="INCLUSIÓN SOCIAL Y ACCESO A DERECHOS"/>
    <s v="SALUD PARA EL BUEN VIVIR"/>
    <s v="Atencion Primaria Integral en Salud para la Paz"/>
    <x v="8"/>
    <s v="Porcentaje de nacidos vivos con bajo peso al nacer a termino"/>
    <s v="4.5%"/>
    <s v="4.1%"/>
    <n v="300"/>
    <s v="Planes municipales de Soberanía y Seguridad Alimentaria con enfoque de derecho humano a la alimentación, formulados e implementados"/>
    <n v="1905015"/>
    <s v="Documentos de planeación"/>
    <n v="190501500"/>
    <s v="Documentos de planeación elaborados"/>
    <s v="Incremento"/>
    <m/>
    <n v="10"/>
    <n v="50"/>
    <n v="12"/>
    <n v="20"/>
    <n v="35"/>
    <n v="50"/>
    <m/>
    <n v="0"/>
    <x v="0"/>
    <m/>
    <n v="0"/>
    <s v="NO INICIADA"/>
    <m/>
    <n v="0"/>
    <s v="NO INICIADA"/>
    <m/>
    <n v="0"/>
    <s v="NO INICIADA"/>
    <m/>
    <n v="0"/>
    <x v="0"/>
  </r>
  <r>
    <s v="INCLUSIÓN SOCIAL Y ACCESO A DERECHOS"/>
    <s v="SALUD PARA EL BUEN VIVIR"/>
    <s v="Atencion Primaria Integral en Salud para la Paz"/>
    <x v="8"/>
    <s v="Porcentaje de nacidos vivos con bajo peso al nacer a termino"/>
    <s v="4.5%"/>
    <s v="4.1%"/>
    <n v="301"/>
    <s v="Evaluadas y certificadas las IPS con la estrategia de Instituciones Amigas de la Mujer y la Infancia Integral - IAMII"/>
    <s v="1905053"/>
    <s v="Documentos de evaluación"/>
    <n v="190505300"/>
    <s v="Documentos de evaluación realizados"/>
    <s v="Incremento"/>
    <m/>
    <n v="26"/>
    <n v="38"/>
    <n v="29"/>
    <n v="32"/>
    <n v="35"/>
    <n v="38"/>
    <m/>
    <n v="0"/>
    <x v="0"/>
    <m/>
    <n v="0"/>
    <s v="NO INICIADA"/>
    <m/>
    <n v="0"/>
    <s v="NO INICIADA"/>
    <m/>
    <n v="0"/>
    <s v="NO INICIADA"/>
    <m/>
    <n v="0"/>
    <x v="0"/>
  </r>
  <r>
    <s v="INCLUSIÓN SOCIAL Y ACCESO A DERECHOS"/>
    <s v="SALUD PARA EL BUEN VIVIR"/>
    <s v="Atencion Primaria Integral en Salud para la Paz"/>
    <x v="8"/>
    <s v="Mortalidad por desnutrición aguda en menores de 5 años"/>
    <n v="4.0999999999999996"/>
    <n v="3.3"/>
    <n v="302"/>
    <s v="Fortalecida la asistencia técnica en el lineamiento de atención a la desnutrición aguda en menores de 5 años."/>
    <n v="1905050"/>
    <s v="Servicio de asistencia técnica"/>
    <n v="190505001"/>
    <s v="Entidades apoy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Mortalidad por desnutrición aguda en menores de 5 años"/>
    <n v="4.0999999999999996"/>
    <n v="3.3"/>
    <n v="303"/>
    <s v="Implementadas en empresas públicas y privadas la sala amiga de la familia lactante de acuerdo a la Ley 1823/2017 y Resolución 2423/2018. "/>
    <n v="1905028"/>
    <s v="Servicio de gestión del riesgo para temas de consumo, aprovechamiento biológico, calidad e inocuidad de los alimentos"/>
    <n v="190502802"/>
    <s v="Estrategias de gestión para temas de consumo, aprovechamiento biológico, calidad e inocuidad de los alimentos implementadas"/>
    <s v="Incremento"/>
    <m/>
    <n v="27"/>
    <n v="45"/>
    <n v="30"/>
    <n v="35"/>
    <n v="40"/>
    <n v="45"/>
    <m/>
    <n v="0"/>
    <x v="0"/>
    <m/>
    <n v="0"/>
    <s v="NO INICIADA"/>
    <m/>
    <n v="0"/>
    <s v="NO INICIADA"/>
    <m/>
    <n v="0"/>
    <s v="NO INICIADA"/>
    <m/>
    <n v="0"/>
    <x v="0"/>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4"/>
    <s v="Fortalecida la articulación en la red de comités normativos de salud y seguridad en el trabajo y el consejo municipal de política social."/>
    <n v="1905025"/>
    <s v="Servicio de gestion del riesgo para abordar situaciones prevalentes de origen laboral"/>
    <n v="190502503"/>
    <s v="Estrategias de gestion del riesgo para abordar situaciones prevalentes de origen laboral implmentadas"/>
    <s v="Mantenimiento"/>
    <m/>
    <n v="7"/>
    <n v="7"/>
    <n v="7"/>
    <n v="7"/>
    <n v="7"/>
    <n v="7"/>
    <m/>
    <n v="0"/>
    <x v="0"/>
    <m/>
    <n v="0"/>
    <s v="NO INICIADA"/>
    <m/>
    <n v="0"/>
    <s v="NO INICIADA"/>
    <m/>
    <n v="0"/>
    <s v="NO INICIADA"/>
    <m/>
    <n v="0"/>
    <x v="0"/>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5"/>
    <s v="Aplicada la política pública de seguridad y salud en el trabajo en los municipios a través de los planes operativos anuales."/>
    <n v="1905055"/>
    <s v="Documentos normativos "/>
    <n v="190505500"/>
    <s v="Documentos normativos realizados"/>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6"/>
    <s v="Fortalecida la política pública: &quot;Erradicación de trabajo infantil y sus peores formas&quot; en el Departamento."/>
    <n v="1905049"/>
    <s v="Servicios de promocion de la participacion social en salud"/>
    <n v="190504902"/>
    <s v="Mecanismos y espacios de participación social en salud conformados "/>
    <s v="Mantenimiento"/>
    <m/>
    <n v="64"/>
    <n v="64"/>
    <n v="64"/>
    <n v="64"/>
    <n v="64"/>
    <n v="64"/>
    <m/>
    <n v="0"/>
    <x v="0"/>
    <m/>
    <n v="0"/>
    <s v="NO INICIADA"/>
    <m/>
    <n v="0"/>
    <s v="NO INICIADA"/>
    <m/>
    <n v="0"/>
    <s v="NO INICIADA"/>
    <m/>
    <n v="0"/>
    <x v="0"/>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7"/>
    <s v="Incrementado el porcentaje de caracterización de las condiciones de salud y laborales para los trabajadores de la economia popular y comunitaria."/>
    <n v="1905055"/>
    <s v="Documentos normativos "/>
    <n v="190505500"/>
    <s v="Documentos normativos realizados"/>
    <s v="Incremento"/>
    <m/>
    <n v="34.67"/>
    <n v="49.06"/>
    <n v="38.26"/>
    <n v="41.86"/>
    <n v="45.46"/>
    <n v="49.06"/>
    <m/>
    <n v="0"/>
    <x v="0"/>
    <m/>
    <n v="0"/>
    <s v="NO INICIADA"/>
    <m/>
    <n v="0"/>
    <s v="NO INICIADA"/>
    <m/>
    <n v="0"/>
    <s v="NO INICIADA"/>
    <m/>
    <n v="0"/>
    <x v="0"/>
  </r>
  <r>
    <s v="INCLUSIÓN SOCIAL Y ACCESO A DERECHOS"/>
    <s v="SALUD PARA EL BUEN VIVIR"/>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n v="308"/>
    <s v="Fortalecida la capacidad técnica para la notificación de casos de accidente de trabajo en la economia popular y comunitaria, a través del aplicativo ATSIWeb"/>
    <n v="1905050"/>
    <s v="Servicio de asistencia tecnica"/>
    <n v="190505000"/>
    <s v="Asistencias tecnicas  realizadas"/>
    <s v="Mantenimiento"/>
    <m/>
    <n v="64"/>
    <n v="64"/>
    <n v="64"/>
    <n v="64"/>
    <n v="64"/>
    <n v="64"/>
    <m/>
    <n v="0"/>
    <x v="0"/>
    <m/>
    <n v="0"/>
    <s v="NO INICIADA"/>
    <m/>
    <n v="0"/>
    <s v="NO INICIADA"/>
    <m/>
    <n v="0"/>
    <s v="NO INICIADA"/>
    <m/>
    <n v="0"/>
    <x v="0"/>
  </r>
  <r>
    <s v="INCLUSIÓN SOCIAL Y ACCESO A DERECHOS"/>
    <s v="SALUD PARA EL BUEN VIVIR"/>
    <s v="Atencion Primaria Integral en Salud para la Paz"/>
    <x v="8"/>
    <s v="Municipios endémicos para malaria pasan de categoría de riesgo 5 a 4"/>
    <n v="10"/>
    <n v="8"/>
    <n v="309"/>
    <s v="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
    <n v="1905043"/>
    <s v="Servicio de gestión del riesgo para abordar situaciones situaciones endemo-epidémicas"/>
    <n v="190504300"/>
    <s v="Campañas de gestión del riesgo para abordar situaciones situaciones endemo-epidémicas implementadas"/>
    <s v="Incrementar"/>
    <m/>
    <n v="18"/>
    <n v="22"/>
    <n v="19"/>
    <n v="20"/>
    <n v="21"/>
    <n v="22"/>
    <m/>
    <n v="0"/>
    <x v="0"/>
    <m/>
    <n v="0"/>
    <s v="NO INICIADA"/>
    <m/>
    <n v="0"/>
    <s v="NO INICIADA"/>
    <m/>
    <n v="0"/>
    <s v="NO INICIADA"/>
    <m/>
    <n v="0"/>
    <x v="0"/>
  </r>
  <r>
    <s v="INCLUSIÓN SOCIAL Y ACCESO A DERECHOS"/>
    <s v="SALUD PARA EL BUEN VIVIR"/>
    <s v="Gobernanza y Gobernabilidad de la salud para la paz"/>
    <x v="8"/>
    <s v="Porcentaje de ejecucion de Planes Territoriales de Salud Municipales"/>
    <n v="0.89900000000000002"/>
    <n v="0.92"/>
    <n v="310"/>
    <s v="Consolidada, analizada y publicada la información epidemiologica de los procesos de vigilancia en salud publica: Indicadores básicos en salud, analisis de situación en salud (ASIS), eventos de notificación obligatoria (ENOS), boletin epidemiológico e informe de estadisticas vitales"/>
    <n v="1903001"/>
    <s v="Documentos de lineamientos técnicos"/>
    <n v="190300100"/>
    <s v="Documentos técnicos publicados y/o socializados"/>
    <s v="Mantemiento "/>
    <m/>
    <n v="5"/>
    <n v="5"/>
    <n v="5"/>
    <n v="5"/>
    <n v="5"/>
    <n v="5"/>
    <m/>
    <n v="0"/>
    <x v="0"/>
    <m/>
    <n v="0"/>
    <s v="NO INICIADA"/>
    <m/>
    <n v="0"/>
    <s v="NO INICIADA"/>
    <m/>
    <n v="0"/>
    <s v="NO INICIADA"/>
    <m/>
    <n v="0"/>
    <x v="0"/>
  </r>
  <r>
    <s v="INCLUSIÓN SOCIAL Y ACCESO A DERECHOS"/>
    <s v="SALUD PARA EL BUEN VIVIR"/>
    <s v="Gobernanza y Gobernabilidad de la salud para la paz"/>
    <x v="8"/>
    <s v="Porcentaje de ejecucion de Planes Territoriales de Salud Municipales"/>
    <n v="0.89900000000000002"/>
    <n v="0.92"/>
    <n v="311"/>
    <s v="Realizadas investigaciones en salud pública, en articulacion con la academia"/>
    <n v="1903046"/>
    <s v="Documentos metodológicos"/>
    <n v="190304600"/>
    <s v="Documentos metodológicos elaborados"/>
    <s v="Mantemiento "/>
    <m/>
    <n v="4"/>
    <n v="4"/>
    <n v="1"/>
    <n v="1"/>
    <n v="1"/>
    <n v="1"/>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cueducto rural"/>
    <n v="0.60743397724303239"/>
    <n v="0.7"/>
    <n v="312"/>
    <s v="Acueductos rurales construidos."/>
    <s v="4003015"/>
    <s v="Acueductos construidos"/>
    <s v="400301500"/>
    <s v="Acueductos construidos"/>
    <s v="Incremento"/>
    <m/>
    <n v="4"/>
    <n v="10"/>
    <n v="3"/>
    <n v="3"/>
    <n v="2"/>
    <n v="2"/>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cueducto rural"/>
    <n v="0.60743397724303239"/>
    <n v="0.7"/>
    <n v="313"/>
    <s v="Estudios de pre inversión e inversión para acueductos rurales realizados."/>
    <n v="4003042"/>
    <s v="Estudios de pre inversión e inversión"/>
    <s v="400304200"/>
    <s v="Estudios o diseños realizados "/>
    <s v="Incremento"/>
    <m/>
    <n v="11"/>
    <n v="30"/>
    <n v="6"/>
    <n v="10"/>
    <n v="10"/>
    <n v="4"/>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cueducto rural"/>
    <n v="0.60743397724303239"/>
    <n v="0.7"/>
    <n v="314"/>
    <s v="Soluciones alternativas para acceso al agua para consumo humano implementadas a través de casas aguateras y filtros."/>
    <s v="4003053"/>
    <s v="Soluciones alternativas para acceso al agua para consumo humano"/>
    <n v="400305300"/>
    <s v="Soluciones alternativas para acceso al agua para consumo humano implementadas"/>
    <s v="Incremento"/>
    <m/>
    <n v="300"/>
    <n v="530"/>
    <n v="10"/>
    <n v="180"/>
    <n v="180"/>
    <n v="160"/>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cueducto rural"/>
    <n v="0.60743397724303239"/>
    <n v="0.7"/>
    <n v="315"/>
    <s v="Acueductos rurales optimizados a través de proyectos de agua para mi vereda e  intradomiciliaria social."/>
    <s v="4003017"/>
    <s v="Acueductos optimizados"/>
    <s v="400301700"/>
    <s v="Acueductos optimizados"/>
    <s v="Incremento"/>
    <m/>
    <n v="13"/>
    <n v="50"/>
    <n v="10"/>
    <n v="15"/>
    <n v="15"/>
    <n v="10"/>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cueducto urbano"/>
    <n v="0.91132064834299276"/>
    <n v="0.93"/>
    <n v="316"/>
    <s v="Estudios de pre inversión e inversión para acueductos urbanos realizados."/>
    <n v="4003042"/>
    <s v="Estudios de pre inversión e inversión"/>
    <s v="400304200"/>
    <s v="Estudios o diseños realizados "/>
    <s v="Incremento"/>
    <m/>
    <n v="4"/>
    <n v="10"/>
    <n v="3"/>
    <n v="5"/>
    <n v="2"/>
    <s v="NP"/>
    <m/>
    <n v="0"/>
    <x v="0"/>
    <m/>
    <n v="0"/>
    <s v="NO INICIADA"/>
    <m/>
    <n v="0"/>
    <s v="NO INICIADA"/>
    <m/>
    <n v="0"/>
    <s v="NO PROGRAMADA"/>
    <m/>
    <n v="0"/>
    <x v="0"/>
  </r>
  <r>
    <s v="INCLUSIÓN SOCIAL Y ACCESO A DERECHOS"/>
    <s v="AGUA Y SANEAMIENTO PARA EL BUEN VIVIR"/>
    <s v="Agua y saneamiento para la transformación del territorio por la vida y la paz."/>
    <x v="9"/>
    <s v="Cobertura de acueducto urbano"/>
    <n v="0.91132064834299276"/>
    <n v="0.93"/>
    <n v="317"/>
    <s v="Acueductos urbanos optimizados."/>
    <s v="4003017"/>
    <s v="Acueductos optimizados"/>
    <s v="400301700"/>
    <s v="Acueductos optimizados"/>
    <s v="Incremento"/>
    <m/>
    <n v="3"/>
    <n v="10"/>
    <n v="1"/>
    <n v="4"/>
    <n v="4"/>
    <n v="1"/>
    <m/>
    <n v="0"/>
    <x v="0"/>
    <m/>
    <n v="0"/>
    <s v="NO INICIADA"/>
    <m/>
    <n v="0"/>
    <s v="NO INICIADA"/>
    <m/>
    <n v="0"/>
    <s v="NO INICIADA"/>
    <m/>
    <n v="0"/>
    <x v="0"/>
  </r>
  <r>
    <s v="INCLUSIÓN SOCIAL Y ACCESO A DERECHOS"/>
    <s v="AGUA Y SANEAMIENTO PARA EL BUEN VIVIR"/>
    <s v="Agua y saneamiento para la transformación del territorio por la vida y la paz."/>
    <x v="9"/>
    <s v="IRCA urbano"/>
    <n v="23.492187500000007"/>
    <n v="14"/>
    <n v="318"/>
    <s v="Plantas de tratamiento de agua potable del sector urbano construidas."/>
    <s v="4003015"/>
    <s v="Acueductos construidos"/>
    <n v="400301503"/>
    <s v="Plantas de tratamiento de agua potable construidas"/>
    <s v="Incremento"/>
    <m/>
    <n v="1"/>
    <n v="3"/>
    <s v="NP"/>
    <n v="1"/>
    <n v="1"/>
    <n v="1"/>
    <m/>
    <n v="0"/>
    <x v="1"/>
    <m/>
    <n v="0"/>
    <s v="NO INICIADA"/>
    <m/>
    <n v="0"/>
    <s v="NO INICIADA"/>
    <m/>
    <n v="0"/>
    <s v="NO INICIADA"/>
    <m/>
    <n v="0"/>
    <x v="0"/>
  </r>
  <r>
    <s v="INCLUSIÓN SOCIAL Y ACCESO A DERECHOS"/>
    <s v="AGUA Y SANEAMIENTO PARA EL BUEN VIVIR"/>
    <s v="Agua y saneamiento para la transformación del territorio por la vida y la paz."/>
    <x v="9"/>
    <s v="IRCA urbano"/>
    <n v="23.492187500000007"/>
    <n v="14"/>
    <n v="319"/>
    <s v="Plantas de tratamiento de agua potable del sector urbano optimizadas."/>
    <s v="4003017"/>
    <s v="Acueductos optimizados"/>
    <s v="400301702"/>
    <s v="Plantas de tratamiento de agua potable optimizadas"/>
    <s v="Incremento"/>
    <m/>
    <n v="2"/>
    <n v="5"/>
    <s v="NP"/>
    <n v="1"/>
    <n v="2"/>
    <n v="2"/>
    <m/>
    <n v="0"/>
    <x v="1"/>
    <m/>
    <n v="0"/>
    <s v="NO INICIADA"/>
    <m/>
    <n v="0"/>
    <s v="NO INICIADA"/>
    <m/>
    <n v="0"/>
    <s v="NO INICIADA"/>
    <m/>
    <n v="0"/>
    <x v="0"/>
  </r>
  <r>
    <s v="INCLUSIÓN SOCIAL Y ACCESO A DERECHOS"/>
    <s v="AGUA Y SANEAMIENTO PARA EL BUEN VIVIR"/>
    <s v="Agua y saneamiento para la transformación del territorio por la vida y la paz."/>
    <x v="9"/>
    <s v="IRCA rural"/>
    <n v="54.340350877192982"/>
    <n v="35"/>
    <n v="320"/>
    <s v="Plantas de tratamiento de agua potable del sector rural construidas."/>
    <s v="4003015"/>
    <s v="Acueductos construidos"/>
    <s v="400301503"/>
    <s v="Plantas de tratamiento de agua potable construidas"/>
    <s v="Incremento"/>
    <m/>
    <n v="1"/>
    <n v="4"/>
    <n v="1"/>
    <n v="1"/>
    <n v="1"/>
    <n v="1"/>
    <m/>
    <n v="0"/>
    <x v="0"/>
    <m/>
    <n v="0"/>
    <s v="NO INICIADA"/>
    <m/>
    <n v="0"/>
    <s v="NO INICIADA"/>
    <m/>
    <n v="0"/>
    <s v="NO INICIADA"/>
    <m/>
    <n v="0"/>
    <x v="0"/>
  </r>
  <r>
    <s v="INCLUSIÓN SOCIAL Y ACCESO A DERECHOS"/>
    <s v="AGUA Y SANEAMIENTO PARA EL BUEN VIVIR"/>
    <s v="Agua y saneamiento para la transformación del territorio por la vida y la paz."/>
    <x v="9"/>
    <s v="IRCA rural"/>
    <n v="54.340350877192982"/>
    <n v="35"/>
    <n v="321"/>
    <s v="Plantas de tratamiento de agua potable del sector rural optimizadas."/>
    <s v="4003017"/>
    <s v="Acueductos optimizados"/>
    <s v="400301702"/>
    <s v="Plantas de tratamiento de agua potable optimizadas"/>
    <s v="Incremento"/>
    <m/>
    <n v="3"/>
    <n v="5"/>
    <s v="NP"/>
    <n v="2"/>
    <n v="2"/>
    <n v="1"/>
    <m/>
    <n v="0"/>
    <x v="1"/>
    <m/>
    <n v="0"/>
    <s v="NO INICIADA"/>
    <m/>
    <n v="0"/>
    <s v="NO INICIADA"/>
    <m/>
    <n v="0"/>
    <s v="NO INICIADA"/>
    <m/>
    <n v="0"/>
    <x v="0"/>
  </r>
  <r>
    <s v="INCLUSIÓN SOCIAL Y ACCESO A DERECHOS"/>
    <s v="AGUA Y SANEAMIENTO PARA EL BUEN VIVIR"/>
    <s v="Agua y saneamiento para la transformación del territorio por la vida y la paz."/>
    <x v="9"/>
    <s v="Cobertura de alcantarillado urbano"/>
    <n v="0.83492074793459081"/>
    <n v="0.86"/>
    <n v="322"/>
    <s v="Alcantarillados urbanos optimizados."/>
    <s v="4003020"/>
    <s v="Alcantarillados optimizados"/>
    <s v="400302000"/>
    <s v="Alcantarillados optimizados"/>
    <s v="Incremento"/>
    <m/>
    <n v="5"/>
    <n v="9"/>
    <s v="NP"/>
    <n v="3"/>
    <n v="3"/>
    <n v="3"/>
    <m/>
    <n v="0"/>
    <x v="1"/>
    <m/>
    <n v="0"/>
    <s v="NO INICIADA"/>
    <m/>
    <n v="0"/>
    <s v="NO INICIADA"/>
    <m/>
    <n v="0"/>
    <s v="NO INICIADA"/>
    <m/>
    <n v="0"/>
    <x v="0"/>
  </r>
  <r>
    <s v="INCLUSIÓN SOCIAL Y ACCESO A DERECHOS"/>
    <s v="AGUA Y SANEAMIENTO PARA EL BUEN VIVIR"/>
    <s v="Agua y saneamiento para la transformación del territorio por la vida y la paz."/>
    <x v="9"/>
    <s v="Cobertura de alcantarillado urbano"/>
    <n v="0.83492074793459081"/>
    <n v="0.86"/>
    <n v="323"/>
    <s v="Estudios de pre inversión e inversión para alcantarillados urbanos realizados."/>
    <s v="4003042"/>
    <s v="Estudios de pre inversión e inversión"/>
    <n v="400304200"/>
    <s v="Estudios o diseños realizados "/>
    <s v="Incremento"/>
    <m/>
    <n v="7"/>
    <n v="12"/>
    <n v="5"/>
    <n v="3"/>
    <n v="2"/>
    <n v="2"/>
    <m/>
    <n v="0"/>
    <x v="0"/>
    <m/>
    <n v="0"/>
    <s v="NO INICIADA"/>
    <m/>
    <n v="0"/>
    <s v="NO INICIADA"/>
    <m/>
    <n v="0"/>
    <s v="NO INICIADA"/>
    <m/>
    <n v="0"/>
    <x v="0"/>
  </r>
  <r>
    <s v="INCLUSIÓN SOCIAL Y ACCESO A DERECHOS"/>
    <s v="AGUA Y SANEAMIENTO PARA EL BUEN VIVIR"/>
    <s v="Agua y saneamiento para la transformación del territorio por la vida y la paz."/>
    <x v="9"/>
    <s v="Cobertura de alcantarillado rural"/>
    <n v="0.19827196689919549"/>
    <n v="0.3"/>
    <n v="324"/>
    <s v="Alcantarillados rurales construidos."/>
    <n v="4003018"/>
    <s v="Alcantarillados construidos"/>
    <s v="400301800"/>
    <s v="Alcantarillados construidos"/>
    <s v="Incremento"/>
    <m/>
    <n v="5"/>
    <n v="9"/>
    <s v="NP"/>
    <n v="4"/>
    <n v="3"/>
    <n v="2"/>
    <m/>
    <n v="0"/>
    <x v="1"/>
    <m/>
    <n v="0"/>
    <s v="NO INICIADA"/>
    <m/>
    <n v="0"/>
    <s v="NO INICIADA"/>
    <m/>
    <n v="0"/>
    <s v="NO INICIADA"/>
    <m/>
    <n v="0"/>
    <x v="0"/>
  </r>
  <r>
    <s v="INCLUSIÓN SOCIAL Y ACCESO A DERECHOS"/>
    <s v="AGUA Y SANEAMIENTO PARA EL BUEN VIVIR"/>
    <s v="Agua y saneamiento para la transformación del territorio por la vida y la paz."/>
    <x v="9"/>
    <s v="Cobertura de alcantarillado rural"/>
    <n v="0.19827196689919549"/>
    <n v="0.3"/>
    <n v="325"/>
    <s v="Alcantarillados rurales optimizados."/>
    <s v="4003020"/>
    <s v="Alcantarillados optimizados"/>
    <s v="400302000"/>
    <s v="Alcantarillados optimizados"/>
    <s v="Incremento"/>
    <m/>
    <n v="6"/>
    <n v="10"/>
    <s v="NP"/>
    <n v="5"/>
    <n v="3"/>
    <n v="2"/>
    <m/>
    <n v="0"/>
    <x v="1"/>
    <m/>
    <n v="0"/>
    <s v="NO INICIADA"/>
    <m/>
    <n v="0"/>
    <s v="NO INICIADA"/>
    <m/>
    <n v="0"/>
    <s v="NO INICIADA"/>
    <m/>
    <n v="0"/>
    <x v="0"/>
  </r>
  <r>
    <s v="INCLUSIÓN SOCIAL Y ACCESO A DERECHOS"/>
    <s v="AGUA Y SANEAMIENTO PARA EL BUEN VIVIR"/>
    <s v="Agua y saneamiento para la transformación del territorio por la vida y la paz."/>
    <x v="9"/>
    <s v="Cobertura de alcantarillado rural"/>
    <n v="0.19827196689919549"/>
    <n v="0.3"/>
    <n v="326"/>
    <s v="Unidades sanitarias con saneamiento básico construidas en el sector rural."/>
    <s v="4003044"/>
    <s v="Unidades sanitarias con saneamiento básico construidas"/>
    <s v="400304400"/>
    <s v="Viviendas beneficiadas con la construcción de  unidades sanitarias "/>
    <s v="Incremento"/>
    <m/>
    <n v="290"/>
    <n v="400"/>
    <s v="NP"/>
    <n v="150"/>
    <n v="150"/>
    <n v="100"/>
    <m/>
    <n v="0"/>
    <x v="1"/>
    <m/>
    <n v="0"/>
    <s v="NO INICIADA"/>
    <m/>
    <n v="0"/>
    <s v="NO INICIADA"/>
    <m/>
    <n v="0"/>
    <s v="NO INICIADA"/>
    <m/>
    <n v="0"/>
    <x v="0"/>
  </r>
  <r>
    <s v="INCLUSIÓN SOCIAL Y ACCESO A DERECHOS"/>
    <s v="AGUA Y SANEAMIENTO PARA EL BUEN VIVIR"/>
    <s v="Agua y saneamiento para la transformación del territorio por la vida y la paz."/>
    <x v="9"/>
    <s v="Aguas Residuales Tratadas sector urbano"/>
    <n v="0.13831249999999998"/>
    <n v="0.2"/>
    <n v="327"/>
    <s v="Plantas de tratamiento de aguas residuales  construidas en el sector urbano."/>
    <n v="4003018"/>
    <s v="Alcantarillados construidos"/>
    <s v="400301802"/>
    <s v="Plantas de tratamiento de aguas residuales  construidas"/>
    <s v="Incremento"/>
    <m/>
    <n v="0"/>
    <n v="7"/>
    <s v="NP"/>
    <n v="3"/>
    <n v="2"/>
    <n v="2"/>
    <m/>
    <n v="0"/>
    <x v="1"/>
    <m/>
    <n v="0"/>
    <s v="NO INICIADA"/>
    <m/>
    <n v="0"/>
    <s v="NO INICIADA"/>
    <m/>
    <n v="0"/>
    <s v="NO INICIADA"/>
    <m/>
    <n v="0"/>
    <x v="0"/>
  </r>
  <r>
    <s v="INCLUSIÓN SOCIAL Y ACCESO A DERECHOS"/>
    <s v="AGUA Y SANEAMIENTO PARA EL BUEN VIVIR"/>
    <s v="Agua y saneamiento para la transformación del territorio por la vida y la paz."/>
    <x v="9"/>
    <s v="Aguas Residuales Tratadas sector urbano"/>
    <n v="0.13831249999999998"/>
    <n v="0.2"/>
    <n v="328"/>
    <s v="Plantas de tratamiento de aguas residuales  optimizadas en el sector urbano."/>
    <s v="4003020"/>
    <s v="Alcantarillados optimizados"/>
    <s v="400302002"/>
    <s v="Plantas de tratamiento de aguas residuales optimizadas"/>
    <s v="Incremento"/>
    <m/>
    <n v="0"/>
    <n v="6"/>
    <s v="NP"/>
    <n v="2"/>
    <n v="2"/>
    <n v="2"/>
    <m/>
    <n v="0"/>
    <x v="1"/>
    <m/>
    <n v="0"/>
    <s v="NO INICIADA"/>
    <m/>
    <n v="0"/>
    <s v="NO INICIADA"/>
    <m/>
    <n v="0"/>
    <s v="NO INICIADA"/>
    <m/>
    <n v="0"/>
    <x v="0"/>
  </r>
  <r>
    <s v="INCLUSIÓN SOCIAL Y ACCESO A DERECHOS"/>
    <s v="AGUA Y SANEAMIENTO PARA EL BUEN VIVIR"/>
    <s v="Agua y saneamiento para la transformación del territorio por la vida y la paz."/>
    <x v="9"/>
    <s v="Aguas Residuales Tratadas sector rural"/>
    <n v="0.11475"/>
    <n v="0.2"/>
    <n v="329"/>
    <s v="Plantas de tratamiento de aguas residuales  construidas en el sector rural."/>
    <n v="4003018"/>
    <s v="Alcantarillados construidos"/>
    <s v="400301802"/>
    <s v="Plantas de tratamiento de aguas residuales  construidas"/>
    <s v="Incremento"/>
    <m/>
    <n v="1"/>
    <n v="8"/>
    <s v="NP"/>
    <n v="3"/>
    <n v="3"/>
    <n v="2"/>
    <m/>
    <n v="0"/>
    <x v="1"/>
    <m/>
    <n v="0"/>
    <s v="NO INICIADA"/>
    <m/>
    <n v="0"/>
    <s v="NO INICIADA"/>
    <m/>
    <n v="0"/>
    <s v="NO INICIADA"/>
    <m/>
    <n v="0"/>
    <x v="0"/>
  </r>
  <r>
    <s v="INCLUSIÓN SOCIAL Y ACCESO A DERECHOS"/>
    <s v="AGUA Y SANEAMIENTO PARA EL BUEN VIVIR"/>
    <s v="Agua y saneamiento para la transformación del territorio por la vida y la paz."/>
    <x v="9"/>
    <s v="Aguas Residuales Tratadas sector rural"/>
    <n v="0.11475"/>
    <n v="0.2"/>
    <n v="330"/>
    <s v="Plantas de tratamiento de aguas residuales  optimizadas en el sector rural."/>
    <s v="4003020"/>
    <s v="Alcantarillados optimizados"/>
    <s v="400302002"/>
    <s v="Plantas de tratamiento de aguas residuales optimizadas"/>
    <s v="Incremento"/>
    <m/>
    <n v="0"/>
    <n v="10"/>
    <s v="NP"/>
    <n v="3"/>
    <n v="4"/>
    <n v="3"/>
    <m/>
    <n v="0"/>
    <x v="1"/>
    <m/>
    <n v="0"/>
    <s v="NO INICIADA"/>
    <m/>
    <n v="0"/>
    <s v="NO INICIADA"/>
    <m/>
    <n v="0"/>
    <s v="NO INICIADA"/>
    <m/>
    <n v="0"/>
    <x v="0"/>
  </r>
  <r>
    <s v="INCLUSIÓN SOCIAL Y ACCESO A DERECHOS"/>
    <s v="AGUA Y SANEAMIENTO PARA EL BUEN VIVIR"/>
    <s v="Agua y saneamiento para la transformación del territorio por la vida y la paz."/>
    <x v="9"/>
    <s v="Cobertura de aseo urbano"/>
    <n v="0.92674352224222378"/>
    <n v="0.95"/>
    <n v="331"/>
    <s v="Municipios con vehículos de recolección de residuos solidos entregados."/>
    <n v="4003010"/>
    <s v="Servicio de Aseo"/>
    <s v="400301001"/>
    <s v="Municipios con vehículos de recolección de residuos solidos"/>
    <s v="Incremento"/>
    <m/>
    <n v="9"/>
    <n v="34"/>
    <s v="NP"/>
    <n v="17"/>
    <n v="17"/>
    <s v="NP"/>
    <m/>
    <n v="0"/>
    <x v="1"/>
    <m/>
    <n v="0"/>
    <s v="NO INICIADA"/>
    <m/>
    <n v="0"/>
    <s v="NO INICIADA"/>
    <m/>
    <n v="0"/>
    <s v="NO PROGRAMADA"/>
    <m/>
    <n v="0"/>
    <x v="0"/>
  </r>
  <r>
    <s v="INCLUSIÓN SOCIAL Y ACCESO A DERECHOS"/>
    <s v="AGUA Y SANEAMIENTO PARA EL BUEN VIVIR"/>
    <s v="Agua y saneamiento para la transformación del territorio por la vida y la paz."/>
    <x v="9"/>
    <s v="Cobertura de aseo urbano"/>
    <n v="0.92674352224222378"/>
    <n v="0.95"/>
    <n v="332"/>
    <s v="Soluciones de disposición final de residuos sólidos construidas."/>
    <s v="4003012"/>
    <s v="Soluciones de disposición final de residuos solidos construidas"/>
    <n v="400301200"/>
    <s v="Soluciones de disposición final de residuos sólidos construidas"/>
    <s v="Incremento"/>
    <m/>
    <n v="0"/>
    <n v="1"/>
    <s v="NP"/>
    <s v="NP"/>
    <s v="NP"/>
    <n v="1"/>
    <m/>
    <n v="0"/>
    <x v="1"/>
    <m/>
    <n v="0"/>
    <s v="NO PROGRAMADA"/>
    <m/>
    <n v="0"/>
    <s v="NO PROGRAMADA"/>
    <m/>
    <n v="0"/>
    <s v="NO INICIADA"/>
    <m/>
    <n v="0"/>
    <x v="0"/>
  </r>
  <r>
    <s v="INCLUSIÓN SOCIAL Y ACCESO A DERECHOS"/>
    <s v="AGUA Y SANEAMIENTO PARA EL BUEN VIVIR"/>
    <s v="Agua y saneamiento para la transformación del territorio por la vida y la paz."/>
    <x v="9"/>
    <s v="Calificación IPDA"/>
    <n v="0.77500000000000002"/>
    <n v="0.8"/>
    <n v="333"/>
    <s v=" Servicio de asistencia técnica para la administración y operación de los servicios públicos domiciliarios, empresas prestadoras transformadas y/o fortalecidas._x000a_Prestadores rurales fortalecidos y prestadores asistidos SIASAR."/>
    <n v="4003052"/>
    <s v="Servicio de asistencia técnica para la administración y operación de los servicios públicos domiciliarios"/>
    <n v="400305200"/>
    <s v="Asistencias técnicas realizadas"/>
    <s v="Mantenimiento"/>
    <m/>
    <n v="61"/>
    <n v="64"/>
    <n v="64"/>
    <n v="64"/>
    <n v="64"/>
    <n v="64"/>
    <m/>
    <n v="0"/>
    <x v="0"/>
    <m/>
    <n v="0"/>
    <s v="NO INICIADA"/>
    <m/>
    <n v="0"/>
    <s v="NO INICIADA"/>
    <m/>
    <n v="0"/>
    <s v="NO INICIADA"/>
    <m/>
    <n v="0"/>
    <x v="0"/>
  </r>
  <r>
    <s v="INCLUSIÓN SOCIAL Y ACCESO A DERECHOS"/>
    <s v="AGUA Y SANEAMIENTO PARA EL BUEN VIVIR"/>
    <s v="Agua y saneamiento para la transformación del territorio por la vida y la paz."/>
    <x v="9"/>
    <s v="Calificación IPDA"/>
    <n v="0.77500000000000002"/>
    <n v="0.8"/>
    <n v="334"/>
    <s v="Implementación de Planes de Gestión Social, Plan Ambiental y Plan de Gestión del Riesgo Sectorial._x000a_"/>
    <n v="4003008"/>
    <s v="Servicio de apoyo financiero a los planes, programas y proyectos de Agua Potable y Saneamiento Básico"/>
    <n v="400300800"/>
    <s v="Proyectos de acueducto, alcantarillado y aseo apoyados financieramente"/>
    <s v="Incremento"/>
    <m/>
    <n v="40"/>
    <n v="80"/>
    <n v="10"/>
    <n v="25"/>
    <n v="25"/>
    <n v="20"/>
    <m/>
    <n v="0"/>
    <x v="0"/>
    <m/>
    <n v="0"/>
    <s v="NO INICIADA"/>
    <m/>
    <n v="0"/>
    <s v="NO INICIADA"/>
    <m/>
    <n v="0"/>
    <s v="NO INICIADA"/>
    <m/>
    <n v="0"/>
    <x v="0"/>
  </r>
  <r>
    <s v="INCLUSIÓN SOCIAL Y ACCESO A DERECHOS"/>
    <s v="AGUA Y SANEAMIENTO PARA EL BUEN VIVIR"/>
    <s v="Agua y saneamiento para la transformación del territorio por la vida y la paz."/>
    <x v="9"/>
    <s v="Calificación IPDA"/>
    <n v="0.77500000000000002"/>
    <n v="0.8"/>
    <n v="335"/>
    <s v="Elaborados:Planes de Acción Municipales,  Plan Estratégico y de Inversiones,  Plan Ambiental,  Plan de Gestión de Riesgo Sectorial, Plan de Gestión Social,  Plan de Aseguramiento , Manual operativo y  Reglamento Comité Directivo."/>
    <s v="4003006"/>
    <s v="Documentos de planeación"/>
    <s v="400300600"/>
    <s v="Documentos de planeación elaborados"/>
    <s v="Mantenimiento"/>
    <m/>
    <n v="54"/>
    <n v="64"/>
    <n v="59"/>
    <n v="5"/>
    <s v="NP"/>
    <s v="NP"/>
    <m/>
    <n v="0"/>
    <x v="0"/>
    <m/>
    <n v="0"/>
    <s v="NO INICIADA"/>
    <m/>
    <n v="0"/>
    <s v="NO PROGRAMADA"/>
    <m/>
    <n v="0"/>
    <s v="NO PROGRAMADA"/>
    <m/>
    <n v="0"/>
    <x v="0"/>
  </r>
  <r>
    <s v="INCLUSIÓN SOCIAL Y ACCESO A DERECHOS"/>
    <s v="VIVIENDA DIGNA"/>
    <s v="Acceso a soluciones de vivienda social sostenible en los sectores rural y urbano."/>
    <x v="10"/>
    <s v="Déficit cuantitativo de vivienda."/>
    <s v="9.54%"/>
    <n v="0.09"/>
    <n v="336"/>
    <s v="Construcción de  Vivienda de Interés Social en la zona urbana, construida en sitio propio del Departamento de Nariño. "/>
    <n v="4001043"/>
    <s v=" Vivienda de Interés Social construidas en sitio propio"/>
    <n v="400104301"/>
    <s v="Vivienda de Interés Social urbanas construidas en sitio propio"/>
    <s v="Incremento"/>
    <m/>
    <n v="200"/>
    <n v="350"/>
    <n v="200"/>
    <n v="50"/>
    <n v="50"/>
    <n v="50"/>
    <m/>
    <n v="0"/>
    <x v="0"/>
    <m/>
    <n v="0"/>
    <s v="NO INICIADA"/>
    <m/>
    <n v="0"/>
    <s v="NO INICIADA"/>
    <m/>
    <n v="0"/>
    <s v="NO INICIADA"/>
    <m/>
    <n v="0"/>
    <x v="0"/>
  </r>
  <r>
    <s v="INCLUSIÓN SOCIAL Y ACCESO A DERECHOS"/>
    <s v="VIVIENDA DIGNA"/>
    <s v="Acceso a soluciones de vivienda social sostenible en los sectores rural y urbano."/>
    <x v="10"/>
    <s v="Déficit cuantitativo de vivienda."/>
    <s v="9.54%"/>
    <n v="0.09"/>
    <n v="337"/>
    <s v="Construcción de  Vivienda de Interés Prioritario en la zona rural, construida en el Departamento de Nariño. "/>
    <s v="_x000a__x000a_4001039_x000a_"/>
    <s v="Vivienda de Interés Prioritario construidas"/>
    <n v="400103902"/>
    <s v=" Vivienda de Interés Prioritario rurales construidas"/>
    <s v="Incremento"/>
    <m/>
    <s v="ND"/>
    <n v="360"/>
    <n v="90"/>
    <n v="90"/>
    <n v="90"/>
    <n v="90"/>
    <m/>
    <n v="0"/>
    <x v="0"/>
    <m/>
    <n v="0"/>
    <s v="NO INICIADA"/>
    <m/>
    <n v="0"/>
    <s v="NO INICIADA"/>
    <m/>
    <n v="0"/>
    <s v="NO INICIADA"/>
    <m/>
    <n v="0"/>
    <x v="0"/>
  </r>
  <r>
    <s v="INCLUSIÓN SOCIAL Y ACCESO A DERECHOS"/>
    <s v="VIVIENDA DIGNA"/>
    <s v="Acceso a soluciones de vivienda social sostenible en los sectores rural y urbano."/>
    <x v="10"/>
    <s v="Déficit cuantitativo de vivienda."/>
    <s v="9.54%"/>
    <n v="0.09"/>
    <n v="338"/>
    <s v="Construcción de  Vivienda de Interés Prioritario en la zona urbana, construida en el Departamento de Nariño. "/>
    <n v="4001039"/>
    <s v=" Vivienda de Interés Prioritario construidas"/>
    <n v="400103901"/>
    <s v=" Vivienda de Interés Prioritario urbanas construidas"/>
    <s v="Incremento"/>
    <m/>
    <n v="100"/>
    <n v="150"/>
    <n v="30"/>
    <n v="40"/>
    <n v="40"/>
    <n v="40"/>
    <m/>
    <n v="0"/>
    <x v="0"/>
    <m/>
    <n v="0"/>
    <s v="NO INICIADA"/>
    <m/>
    <n v="0"/>
    <s v="NO INICIADA"/>
    <m/>
    <n v="0"/>
    <s v="NO INICIADA"/>
    <m/>
    <n v="0"/>
    <x v="0"/>
  </r>
  <r>
    <s v="INCLUSIÓN SOCIAL Y ACCESO A DERECHOS"/>
    <s v="VIVIENDA DIGNA"/>
    <s v="Acceso a soluciones de vivienda social sostenible en los sectores rural y urbano."/>
    <x v="10"/>
    <s v="Déficit cuantitativo de vivienda."/>
    <s v="9.54%"/>
    <n v="0.09"/>
    <n v="339"/>
    <s v="Construcción de  Vivienda de Interés Prioritario en la zona Urbana, construida en sitio propio en el Departamento de Nariño"/>
    <s v="4001049_x000a_"/>
    <s v=" Vivienda de Interés Prioritario construidas en sitio propio"/>
    <s v="_x000a__x000a_400104901_x000a_"/>
    <s v="Vivienda de Interés Prioritario urbanas construidas en sitio propio"/>
    <s v="Incremento"/>
    <m/>
    <s v="ND"/>
    <n v="150"/>
    <s v="NP"/>
    <n v="50"/>
    <n v="50"/>
    <n v="50"/>
    <m/>
    <n v="0"/>
    <x v="1"/>
    <m/>
    <n v="0"/>
    <s v="NO INICIADA"/>
    <m/>
    <n v="0"/>
    <s v="NO INICIADA"/>
    <m/>
    <n v="0"/>
    <s v="NO INICIADA"/>
    <m/>
    <n v="0"/>
    <x v="0"/>
  </r>
  <r>
    <s v="INCLUSIÓN SOCIAL Y ACCESO A DERECHOS"/>
    <s v="VIVIENDA DIGNA"/>
    <s v="Acceso a soluciones de vivienda social sostenible en los sectores rural y urbano."/>
    <x v="10"/>
    <s v="Déficit cualitativo de vivienda (Censo)"/>
    <s v="4.14%"/>
    <n v="3.6999999999999998E-2"/>
    <n v="340"/>
    <s v="Mejoramiento  de  Vivienda de Interés Prioritario en la zona rural, construida en el Departamento."/>
    <n v="4001041"/>
    <s v="Vivienda de Interés Prioritario mejoradas"/>
    <n v="400104102"/>
    <s v="Vivienda de Interés Prioritario rural mejoradas"/>
    <s v="Incremento"/>
    <m/>
    <n v="0"/>
    <n v="400"/>
    <n v="100"/>
    <n v="100"/>
    <n v="100"/>
    <n v="100"/>
    <m/>
    <n v="0"/>
    <x v="0"/>
    <m/>
    <n v="0"/>
    <s v="NO INICIADA"/>
    <m/>
    <n v="0"/>
    <s v="NO INICIADA"/>
    <m/>
    <n v="0"/>
    <s v="NO INICIADA"/>
    <m/>
    <n v="0"/>
    <x v="0"/>
  </r>
  <r>
    <s v="INCLUSIÓN SOCIAL Y ACCESO A DERECHOS"/>
    <s v="VIVIENDA DIGNA"/>
    <s v="Acceso a soluciones de vivienda social sostenible en los sectores rural y urbano."/>
    <x v="10"/>
    <s v="Déficit cualitativo de vivienda (Censo)"/>
    <s v="4.14%"/>
    <n v="3.6999999999999998E-2"/>
    <n v="341"/>
    <s v="Mejoramiento de  Vivienda de Interés Social en la zona rural en el Departamento."/>
    <n v="4001044"/>
    <s v="Vivienda de Interés Social mejoradas"/>
    <s v="_x000a_400104402"/>
    <s v=" Vivienda de Interés Social rurales mejoradas"/>
    <s v="Incremento"/>
    <m/>
    <n v="0"/>
    <n v="1100"/>
    <n v="200"/>
    <n v="300"/>
    <n v="300"/>
    <n v="300"/>
    <m/>
    <n v="0"/>
    <x v="0"/>
    <m/>
    <n v="0"/>
    <s v="NO INICIADA"/>
    <m/>
    <n v="0"/>
    <s v="NO INICIADA"/>
    <m/>
    <n v="0"/>
    <s v="NO INICIADA"/>
    <m/>
    <n v="0"/>
    <x v="0"/>
  </r>
  <r>
    <s v="INCLUSIÓN SOCIAL Y ACCESO A DERECHOS"/>
    <s v="VIVIENDA DIGNA"/>
    <s v="Acceso a soluciones de vivienda social sostenible en los sectores rural y urbano."/>
    <x v="10"/>
    <s v="Déficit cualitativo de vivienda (Censo)"/>
    <s v="4.14%"/>
    <n v="3.6999999999999998E-2"/>
    <n v="342"/>
    <s v="Mejoramiento de  Vivienda de Interés Prioritario en la zona urbana del Departamento."/>
    <n v="4001041"/>
    <s v="Vivienda de Interés Prioritario mejoradas"/>
    <n v="400104101"/>
    <s v="Vivienda de Interés Prioritario urbanas mejoradas"/>
    <s v="Incremento"/>
    <m/>
    <n v="0"/>
    <n v="352"/>
    <n v="88"/>
    <n v="88"/>
    <n v="88"/>
    <n v="88"/>
    <m/>
    <n v="0"/>
    <x v="0"/>
    <m/>
    <n v="0"/>
    <s v="NO INICIADA"/>
    <m/>
    <n v="0"/>
    <s v="NO INICIADA"/>
    <m/>
    <n v="0"/>
    <s v="NO INICIADA"/>
    <m/>
    <n v="0"/>
    <x v="0"/>
  </r>
  <r>
    <s v="INCLUSIÓN SOCIAL Y ACCESO A DERECHOS"/>
    <s v="VIVIENDA DIGNA"/>
    <s v="Acceso a soluciones de vivienda social sostenible en los sectores rural y urbano."/>
    <x v="10"/>
    <s v="Déficit cualitativo de vivienda (Censo)"/>
    <s v="4.14%"/>
    <n v="3.6999999999999998E-2"/>
    <n v="343"/>
    <s v="Mejoramiento de  Vivienda de Interés Social en la zona urbana de Nariño."/>
    <s v="_x000a__x000a_4001044_x000a_"/>
    <s v=" Vivienda de Interés Social mejoradas"/>
    <s v="_x000a__x000a_400104401"/>
    <s v=" Vivienda de Interés Social urbanas mejoradas"/>
    <s v="Incremento"/>
    <m/>
    <n v="284"/>
    <n v="400"/>
    <n v="100"/>
    <n v="100"/>
    <n v="100"/>
    <n v="100"/>
    <m/>
    <n v="0"/>
    <x v="0"/>
    <m/>
    <n v="0"/>
    <s v="NO INICIADA"/>
    <m/>
    <n v="0"/>
    <s v="NO INICIADA"/>
    <m/>
    <n v="0"/>
    <s v="NO INICIADA"/>
    <m/>
    <n v="0"/>
    <x v="0"/>
  </r>
  <r>
    <s v="INCLUSIÓN SOCIAL Y ACCESO A DERECHOS"/>
    <s v="VIVIENDA DIGNA"/>
    <s v=" ORDENAMIENTO TERRITORAL Y DESARROLLO Y URBANO"/>
    <x v="11"/>
    <s v="Uso de instrumentos de ordenamiento territorial_x000a_ - Valorización"/>
    <n v="1"/>
    <n v="1"/>
    <n v="344"/>
    <s v="Elaboración de un documento que facilite los lineamientos para estructuración de proyectos de vivienda de interés social y prioritario en el Departamento. "/>
    <n v="4002015"/>
    <s v=" Documentos de lineamientos técnicos"/>
    <n v="400201500"/>
    <s v="Documentos de lineamientos técnicos elaborados"/>
    <s v="Incremento"/>
    <m/>
    <n v="0"/>
    <n v="1"/>
    <n v="1"/>
    <n v="1"/>
    <n v="1"/>
    <n v="1"/>
    <m/>
    <n v="0"/>
    <x v="0"/>
    <m/>
    <n v="0"/>
    <s v="NO INICIADA"/>
    <m/>
    <n v="0"/>
    <s v="NO INICIADA"/>
    <m/>
    <n v="0"/>
    <s v="NO INICIADA"/>
    <m/>
    <n v="0"/>
    <x v="0"/>
  </r>
  <r>
    <s v="INCLUSIÓN SOCIAL Y ACCESO A DERECHOS"/>
    <s v="VIVIENDA DIGNA"/>
    <s v=" ORDENAMIENTO TERRITORAL Y DESARROLLO Y URBANO"/>
    <x v="11"/>
    <s v="Uso de instrumentos de ordenamiento territorial_x000a_ - Valorización"/>
    <n v="1"/>
    <n v="1"/>
    <n v="345"/>
    <s v="Elaboración de un documento que se use como un instrumento para el desarrollo urbano y rural en términos de vivienda en Nariño. "/>
    <n v="4002018"/>
    <s v="Servicios de gestión para la elaboración de instrumentos para el desarrollo urbano y territorial"/>
    <n v="400201800"/>
    <s v="Instrumentos normativos formulados"/>
    <s v="Incremento"/>
    <m/>
    <n v="0"/>
    <n v="1"/>
    <s v="NP"/>
    <n v="1"/>
    <n v="1"/>
    <n v="1"/>
    <m/>
    <n v="0"/>
    <x v="1"/>
    <m/>
    <n v="0"/>
    <s v="NO INICIADA"/>
    <m/>
    <n v="0"/>
    <s v="NO INICIADA"/>
    <m/>
    <n v="0"/>
    <s v="NO INICIADA"/>
    <m/>
    <n v="0"/>
    <x v="0"/>
  </r>
  <r>
    <s v="INCLUSIÓN SOCIAL Y ACCESO A DERECHOS"/>
    <s v="VIVIENDA DIGNA"/>
    <s v=" ORDENAMIENTO TERRITORAL Y DESARROLLO Y URBANO"/>
    <x v="11"/>
    <s v="Uso de instrumentos de ordenamiento territorial_x000a_ - Valorización"/>
    <n v="1"/>
    <n v="1"/>
    <n v="346"/>
    <s v="Mejoramiento de parques urbanos de acceso público para el bienestar social de la población nariñense."/>
    <n v="4002023"/>
    <s v="Parques mejorados"/>
    <n v="400202300"/>
    <s v="Parques mejorados"/>
    <s v="Incremento"/>
    <m/>
    <n v="3"/>
    <n v="4"/>
    <n v="1"/>
    <n v="1"/>
    <n v="1"/>
    <n v="1"/>
    <m/>
    <n v="0"/>
    <x v="0"/>
    <m/>
    <n v="0"/>
    <s v="NO INICIADA"/>
    <m/>
    <n v="0"/>
    <s v="NO INICIADA"/>
    <m/>
    <n v="0"/>
    <s v="NO INICIADA"/>
    <m/>
    <n v="0"/>
    <x v="0"/>
  </r>
  <r>
    <s v="INCLUSIÓN SOCIAL Y ACCESO A DERECHOS"/>
    <s v="VIVIENDA DIGNA"/>
    <s v=" ORDENAMIENTO TERRITORAL Y DESARROLLO Y URBANO"/>
    <x v="11"/>
    <s v="Uso de instrumentos de ordenamiento territorial_x000a_ - Valorización"/>
    <n v="1"/>
    <n v="1"/>
    <n v="347"/>
    <s v="Realizados estudios e investigaciones en las 13 subregiones del Departamento para facilitar lineamientos y normativas que apoyen los procesos de pólitica pública en temas de vivienda. "/>
    <n v="4002018"/>
    <s v="Servicios de gestión para la elaboración de instrumentos para el desarrollo urbano y territorial"/>
    <n v="400201801"/>
    <s v="Estudios e investigaciones para el desarrollo de lineamientos normativos y de política pública desarrollados"/>
    <s v="Incremento"/>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8"/>
    <s v=" Implementación de la política pública de equidad de género, con instrumentos para el seguimiento y monitoreo."/>
    <n v="4502032"/>
    <s v="Documentos de lineamientos técnicos"/>
    <n v="450203200"/>
    <s v="Documentos de lineamientos técnicos realizados"/>
    <s v="Incremento"/>
    <m/>
    <n v="1"/>
    <s v="0.28"/>
    <s v="0.07"/>
    <s v="0.07"/>
    <s v="0.07"/>
    <s v="0.07"/>
    <m/>
    <e v="#VALUE!"/>
    <x v="0"/>
    <m/>
    <e v="#VALUE!"/>
    <s v="NO INICIADA"/>
    <m/>
    <e v="#VALUE!"/>
    <s v="NO INICIADA"/>
    <m/>
    <e v="#VALUE!"/>
    <s v="NO INICIADA"/>
    <m/>
    <e v="#VALUE!"/>
    <x v="3"/>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49"/>
    <s v="Diseñada e implementada estrategia de prevención de Violencias Basadas en Género VBG con enfoque diferencial para todo el Departamento."/>
    <s v="4502037"/>
    <s v="Servicio de apoyo para el acceso a programas de educación para el trabajo y el desarrollo humano"/>
    <s v="450203702"/>
    <s v="Programas de educación en prevención de violencia de género implementados"/>
    <s v="Incremento "/>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0"/>
    <s v="Formulada estrategia institucional de &quot;Cero tolerancias&quot; frente a conductas de Violencia Basada en Genero y/o disciminación por raza, etnia, religión, nacionalidad, sexo y/o orientación sexual en el ambito laboral en el marco de la Circular 26 del 8 de marzo de 2023 emitida por el Ministerio del Trabajo."/>
    <n v="4502026"/>
    <s v="Documentos normativos"/>
    <s v="450202601"/>
    <s v="Documentos normativos para la equidad de género para las mujeres formulado"/>
    <s v="Incremento "/>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1"/>
    <s v=" Diseñada e implementada ruta en territorios de frontera para atención de hechos de Violencia Basada en Género."/>
    <s v="4502024"/>
    <s v="Servicio de apoyo para la implementación de medidas en derechos humanos y derecho internacional humanitario"/>
    <s v="450202400"/>
    <s v="Medidas implementadas en cumplimiento de las obligaciones internacionales en materia de Derechos Humanos y Derecho Internacional Humanitario"/>
    <s v="Incremento"/>
    <m/>
    <n v="0.1"/>
    <n v="1"/>
    <n v="0.5"/>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2"/>
    <s v="Implementadas estrategias para la conformación de duplas: 1. Atención psicojurídica a las victimas de VBG, 2. la orientacion sobre acceso a derechos sexuales y reproductivos y 3. derechos humanos de las mujeres en el Departamento y los municipios."/>
    <n v="4502038"/>
    <s v="Servicio de promoción de la garantía de derechos"/>
    <n v="450203800"/>
    <s v="Estrategias de promoción de la garantía de derechos implementadas"/>
    <s v="Incremento_x000a_"/>
    <m/>
    <n v="1"/>
    <n v="3"/>
    <n v="3"/>
    <n v="3"/>
    <n v="3"/>
    <n v="3"/>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3"/>
    <s v="Implementada estrategia para facilitar el acceso a la protección y justicia de mujeres víctimas de VBG."/>
    <n v="4502033"/>
    <s v="Servicio de integración de la oferta pública"/>
    <n v="450203303"/>
    <s v="Estrategia en sitio implementada"/>
    <s v="Incremento "/>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4"/>
    <s v="Fortalecida y en operación casa albergue para la acogida de mujeres víctimas de Violencia Basada en Género en riesgo de feminicidio.  "/>
    <s v="4502019"/>
    <s v="Servicio de prevención a violaciones de derechos humanos"/>
    <s v="450201900"/>
    <s v="Misiones humanitarias realizadas"/>
    <s v="Mantenimiento"/>
    <m/>
    <n v="1"/>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5"/>
    <s v=" Diseñado e implementado software georeferenciado de armonización de bases datos de instituciones respondientes  de Violencia Basada en Género."/>
    <n v="4502016"/>
    <s v="Servicio de información implementado"/>
    <n v="450201601"/>
    <s v="Módulos de Tecnologías de Información y Comunicaciones (TIC) implementados"/>
    <s v="Incremento_x000a_"/>
    <m/>
    <n v="0"/>
    <n v="1"/>
    <n v="0.3"/>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6"/>
    <s v="Elaborados y difundidos documentos de análisis contextual y estadístico sobre la inequidad y las Violencias Basadas en Género ocurridas en Nariño."/>
    <n v="4502020"/>
    <s v="Servicio de información estadística en temas de Derechos Humanos"/>
    <n v="450202000"/>
    <s v="Boletines estadísticos producidos"/>
    <s v="Incremento"/>
    <m/>
    <n v="3"/>
    <n v="7"/>
    <n v="1"/>
    <n v="2"/>
    <n v="2"/>
    <n v="2"/>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7"/>
    <s v="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
    <s v="4502035"/>
    <s v="Documentos de planeación"/>
    <s v="450203502"/>
    <s v="Documentos de planeación con seguimiento realizado"/>
    <s v="Incremento"/>
    <m/>
    <n v="0"/>
    <n v="64"/>
    <n v="8"/>
    <n v="24"/>
    <n v="24"/>
    <n v="8"/>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Tasa de mujeres víctimas de violencias de género atendidas en salud física y mental por sospecha de violencia física, psicológica y sexual"/>
    <n v="58.7"/>
    <n v="70"/>
    <n v="358"/>
    <s v="Implementada estrategia digital para alertas tempranas ante situaciones de violencia basada en genero en Nariño  - Chicharra Violeta -"/>
    <s v="4502027"/>
    <s v="Servicio de información de seguimiento territorial a la política pública de victimas"/>
    <s v="450202700"/>
    <s v="&quot;Sistema de información de seguimiento actualizado&quot;"/>
    <s v="Incremento_x000a_"/>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59"/>
    <s v="Creada y operando escuela de formación con enfoque de género para la incidencia política de las mujeres."/>
    <s v="4502037"/>
    <s v="Servicio de apoyo para el acceso a programas de educación para el trabajo y el desarrollo humano"/>
    <s v="450203702"/>
    <s v="Programas de educación en prevención de violencia de género implementados"/>
    <s v="Incremento_x000a_"/>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0"/>
    <s v="Creada y operando plataforma de formación pólitica."/>
    <n v="4502017"/>
    <s v="Servicio de información actualizado"/>
    <n v="450201701"/>
    <s v="Módulos de Tecnologías de Información y Comunicaciones (TIC) actualizados"/>
    <s v="Incremento_x000a_"/>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1"/>
    <s v="Creada y operando Mesa Técnica Departamental  de Economía del Cuidado."/>
    <n v="4502026"/>
    <s v="Documentos normativos"/>
    <n v="4502026001"/>
    <s v="Documentos normativos para la equidad de género para las mujeres formulado"/>
    <s v="Incremento"/>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Mujeres en instancias de participación e incidencia politíca en el departamento de Nariño_x000a_(Alcaldías y Concejos Municipales)"/>
    <s v="Alcaldía: 10_x000a_Concejo: 126_x000a_Total: 137"/>
    <s v="Alcaldía: 13_x000a_Concejo: 140_x000a_Total: 153"/>
    <n v="362"/>
    <s v="Creada y funcionando instancia departamental para la construcción de la agenda pública de participación e incidencia politica de mujeres.   "/>
    <s v="4502001"/>
    <s v="Servicio de promoción a la participación ciudadana"/>
    <n v="450200108"/>
    <s v="Estrategias para el fomento de la participación de las mujeres en los espacios de participación política y de toma de decisión implementadas"/>
    <s v="Incremento_x000a_"/>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3"/>
    <s v=" Asistidas entidades en capacidades y competencias de las mujeres para el desarrollo de su autonomía económica, capacidades comunitarias y entornos protectores."/>
    <n v="4502022"/>
    <s v="Servicio de asistencia técnica"/>
    <n v="450202207"/>
    <s v="Entidades asistidas técnicamente"/>
    <s v="Incremento"/>
    <m/>
    <n v="0"/>
    <n v="40"/>
    <n v="5"/>
    <n v="15"/>
    <n v="15"/>
    <n v="5"/>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4"/>
    <s v="Diseñado e implementado ecosistema económico de y para mujeres,  promotor de convivencia y prevención de violencias, que fortalezca  estratégicamente a empresas y emprendimientos productivos, sociales y comunitarios y contrbuya a  su autonomía económica.."/>
    <n v="4502039"/>
    <s v="Servicio de apoyo financiero para empresas y emprendimientos productivos"/>
    <n v="450203900"/>
    <s v="Personas y empresas beneficiadas"/>
    <s v="Incremento"/>
    <m/>
    <n v="0"/>
    <n v="24"/>
    <n v="3"/>
    <n v="10"/>
    <n v="10"/>
    <n v="2"/>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5"/>
    <s v="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
    <n v="4502029"/>
    <s v="Documentos metodológicos"/>
    <n v="450202900"/>
    <s v="Documentos metodológicos realizados"/>
    <s v="Incremento_x000a_ "/>
    <m/>
    <n v="0"/>
    <n v="1"/>
    <n v="1"/>
    <n v="1"/>
    <n v="1"/>
    <n v="1"/>
    <m/>
    <n v="0"/>
    <x v="0"/>
    <m/>
    <n v="0"/>
    <s v="NO INICIADA"/>
    <m/>
    <n v="0"/>
    <s v="NO INICIADA"/>
    <m/>
    <n v="0"/>
    <s v="NO INICIADA"/>
    <m/>
    <n v="0"/>
    <x v="0"/>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6"/>
    <s v=" Gestionada infraestructura social &quot;Casas para las Mujeres&quot;."/>
    <s v="4502009"/>
    <s v="Oficina para la atención y orientación ciudadana construida y dotada"/>
    <s v="450200900"/>
    <s v="Oficinas para la atención y orientación ciudadana construidas y dotadas"/>
    <s v="Incremento"/>
    <m/>
    <n v="1"/>
    <n v="9"/>
    <s v="NP"/>
    <n v="5"/>
    <n v="4"/>
    <s v="NP"/>
    <m/>
    <n v="0"/>
    <x v="1"/>
    <m/>
    <n v="0"/>
    <s v="NO INICIADA"/>
    <m/>
    <n v="0"/>
    <s v="NO INICIADA"/>
    <m/>
    <n v="0"/>
    <s v="NO PROGRAMADA"/>
    <m/>
    <n v="0"/>
    <x v="0"/>
  </r>
  <r>
    <s v="INCLUSIÓN SOCIAL Y ACCESO A DERECHOS"/>
    <s v="DESARROLLO, EQUIDAD E INCLUSIÓN SOCIAL PARA EL CIERRE DE BRECHAS"/>
    <s v="Sistema para la Equidad de la Vida, el Cuidado y la Paz. &quot;Entre nosotras nos potenciamos&quot;"/>
    <x v="12"/>
    <s v="Pobreza - Índice de pobreza multidimensional - IPM"/>
    <n v="0.17299999999999999"/>
    <n v="0.16800000000000001"/>
    <n v="367"/>
    <s v="Creados y en operación sistemas departamentales del cuidado con enfoques diferenciales en municipios focalizados."/>
    <n v="4502021"/>
    <s v="Servicio de apoyo financiero para la implementación de proyectos en materia de derechos humanos"/>
    <n v="450202100"/>
    <s v="Proyectos cofinanciados"/>
    <s v="Incremento"/>
    <m/>
    <n v="0"/>
    <n v="4"/>
    <n v="1"/>
    <n v="2"/>
    <n v="1"/>
    <s v="NP"/>
    <m/>
    <n v="0"/>
    <x v="0"/>
    <m/>
    <n v="0"/>
    <s v="NO INICIADA"/>
    <m/>
    <n v="0"/>
    <s v="NO INICIADA"/>
    <m/>
    <n v="0"/>
    <s v="NO PROGRAM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8"/>
    <s v="Actualizada e implementada la Polìtica pùblica para la población LGBTIQ+ -OSIEGD con instrumentos para el seguimiento, monitoreo y ajustes."/>
    <n v="4502029"/>
    <s v="Documentos metodológicos"/>
    <n v="450202900"/>
    <s v="Documentos metodológicos realizados"/>
    <s v="Incremento"/>
    <m/>
    <n v="0"/>
    <n v="1"/>
    <n v="0.7"/>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69"/>
    <s v="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
    <n v="4502026"/>
    <s v="Documentos normativos"/>
    <n v="450202600"/>
    <s v="Documentos normativos realizados"/>
    <s v="Incremento"/>
    <m/>
    <n v="0"/>
    <n v="242"/>
    <n v="242"/>
    <n v="242"/>
    <n v="242"/>
    <n v="242"/>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0"/>
    <s v="Diseñado e implementado plan de incidencia pública para la memoria viva en clave de la preservación y promoción de los derechos humanos de la población LGBTIQ+OSIEGD."/>
    <s v="4502001"/>
    <s v="Servicio de promoción a la participación ciudadana"/>
    <s v="450200100"/>
    <s v="Espacios de participación promovidos"/>
    <s v="Incremento"/>
    <m/>
    <n v="0"/>
    <n v="1"/>
    <n v="1"/>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1"/>
    <s v="Diseñada e implementada estrategia de acompañamiento y asistencia técnica municipal con enfoque diferencial para el levantamiento de información de caracterización de la población  LGBTIQ+OSIEGD en el Departamento."/>
    <s v="4502030"/>
    <s v="Documentos de investigación"/>
    <s v="450203000"/>
    <s v="Documentos de investigación elaborados"/>
    <s v="Incremento"/>
    <m/>
    <n v="0"/>
    <n v="1"/>
    <n v="1"/>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2"/>
    <s v="Diseñada e implementada estrategia integral para la construcción de entornos seguros libres de violencias y LGBTIQFobia."/>
    <s v="4502035"/>
    <s v="Documentos de planeación"/>
    <s v="450203501"/>
    <s v="Planes estratégicos elaborados"/>
    <s v="Incremento"/>
    <m/>
    <n v="0"/>
    <n v="1"/>
    <n v="1"/>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3"/>
    <s v="Creada y en operación escuela de formación politíca para potenciar los liderazgos de la población LGBTIQ+OSIEGD."/>
    <s v="4502037"/>
    <s v="Servicio de apoyo para el acceso a programas de educación para el trabajo y el desarrollo humano"/>
    <s v="450203702"/>
    <s v="Programas de educación en prevención de violencia de género implementados"/>
    <s v="Incremento"/>
    <m/>
    <n v="0"/>
    <n v="1"/>
    <n v="1"/>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4"/>
    <s v="Articuladas acciones interinstitucionales para la construcción de un protocolo en salud y una ruta de atención integral con enfoques en orientaciones sexuales e identidades de género diversas en los municipios."/>
    <n v="4502032"/>
    <s v="Documentos de lineamientos técnicos"/>
    <n v="450203200"/>
    <s v="Documentos de lineamientos técnicos realizados"/>
    <s v="Incremento"/>
    <m/>
    <n v="0"/>
    <n v="64"/>
    <n v="1"/>
    <n v="25"/>
    <n v="25"/>
    <n v="13"/>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5"/>
    <s v="Espacios de formación de cultura ciudadana para la reducción de las discriminaciones por orientaciones sexuales e Identidades de género diversas"/>
    <n v="4502033"/>
    <s v="Servicio de integración de la oferta pública"/>
    <n v="450203300"/>
    <s v="Espacios de integración de oferta pública generados"/>
    <s v="Incremento"/>
    <m/>
    <n v="0"/>
    <n v="8"/>
    <n v="2"/>
    <n v="2"/>
    <n v="2"/>
    <n v="2"/>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6"/>
    <s v="Gestionada la construcción de la Casa de Orientaciones Sexuales e Identidades de Género del Departamento."/>
    <n v="4502021"/>
    <s v="Servicio de apoyo financiero para la implementación de proyectos en materia de derechos humanos"/>
    <n v="450202100"/>
    <s v="Proyectos cofinanciados"/>
    <s v="Incremento_x000a_"/>
    <m/>
    <n v="0"/>
    <s v="1_x000a_"/>
    <s v="NP"/>
    <n v="1"/>
    <n v="1"/>
    <n v="1"/>
    <m/>
    <n v="0"/>
    <x v="1"/>
    <m/>
    <n v="0"/>
    <s v="NO INICIADA"/>
    <m/>
    <n v="0"/>
    <s v="NO INICIADA"/>
    <m/>
    <n v="0"/>
    <s v="NO INICIADA"/>
    <m/>
    <e v="#VALUE!"/>
    <x v="3"/>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7"/>
    <s v="Implementada estrategia de fortalecimiento para la autonomía económica de personas con orientaciones sexuales e identidades o expresiones de género diversas . _x000a_"/>
    <s v="4502034"/>
    <s v="Servicio de educación informal "/>
    <s v="450203404"/>
    <s v="Estrategias implementadas"/>
    <s v="Incremento"/>
    <m/>
    <n v="0"/>
    <n v="1"/>
    <n v="1"/>
    <n v="1"/>
    <n v="1"/>
    <n v="1"/>
    <m/>
    <n v="0"/>
    <x v="0"/>
    <m/>
    <n v="0"/>
    <s v="NO INICIADA"/>
    <m/>
    <n v="0"/>
    <s v="NO INICIADA"/>
    <m/>
    <n v="0"/>
    <s v="NO INICIADA"/>
    <m/>
    <n v="0"/>
    <x v="0"/>
  </r>
  <r>
    <s v="INCLUSIÓN SOCIAL Y ACCESO A DERECHOS"/>
    <s v="DESARROLLO, EQUIDAD E INCLUSIÓN SOCIAL PARA EL CIERRE DE BRECHAS"/>
    <s v="Nariño, territorio diverso e incluyente"/>
    <x v="12"/>
    <s v="Casos de discriminación, hostigamiento, amenazas y violencia policial para al población LGBTIQ+-OSIEGD"/>
    <n v="72"/>
    <n v="36"/>
    <n v="378"/>
    <s v="Diseñada e implementada estrategia para la inclusión laboral de personas diversas por orientaciones sexuales e Identidades de género dirigida a entidades públicas y privadas. "/>
    <s v="4502038"/>
    <s v="Servicio de promoción de la garantía de derechos"/>
    <s v="450203800"/>
    <s v="Estrategias de promoción de la garantía de derechos implementadas"/>
    <s v="Incremento"/>
    <m/>
    <n v="0"/>
    <n v="1"/>
    <n v="1"/>
    <n v="1"/>
    <n v="1"/>
    <n v="1"/>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79"/>
    <s v="Actualizada e implementada política pública para la Primera Infancia e Infancia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0"/>
    <s v="Articulación interinstitucional para el fortalecimiento de agentes y entornos protectores, la prevención del trabajo infantil y los  matrimonios infantiles o uniones tempranas y la protección integral al adolescente trabajador."/>
    <n v="4102043"/>
    <s v="Servicio de promoción de temas de dinámica relacional y desarrollo autónomo"/>
    <n v="410204301"/>
    <s v="Niños, niñas y adolescentes atendidos"/>
    <s v="Incremento"/>
    <m/>
    <n v="64"/>
    <n v="64"/>
    <n v="64"/>
    <n v="64"/>
    <n v="64"/>
    <n v="64"/>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1"/>
    <s v="Formulada e implementada estrategia de fortalecimiento a la familia como entorno protector y formador para la ética del cuidado, con enfoques diferenciales._x000a_"/>
    <n v="4102042"/>
    <s v="Servicio de asistecia técnica a comunidades en temas de fortalecimiento del tejido social y construcción de escenarios comunitarios protectores de derechos."/>
    <n v="410204200"/>
    <s v="Acciones ejecutadas con las comunidades"/>
    <s v="Incremento"/>
    <m/>
    <n v="0"/>
    <n v="1"/>
    <n v="0.5"/>
    <n v="1"/>
    <n v="1"/>
    <n v="1"/>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2"/>
    <s v="Diseñada e implementada estrategia: Información - Educación - Comunicación (IEC) dirigida a instituciones educativas para promover el reconocimiento y respeto de los derechos de la niñez."/>
    <n v="4102046"/>
    <s v="Servicios de promoción de los derechos de los niños, niñas, adolescentes y jóvenes"/>
    <n v="410204600"/>
    <s v="Campañas de promoción realizadas"/>
    <s v="Incremento"/>
    <m/>
    <n v="0"/>
    <n v="1"/>
    <n v="1"/>
    <n v="1"/>
    <n v="1"/>
    <n v="1"/>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3"/>
    <s v="Diseñada e implementada estrategia de articulación interinstitucional para la promoción de la convivencia pacífica en educación inicial y primaria."/>
    <s v="4102041"/>
    <s v="Servicio de asistencia técnica en el ciclo de políticas públicas de familia y otras relacionadas"/>
    <s v="410204100"/>
    <s v="Instituciones y entidades asistidas técnicamente"/>
    <s v="Incremento"/>
    <m/>
    <n v="0"/>
    <n v="1"/>
    <n v="1"/>
    <n v="1"/>
    <n v="1"/>
    <n v="1"/>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4"/>
    <s v=" Fortalecidas a nivel municipal y departamanetal instancias de participación en asuntos relacionados con primera infancia, infancia y adolescencia."/>
    <s v="4102047"/>
    <s v="Servicios de asistencia técnica en políticas públicas de infancia, adolescencia y juventud"/>
    <n v="410204700"/>
    <s v="Agentes de la institucionalidad de infancia, adolescencia y juventud  asistidos técnicamente"/>
    <s v="Mantenimiento"/>
    <m/>
    <n v="5"/>
    <n v="5"/>
    <n v="5"/>
    <n v="5"/>
    <n v="5"/>
    <n v="5"/>
    <m/>
    <n v="0"/>
    <x v="0"/>
    <m/>
    <n v="0"/>
    <s v="NO INICIADA"/>
    <m/>
    <n v="0"/>
    <s v="NO INICIADA"/>
    <m/>
    <n v="0"/>
    <s v="NO INICIADA"/>
    <m/>
    <n v="0"/>
    <x v="0"/>
  </r>
  <r>
    <s v="INCLUSIÓN SOCIAL Y ACCESO A DERECHOS"/>
    <s v="DESARROLLO, EQUIDAD E INCLUSIÓN SOCIAL PARA EL CIERRE DE BRECHAS"/>
    <s v="Niños y niñas, presente y futuro para la Paz Territorial"/>
    <x v="12"/>
    <s v="Tasa de violencia contra niños y niñas de primera infancia"/>
    <n v="12.14"/>
    <n v="8.5"/>
    <n v="385"/>
    <s v="Estrategia de articulación y gestión con entidades públicas y privadas para la adecuación de infraestructuras dirigidas a prestar servicio de atención integral a la primera infancia"/>
    <s v="4102005"/>
    <s v="Edificaciones de atención a la primera infancia adecuadas"/>
    <s v="410200500"/>
    <s v="Edificaciones de atención a la primera infancia adecuadas"/>
    <s v="Incremento"/>
    <m/>
    <n v="0"/>
    <n v="6"/>
    <s v="NP"/>
    <n v="3"/>
    <n v="3"/>
    <s v="NP"/>
    <m/>
    <n v="0"/>
    <x v="1"/>
    <m/>
    <n v="0"/>
    <s v="NO INICIADA"/>
    <m/>
    <n v="0"/>
    <s v="NO INICIADA"/>
    <m/>
    <n v="0"/>
    <s v="NO PROGRAMADA"/>
    <m/>
    <n v="0"/>
    <x v="0"/>
  </r>
  <r>
    <s v="INCLUSIÓN SOCIAL Y ACCESO A DERECHOS"/>
    <s v="DESARROLLO, EQUIDAD E INCLUSIÓN SOCIAL PARA EL CIERRE DE BRECHAS"/>
    <s v="Adolescentes y juventudes parchando por la paz."/>
    <x v="12"/>
    <s v="Juventudes en Nariño con vinculación  al programa nacional de &quot;Renta Jóven&quot;"/>
    <s v="2.7%"/>
    <n v="0.05"/>
    <n v="386"/>
    <s v="Actualizada e implementada la política pública para adolescencia y juventud con instrumentos para el seguimiento, monitoreo y ajustes."/>
    <n v="4102051"/>
    <s v="Documentos de planeación"/>
    <n v="410205100"/>
    <s v="Documentos de planeación elaborados"/>
    <s v="Incremento"/>
    <m/>
    <n v="0"/>
    <n v="1"/>
    <n v="1"/>
    <n v="1"/>
    <n v="1"/>
    <n v="1"/>
    <m/>
    <n v="0"/>
    <x v="0"/>
    <m/>
    <n v="0"/>
    <s v="NO INICIADA"/>
    <m/>
    <n v="0"/>
    <s v="NO INICIADA"/>
    <m/>
    <n v="0"/>
    <s v="NO INICIADA"/>
    <m/>
    <n v="0"/>
    <x v="0"/>
  </r>
  <r>
    <s v="INCLUSIÓN SOCIAL Y ACCESO A DERECHOS"/>
    <s v="DESARROLLO, EQUIDAD E INCLUSIÓN SOCIAL PARA EL CIERRE DE BRECHAS"/>
    <s v="Adolescentes y juventudes parchando por la paz."/>
    <x v="12"/>
    <s v="Juventudes en Nariño con vinculación  al programa nacional de &quot;Renta Jóven&quot;"/>
    <s v="2.7%"/>
    <n v="0.05"/>
    <n v="387"/>
    <s v="Implementada estrategia para el reconocimiento de derechos de adolescentres y juventudes en Nariño. "/>
    <s v="4102040"/>
    <s v="Documentos metodológicos"/>
    <n v="410204000"/>
    <s v="Documentos metodológicos realizados"/>
    <s v="Incremento"/>
    <m/>
    <n v="0"/>
    <n v="1"/>
    <n v="1"/>
    <n v="1"/>
    <n v="1"/>
    <n v="1"/>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8"/>
    <s v="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
    <n v="4102042"/>
    <s v="Servicio de asistencia técnica a comunidades en temas de fortalecimiento del tejido social y construcción de escenarios comunitarios protectores de derechos"/>
    <n v="410204200"/>
    <s v="Acciones ejecutadas con las comunidades"/>
    <s v="Mantenimiento"/>
    <m/>
    <n v="4"/>
    <n v="4"/>
    <n v="1"/>
    <n v="1"/>
    <n v="1"/>
    <n v="1"/>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89"/>
    <s v="Fortalecidas técnicamente las Plataformas Municipales de Juventud (PMJ), los Consejos Municipales de Juventud (CMJ) y las prácticas y procesos organizativos en el marco de la Ley 1622 de 2013."/>
    <s v="4102047"/>
    <s v="Servicios de asistencia técnica en políticas públicas de infancia, adolescencia y juventud"/>
    <n v="410204700"/>
    <s v="Agentes de la institucionalidad de infancia, adolescencia y juventud  asistidos técnicamente"/>
    <s v="Incremento"/>
    <m/>
    <n v="85"/>
    <n v="128"/>
    <n v="20"/>
    <n v="50"/>
    <n v="50"/>
    <n v="8"/>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0"/>
    <s v="Acompañamiento para la conformación del subsistema de participaciòn departamental -CJD  y PDJ y fortalecidas las Asambleas y Comitès de Concertación y decisión  -CCYD- y  Comitè de Adolescencia y Juventud _x000a_"/>
    <s v="4102041"/>
    <s v="Servicio de asistencia técnica en el ciclo de políticas públicas de familia y otras relacionadas"/>
    <n v="410204100"/>
    <s v="Instituciones y entidades asistidas técnicamente"/>
    <s v="Mantenimiento"/>
    <m/>
    <n v="8"/>
    <n v="32"/>
    <n v="8"/>
    <n v="8"/>
    <n v="8"/>
    <n v="8"/>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1"/>
    <s v="Fortalecidas iniciativas para el desarrollo de la autonomía económica de la juventud, a través del impulso de emprendimientos y servicios ofertados por los y las jóvenes de los municipios de Nariño."/>
    <n v="4102046"/>
    <s v="Servicios de promoción de los derechos de los niños, niñas, adolescentes y jóvenes"/>
    <n v="410204600"/>
    <s v="Campañas de promoción realizadas"/>
    <s v="Incremento"/>
    <m/>
    <n v="10"/>
    <n v="30"/>
    <n v="5"/>
    <n v="10"/>
    <n v="10"/>
    <n v="5"/>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2"/>
    <s v="Diseñado e implementado proceso de articulación interinstitucional para la promoción y vinculación de las juventudes en la resignificación del uso de espacio público para la paz en los municipios."/>
    <s v="4102038"/>
    <s v="Servicio dirigidos a la atención de niños, niñas, adolescentes y jóvenes, con enfoque pedagógico y restaurativo encaminados a la inclusión social"/>
    <s v="410203800"/>
    <s v="Niños, niñas, adolescentes y jóvenes atendidios en los servicios de restablecimiento en la administración de justicia"/>
    <s v="Incremento"/>
    <m/>
    <n v="0"/>
    <n v="1"/>
    <n v="1"/>
    <n v="1"/>
    <n v="1"/>
    <n v="1"/>
    <m/>
    <n v="0"/>
    <x v="0"/>
    <m/>
    <n v="0"/>
    <s v="NO INICIADA"/>
    <m/>
    <n v="0"/>
    <s v="NO INICIADA"/>
    <m/>
    <n v="0"/>
    <s v="NO INICIADA"/>
    <m/>
    <n v="0"/>
    <x v="0"/>
  </r>
  <r>
    <s v="INCLUSIÓN SOCIAL Y ACCESO A DERECHOS"/>
    <s v="DESARROLLO, EQUIDAD E INCLUSIÓN SOCIAL PARA EL CIERRE DE BRECHAS"/>
    <s v="Adolescentes y juventudes parchando por la paz."/>
    <x v="12"/>
    <s v="Municipios con participación de población adolescente y juventud en instancias de representación ciudadana."/>
    <n v="50"/>
    <n v="64"/>
    <n v="393"/>
    <s v="_x000a_Asistidos técnicamente municipios focalizados para la provisión de instrumentos de formulación de proyectos orientados a la autonomía económica de la juventud."/>
    <s v="4102035"/>
    <s v="Documentos de lineamientos técnicos"/>
    <s v="410203501"/>
    <s v="Documentos de lineamientos técnicos en Política y Atención Integral de niños, niñas y adolescentes realizados"/>
    <s v="Incremento"/>
    <m/>
    <n v="20"/>
    <n v="40"/>
    <n v="5"/>
    <n v="15"/>
    <n v="15"/>
    <n v="5"/>
    <m/>
    <n v="0"/>
    <x v="0"/>
    <m/>
    <n v="0"/>
    <s v="NO INICIADA"/>
    <m/>
    <n v="0"/>
    <s v="NO INICIADA"/>
    <m/>
    <n v="0"/>
    <s v="NO INICIADA"/>
    <m/>
    <n v="0"/>
    <x v="0"/>
  </r>
  <r>
    <s v="INCLUSIÓN SOCIAL Y ACCESO A DERECHOS"/>
    <s v="DESARROLLO, EQUIDAD E INCLUSIÓN SOCIAL PARA EL CIERRE DE BRECHAS"/>
    <s v="Personas mayores con juventud prolongada"/>
    <x v="12"/>
    <s v="Personas mayores beneficiadas del programa &quot;Adulto Mayor&quot; "/>
    <n v="77600"/>
    <n v="85000"/>
    <n v="394"/>
    <s v="Actualizada e implementada política pública para envejecimiento y vejez con instrumentos para el seguimiento, monitoreo y ajustes."/>
    <s v="4103067"/>
    <s v="Documentos de planeación"/>
    <s v="410306701"/>
    <s v="Documentos de planeación con seguimiento realizados"/>
    <s v="Incremento"/>
    <m/>
    <n v="0"/>
    <n v="1"/>
    <n v="1"/>
    <n v="1"/>
    <n v="1"/>
    <n v="1"/>
    <m/>
    <n v="0"/>
    <x v="0"/>
    <m/>
    <n v="0"/>
    <s v="NO INICIADA"/>
    <m/>
    <n v="0"/>
    <s v="NO INICIADA"/>
    <m/>
    <n v="0"/>
    <s v="NO INICIADA"/>
    <m/>
    <n v="0"/>
    <x v="0"/>
  </r>
  <r>
    <s v="INCLUSIÓN SOCIAL Y ACCESO A DERECHOS"/>
    <s v="DESARROLLO, EQUIDAD E INCLUSIÓN SOCIAL PARA EL CIERRE DE BRECHAS"/>
    <s v="Personas mayores con juventud prolongada"/>
    <x v="12"/>
    <s v="Personas mayores beneficiadas del programa &quot;Adulto Mayor&quot; "/>
    <n v="77600"/>
    <n v="85000"/>
    <n v="395"/>
    <s v="Implementadas estrategias de fortalecimiento a la operatividad de las instancias departamental y municipales de envejecimiento y vejez."/>
    <s v="4103054"/>
    <s v="Servicio de monitoreo y seguimiento a las intervenciones implementadas para la inclusión social y productiva de la población en situación de vulnerabilidad"/>
    <n v="410305400"/>
    <s v="Informes de monitoreo y seguimiento elaborados"/>
    <s v="Incremento"/>
    <m/>
    <n v="0"/>
    <n v="40"/>
    <n v="5"/>
    <n v="15"/>
    <n v="15"/>
    <n v="5"/>
    <m/>
    <n v="0"/>
    <x v="0"/>
    <m/>
    <n v="0"/>
    <s v="NO INICIADA"/>
    <m/>
    <n v="0"/>
    <s v="NO INICIADA"/>
    <m/>
    <n v="0"/>
    <s v="NO INICIADA"/>
    <m/>
    <n v="0"/>
    <x v="0"/>
  </r>
  <r>
    <s v="INCLUSIÓN SOCIAL Y ACCESO A DERECHOS"/>
    <s v="DESARROLLO, EQUIDAD E INCLUSIÓN SOCIAL PARA EL CIERRE DE BRECHAS"/>
    <s v="Personas mayores con juventud prolongada"/>
    <x v="12"/>
    <s v="Personas mayores beneficiadas del programa &quot;Adulto Mayor&quot; "/>
    <n v="77600"/>
    <n v="85000"/>
    <n v="396"/>
    <s v="Implementados proyectos para la promoción de la autonomía económica a personas mayores, cuidadores y cuidadoras."/>
    <s v="4103005"/>
    <s v="Servicio de asistencia técnica para el emprendimiento"/>
    <s v="410300500"/>
    <s v="Proyectos productivos formulados"/>
    <s v="Incremento"/>
    <m/>
    <n v="3"/>
    <n v="6"/>
    <n v="1"/>
    <n v="2"/>
    <n v="2"/>
    <n v="1"/>
    <m/>
    <n v="0"/>
    <x v="0"/>
    <m/>
    <n v="0"/>
    <s v="NO INICIADA"/>
    <m/>
    <n v="0"/>
    <s v="NO INICIADA"/>
    <m/>
    <n v="0"/>
    <s v="NO INICIADA"/>
    <m/>
    <n v="0"/>
    <x v="0"/>
  </r>
  <r>
    <s v="INCLUSIÓN SOCIAL Y ACCESO A DERECHOS"/>
    <s v="DESARROLLO, EQUIDAD E INCLUSIÓN SOCIAL PARA EL CIERRE DE BRECHAS"/>
    <s v="Personas mayores con juventud prolongada"/>
    <x v="12"/>
    <s v="Personas mayores beneficiadas del programa &quot;Adulto Mayor&quot; "/>
    <n v="77600"/>
    <n v="85000"/>
    <n v="397"/>
    <s v="Diseñados y en operación mecanismos de articulación con entidades públicas y privadas para la construcción de infraestructura social para la atención integral de personas mayores._x000a_"/>
    <n v="4103052"/>
    <s v="Servicio de gestión de oferta social para la población vulnerable_x000a_"/>
    <n v="410305202"/>
    <s v="Mecanismos de articulación implementados para la gestión de oferta social"/>
    <s v="Incremento"/>
    <m/>
    <n v="0"/>
    <n v="1"/>
    <n v="1"/>
    <n v="1"/>
    <n v="1"/>
    <n v="1"/>
    <m/>
    <n v="0"/>
    <x v="0"/>
    <m/>
    <n v="0"/>
    <s v="NO INICIADA"/>
    <m/>
    <n v="0"/>
    <s v="NO INICIADA"/>
    <m/>
    <n v="0"/>
    <s v="NO INICIADA"/>
    <m/>
    <n v="0"/>
    <x v="0"/>
  </r>
  <r>
    <s v="INCLUSIÓN SOCIAL Y ACCESO A DERECHOS"/>
    <s v="DESARROLLO, EQUIDAD E INCLUSIÓN SOCIAL PARA EL CIERRE DE BRECHAS"/>
    <s v="Personas mayores con juventud prolongada"/>
    <x v="12"/>
    <s v="Personas mayores beneficiadas del programa &quot;Adulto Mayor&quot; "/>
    <n v="77600"/>
    <n v="85000"/>
    <n v="398"/>
    <s v=" Dotados centros de protección social para personas mayores."/>
    <s v="4103031"/>
    <s v="Centros comunitarios dotados"/>
    <s v="410303100"/>
    <s v="Centros comunitarios dotados"/>
    <s v="Incremento"/>
    <m/>
    <n v="12"/>
    <n v="25"/>
    <n v="1"/>
    <n v="12"/>
    <n v="11"/>
    <n v="1"/>
    <m/>
    <n v="0"/>
    <x v="0"/>
    <m/>
    <n v="0"/>
    <s v="NO INICIADA"/>
    <m/>
    <n v="0"/>
    <s v="NO INICIADA"/>
    <m/>
    <n v="0"/>
    <s v="NO INICIADA"/>
    <m/>
    <n v="0"/>
    <x v="0"/>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399"/>
    <s v="Actualizada e implementada política pública para las personas con discapacidad con instrumentos para el seguimiento, monitoreo y ajustes."/>
    <n v="4103067"/>
    <s v="Documentos de planeación"/>
    <n v="410306701"/>
    <s v="Documentos de planeación con seguimiento realizados"/>
    <s v="Mantenimiento"/>
    <m/>
    <n v="1"/>
    <n v="1"/>
    <n v="1"/>
    <n v="1"/>
    <n v="1"/>
    <n v="1"/>
    <m/>
    <n v="0"/>
    <x v="0"/>
    <m/>
    <n v="0"/>
    <s v="NO INICIADA"/>
    <m/>
    <n v="0"/>
    <s v="NO INICIADA"/>
    <m/>
    <n v="0"/>
    <s v="NO INICIADA"/>
    <m/>
    <n v="0"/>
    <x v="0"/>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0"/>
    <s v="Implementada estrategia de asistencia técnica para la caracterización, el monitoreo y seguimiento del  servicio de valoración de atención a la población con discapacidad en municipios."/>
    <s v="4103054"/>
    <s v="Servicio de monitoreo y seguimiento a las intervenciones implementadas para la inclusión social y productiva de la población en situación de vulnerabilidad"/>
    <n v="410305400"/>
    <s v="Informes de monitoreo y seguimiento elaborados"/>
    <s v="Incremento_x000a__x000a_"/>
    <m/>
    <n v="0"/>
    <s v="1_x000a_"/>
    <n v="1"/>
    <n v="1"/>
    <n v="1"/>
    <n v="1"/>
    <m/>
    <n v="0"/>
    <x v="0"/>
    <m/>
    <n v="0"/>
    <s v="NO INICIADA"/>
    <m/>
    <n v="0"/>
    <s v="NO INICIADA"/>
    <m/>
    <n v="0"/>
    <s v="NO INICIADA"/>
    <m/>
    <e v="#VALUE!"/>
    <x v="3"/>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1"/>
    <s v="Fortalecidos el Comité Departamental de Discapacidad y la subcomisión para la inclusión social, laboral y productiva de las personas con discapacidad."/>
    <n v="4103052"/>
    <s v="Servicio de gestión de oferta social para la población vulnerable_x000a_"/>
    <n v="410305202"/>
    <s v="Mecanismos de articulación implementados para la gestión de oferta social"/>
    <s v="Incremento_x000a__x000a_"/>
    <m/>
    <n v="1"/>
    <n v="2"/>
    <n v="2"/>
    <n v="2"/>
    <n v="2"/>
    <n v="2"/>
    <m/>
    <n v="0"/>
    <x v="0"/>
    <m/>
    <n v="0"/>
    <s v="NO INICIADA"/>
    <m/>
    <n v="0"/>
    <s v="NO INICIADA"/>
    <m/>
    <n v="0"/>
    <s v="NO INICIADA"/>
    <m/>
    <n v="0"/>
    <x v="0"/>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2"/>
    <s v="Fortalecidos proyectos productivos existentes para la formación en habilidades para la vida liderados por  las personas con discapacidad, cuidadores y cuidadoras en los municipios focalizados."/>
    <n v="4103059"/>
    <s v="Servicio de asistencia técnica para fortalecimiento de unidades productivas colectivas para la generación de ingresos"/>
    <n v="410305900"/>
    <s v="Unidades productivas colectivas con asistencia técnica_x000a_"/>
    <s v="Mantenimiento"/>
    <m/>
    <n v="2"/>
    <n v="2"/>
    <n v="2"/>
    <n v="2"/>
    <n v="2"/>
    <n v="2"/>
    <m/>
    <n v="0"/>
    <x v="0"/>
    <m/>
    <n v="0"/>
    <s v="NO INICIADA"/>
    <m/>
    <n v="0"/>
    <s v="NO INICIADA"/>
    <m/>
    <n v="0"/>
    <s v="NO INICIADA"/>
    <m/>
    <n v="0"/>
    <x v="0"/>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3"/>
    <s v="Asistidos técnicamente proyectos productivos para el fortalecimiento de la autonomía económica y el bienestar de las personas con discapacidad, cuidadores y cuidadoras, en el marco de la dinamización de la economía popular."/>
    <s v="4103005"/>
    <s v="Servicio de asistencia técnica para el emprendimiento"/>
    <s v="410300500"/>
    <s v="Proyectos productivos formulados"/>
    <s v="Incremento_x000a_"/>
    <m/>
    <s v="ND"/>
    <s v="26_x000a_"/>
    <n v="3"/>
    <n v="10"/>
    <n v="10"/>
    <n v="3"/>
    <m/>
    <n v="0"/>
    <x v="0"/>
    <m/>
    <n v="0"/>
    <s v="NO INICIADA"/>
    <m/>
    <n v="0"/>
    <s v="NO INICIADA"/>
    <m/>
    <n v="0"/>
    <s v="NO INICIADA"/>
    <m/>
    <e v="#VALUE!"/>
    <x v="3"/>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4"/>
    <s v="Diseñadas e implementadas estrategias para la atención integral de la población con discapacidad, cuidadores y cuidadoras en los sectores de salud, educación, infraestructura, vivienda, gobierno, recreación y deporte, entre otros."/>
    <n v="4103015"/>
    <s v="Servicio de información para la atención de la población vulnerable."/>
    <n v="410301505"/>
    <s v="Avance del desarrollo del sistema de información."/>
    <s v="Incremento"/>
    <m/>
    <n v="0"/>
    <n v="5"/>
    <n v="5"/>
    <n v="5"/>
    <n v="5"/>
    <n v="5"/>
    <m/>
    <n v="0"/>
    <x v="0"/>
    <m/>
    <n v="0"/>
    <s v="NO INICIADA"/>
    <m/>
    <n v="0"/>
    <s v="NO INICIADA"/>
    <m/>
    <n v="0"/>
    <s v="NO INICIADA"/>
    <m/>
    <n v="0"/>
    <x v="0"/>
  </r>
  <r>
    <s v="INCLUSIÓN SOCIAL Y ACCESO A DERECHOS"/>
    <s v="DESARROLLO, EQUIDAD E INCLUSIÓN SOCIAL PARA EL CIERRE DE BRECHAS"/>
    <s v="Personas con discapacidad comprometidas en la construcción de paz para la Inclusión social en el Departamento.."/>
    <x v="12"/>
    <s v="Municipios con el servicio de valoración para atención a la población con discapacidad en funcionamiento"/>
    <n v="1"/>
    <n v="26"/>
    <n v="405"/>
    <s v="Diseñado e implementado programa pedagógico para la visibilización y garantia de derechos de las personas con discapacidad."/>
    <n v="4103069"/>
    <s v="Servicio de información implementado"/>
    <n v="410306900"/>
    <s v="Sistemas de información implementados"/>
    <s v="Incremento"/>
    <m/>
    <n v="0"/>
    <n v="1"/>
    <n v="1"/>
    <n v="1"/>
    <n v="1"/>
    <n v="1"/>
    <m/>
    <n v="0"/>
    <x v="0"/>
    <m/>
    <n v="0"/>
    <s v="NO INICIADA"/>
    <m/>
    <n v="0"/>
    <s v="NO INICIADA"/>
    <m/>
    <n v="0"/>
    <s v="NO INICIADA"/>
    <m/>
    <n v="0"/>
    <x v="0"/>
  </r>
  <r>
    <s v="INCLUSIÓN SOCIAL Y ACCESO A DERECHOS"/>
    <s v="DESARROLLO, EQUIDAD E INCLUSIÓN SOCIAL PARA EL CIERRE DE BRECHAS"/>
    <s v="Habitamos la calle, construimos paz"/>
    <x v="12"/>
    <s v="Municipios que prestan atención a población en habitantes de calle en Nariño"/>
    <n v="1"/>
    <n v="13"/>
    <n v="406"/>
    <s v="Construida e implementada política pública para la población en Habitanza en Calle del departamento de Nariño."/>
    <n v="4103067"/>
    <s v="Documentos de planeación"/>
    <s v="410306701"/>
    <s v="Documentos de planeación con seguimiento realizados"/>
    <s v="Incremento"/>
    <m/>
    <n v="0"/>
    <n v="1"/>
    <n v="1"/>
    <n v="1"/>
    <n v="1"/>
    <n v="1"/>
    <m/>
    <n v="0"/>
    <x v="0"/>
    <m/>
    <n v="0"/>
    <s v="NO INICIADA"/>
    <m/>
    <n v="0"/>
    <s v="NO INICIADA"/>
    <m/>
    <n v="0"/>
    <s v="NO INICIADA"/>
    <m/>
    <n v="0"/>
    <x v="0"/>
  </r>
  <r>
    <s v="INCLUSIÓN SOCIAL Y ACCESO A DERECHOS"/>
    <s v="DESARROLLO, EQUIDAD E INCLUSIÓN SOCIAL PARA EL CIERRE DE BRECHAS"/>
    <s v="Habitamos la calle, construimos paz"/>
    <x v="12"/>
    <s v="Municipios que prestan atención a población en habitantes de calle en Nariño"/>
    <n v="1"/>
    <n v="13"/>
    <n v="407"/>
    <s v="Socializada e implementada ficha de caracterización nacional para habitantes de calle en los municipios focalizados."/>
    <s v="4103063"/>
    <s v="Documentos de investigación"/>
    <s v="410306301"/>
    <s v="Caracterizaciones realizadas en temas relacionados con la inclusión social y productiva para la población en situación de vulnerabilidad"/>
    <s v="Incremento"/>
    <m/>
    <n v="1"/>
    <s v="32_x000a_"/>
    <n v="5"/>
    <n v="15"/>
    <n v="12"/>
    <s v="NP"/>
    <m/>
    <n v="0"/>
    <x v="0"/>
    <m/>
    <n v="0"/>
    <s v="NO INICIADA"/>
    <m/>
    <n v="0"/>
    <s v="NO INICIADA"/>
    <m/>
    <n v="0"/>
    <s v="NO PROGRAMADA"/>
    <m/>
    <e v="#VALUE!"/>
    <x v="3"/>
  </r>
  <r>
    <s v="INCLUSIÓN SOCIAL Y ACCESO A DERECHOS"/>
    <s v="DESARROLLO, EQUIDAD E INCLUSIÓN SOCIAL PARA EL CIERRE DE BRECHAS"/>
    <s v="Habitamos la calle, construimos paz"/>
    <x v="12"/>
    <s v="Municipios que prestan atención a población en habitantes de calle en Nariño"/>
    <n v="1"/>
    <n v="13"/>
    <n v="408"/>
    <s v="Asistencia técnica a municipios para garantizar la atención de población habitante de calle."/>
    <s v="4103052"/>
    <s v="Servicio de gestión de oferta social para la población vulnerable"/>
    <s v="410305202"/>
    <s v="Mecanismos de articulación implementados para la gestión de oferta social"/>
    <s v="Incremento"/>
    <m/>
    <n v="0"/>
    <n v="64"/>
    <n v="14"/>
    <n v="20"/>
    <n v="20"/>
    <n v="10"/>
    <m/>
    <n v="0"/>
    <x v="0"/>
    <m/>
    <n v="0"/>
    <s v="NO INICIADA"/>
    <m/>
    <n v="0"/>
    <s v="NO INICIADA"/>
    <m/>
    <n v="0"/>
    <s v="NO INICIADA"/>
    <m/>
    <n v="0"/>
    <x v="0"/>
  </r>
  <r>
    <s v="INCLUSIÓN SOCIAL Y ACCESO A DERECHOS"/>
    <s v="DESARROLLO, EQUIDAD E INCLUSIÓN SOCIAL PARA EL CIERRE DE BRECHAS"/>
    <s v="Habitamos la calle, construimos paz"/>
    <x v="12"/>
    <s v="Municipios que prestan atención a población en habitantes de calle en Nariño"/>
    <n v="1"/>
    <n v="13"/>
    <n v="409"/>
    <s v="Implementación de estrategia para la prestación de servicios integrales en los municipios con caracterización poblacional de habitanza en calle."/>
    <s v="4103050"/>
    <s v="Servicio de acompañamiento familiar y comunitario para la superación de la pobreza"/>
    <s v="410305002"/>
    <s v="Estrategia de orientación para el bienestar comunitario realizados"/>
    <s v="Mantenimiento"/>
    <m/>
    <n v="1"/>
    <s v="1_x000a_"/>
    <n v="1"/>
    <n v="1"/>
    <n v="1"/>
    <n v="1"/>
    <m/>
    <n v="0"/>
    <x v="0"/>
    <m/>
    <n v="0"/>
    <s v="NO INICIADA"/>
    <m/>
    <n v="0"/>
    <s v="NO INICIADA"/>
    <m/>
    <n v="0"/>
    <s v="NO INICIADA"/>
    <m/>
    <e v="#VALUE!"/>
    <x v="3"/>
  </r>
  <r>
    <s v="INCLUSIÓN SOCIAL Y ACCESO A DERECHOS"/>
    <s v="DESARROLLO, EQUIDAD E INCLUSIÓN SOCIAL PARA EL CIERRE DE BRECHAS"/>
    <s v="Habitamos la calle, construimos paz"/>
    <x v="12"/>
    <s v="Municipios que prestan atención a población en habitantes de calle en Nariño"/>
    <n v="1"/>
    <n v="13"/>
    <n v="410"/>
    <s v="Construcción y dotación de infraestructura social para la atención de población de habitanza en calle."/>
    <s v="4103025"/>
    <s v="Centros comunitarios construidos"/>
    <s v="410302500"/>
    <s v="Centros comunitarios construidos"/>
    <s v="Incremento"/>
    <m/>
    <n v="0"/>
    <n v="1"/>
    <s v="NP"/>
    <n v="1"/>
    <n v="1"/>
    <n v="1"/>
    <m/>
    <n v="0"/>
    <x v="1"/>
    <m/>
    <n v="0"/>
    <s v="NO INICIADA"/>
    <m/>
    <n v="0"/>
    <s v="NO INICIADA"/>
    <m/>
    <n v="0"/>
    <s v="NO INICIADA"/>
    <m/>
    <n v="0"/>
    <x v="0"/>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1"/>
    <s v="Diseñado e implementado plan de memoria transmedia sobre el acceso y garantía de los derechos humanos de los grupos poblacionales de inclusión social, y el fomento del autocuidado, el cuidado y protección de las comunidades."/>
    <s v="4103067"/>
    <s v="Documentos de planeación"/>
    <s v="410306700"/>
    <s v="Documentos de planeación realizados"/>
    <s v="Incremento"/>
    <m/>
    <n v="0"/>
    <n v="1"/>
    <n v="1"/>
    <n v="1"/>
    <n v="1"/>
    <n v="1"/>
    <m/>
    <n v="0"/>
    <x v="0"/>
    <m/>
    <n v="0"/>
    <s v="NO INICIADA"/>
    <m/>
    <n v="0"/>
    <s v="NO INICIADA"/>
    <m/>
    <n v="0"/>
    <s v="NO INICIADA"/>
    <m/>
    <n v="0"/>
    <x v="0"/>
  </r>
  <r>
    <s v="INCLUSIÓN SOCIAL Y ACCESO A DERECHOS"/>
    <s v="DESARROLLO, EQUIDAD E INCLUSIÓN SOCIAL PARA EL CIERRE DE BRECHAS"/>
    <s v="Reencantamiento de las miradas humanas en la construcción de paz territorial"/>
    <x v="12"/>
    <s v="Programa transmedia para la pedagogía informativa, fomento de la memoria histórica y la promoción de transformaciones culturales frente a los derechos de los grupos poblacionales de inclusión social"/>
    <n v="0"/>
    <n v="1"/>
    <n v="412"/>
    <s v="Diseñado e Implementado programa de contenido comunicacional  con enfoques diferenciales para divulgación la oferta institucional alusiva a los programas poblacionales."/>
    <s v="4103052"/>
    <s v="Servicio de gestión de oferta social para la población vulnerable"/>
    <s v="410305202"/>
    <s v="Mecanismos de articulación implementados para la gestión de oferta social"/>
    <s v="Incremento"/>
    <m/>
    <n v="0"/>
    <n v="13"/>
    <n v="3"/>
    <n v="5"/>
    <n v="5"/>
    <s v="NP"/>
    <m/>
    <n v="0"/>
    <x v="0"/>
    <m/>
    <n v="0"/>
    <s v="NO INICIADA"/>
    <m/>
    <n v="0"/>
    <s v="NO INICIADA"/>
    <m/>
    <n v="0"/>
    <s v="NO PROGRAMADA"/>
    <m/>
    <n v="0"/>
    <x v="0"/>
  </r>
  <r>
    <s v="SOBERANIA ALIMENTARIA, COMPETITITVIDAD  Y PRODUCTIVIDAD"/>
    <s v="EL CAMPO FLORECE"/>
    <s v="Formalización de tierras"/>
    <x v="13"/>
    <s v="_x000a_Predios con presunciòn de informalidad "/>
    <n v="0.67"/>
    <n v="0.6"/>
    <n v="413"/>
    <s v="Apoyada la formalización del derecho de dominio de predios rurales, el saneamiento de títulos que conlleven la falsa tradición y el acompañamiento a los interesados en la realización de trámites administrativos, notariales y registrales."/>
    <n v="1704010"/>
    <s v="Servicio de apoyo financiero para la formalización de la propiedad"/>
    <n v="170401000"/>
    <s v="Predios formalizados o regularizados para el desarrollo rural"/>
    <s v="Incremento"/>
    <m/>
    <s v="ND"/>
    <n v="70"/>
    <n v="10"/>
    <n v="15"/>
    <n v="20"/>
    <n v="25"/>
    <m/>
    <n v="0"/>
    <x v="0"/>
    <m/>
    <n v="0"/>
    <s v="NO INICIADA"/>
    <m/>
    <n v="0"/>
    <s v="NO INICIADA"/>
    <m/>
    <n v="0"/>
    <s v="NO INICIADA"/>
    <m/>
    <n v="0"/>
    <x v="0"/>
  </r>
  <r>
    <s v="SOBERANIA ALIMENTARIA, COMPETITITVIDAD  Y PRODUCTIVIDAD"/>
    <s v="EL CAMPO FLORECE"/>
    <s v="Formalización de tierras"/>
    <x v="13"/>
    <s v="_x000a_Predios con presunciòn de informalidad "/>
    <n v="0.67"/>
    <n v="0.6"/>
    <n v="414"/>
    <s v="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
    <s v="1704014"/>
    <s v="Servicio de apoyo financiero para la formalización de la propiedad privada rural"/>
    <s v="170401400"/>
    <s v="Predios de pequeña propiedad privada rural formalizados  "/>
    <s v="Incremento"/>
    <m/>
    <s v="ND"/>
    <n v="8"/>
    <n v="2"/>
    <n v="2"/>
    <n v="2"/>
    <n v="2"/>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5"/>
    <s v="Formulados e implementados proyectos para mejorar la productividad del sector agrícola del Departamento en las diferentes cadenas productivas."/>
    <s v="1702007"/>
    <s v="Servicio de apoyo financiero para proyectos productivos"/>
    <s v="170200700"/>
    <s v="Numero de proyectos productivos cofinanciados"/>
    <s v="Incremento"/>
    <m/>
    <n v="5"/>
    <n v="26"/>
    <n v="6"/>
    <n v="6"/>
    <n v="8"/>
    <n v="6"/>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6"/>
    <s v="Apoyados productores en el fortalecemiento de controles de los principales problemas fitosanitarios de las diferentes lineas productivas del Departamento."/>
    <s v="1702009"/>
    <s v="Servicio de apoyo financiero para el acceso a activos productivos"/>
    <s v="170200900"/>
    <s v="Productores apoyados"/>
    <s v="Incremento"/>
    <m/>
    <s v="ND"/>
    <n v="5000"/>
    <n v="1000"/>
    <n v="1000"/>
    <n v="1000"/>
    <n v="2000"/>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7"/>
    <s v="Formulados e implementados proyectos productivos agrícolas como herramienta para generación de conocimientos y oportunidades para grupos poblacionales vulnerados con énfasis en mujeres cabeza de familia, jovenes, víctimas y comunidades étnicas y diversas._x000a__x000a_Diseñado e implementado modelo piloto en comercio justo de economía popular, social y solidaria con enfoque de género intercultural e intergeneracional, para impulsar el desarrollo sostenible y la competitividad a nivel local, regional e internacional."/>
    <s v="1702025"/>
    <s v="Servicio de apoyo en la formulación y estructuración de proyectos"/>
    <s v="170202500"/>
    <s v="Proyectos estructrurados"/>
    <s v="Incremento"/>
    <m/>
    <n v="4"/>
    <n v="9"/>
    <n v="1"/>
    <n v="2"/>
    <n v="3"/>
    <n v="3"/>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8"/>
    <s v="Formulados planes de ordenamiento productivo de las  cadenas priorizadas del Departamento."/>
    <s v="1702023"/>
    <s v="Documentos de lineamientos tecnicos"/>
    <n v="170202300"/>
    <s v="Documentos de lineamientos tecnicos  elaborados"/>
    <s v="Incremento"/>
    <m/>
    <n v="1"/>
    <n v="4"/>
    <n v="1"/>
    <n v="1"/>
    <n v="1"/>
    <n v="1"/>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19"/>
    <s v="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
    <s v="1703009"/>
    <s v="Servicio de apoyo financiero para la gestión de riesgos agropecuarios"/>
    <s v="170300900"/>
    <s v="Productores beneficiados."/>
    <s v="Incremento"/>
    <m/>
    <s v="ND"/>
    <n v="4200"/>
    <n v="600"/>
    <n v="1200"/>
    <n v="1200"/>
    <n v="1200"/>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0"/>
    <s v="Formulados e implementados proyectos para mejorar la productividad del sector pecuario del Departamento en las diferentes cadenas productivas."/>
    <s v="1702007"/>
    <s v="Servicio de apoyo financiero para proyectos productivos"/>
    <s v="170200700"/>
    <s v="Numero de proyectos productivos cofinanciados"/>
    <s v="Incremento"/>
    <m/>
    <n v="5"/>
    <n v="7"/>
    <n v="1"/>
    <n v="1"/>
    <n v="2"/>
    <n v="3"/>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1"/>
    <s v="Apoyados productores en el  fortalecemiento de programas de sanidad e inocuidad animal de las diferentes lineas productivas del Departamento."/>
    <s v="1702009"/>
    <s v="Servicio de apoyo financiero para el acceso a activos productivos"/>
    <s v="170200900"/>
    <s v="Productores apoyados"/>
    <s v="Incremento"/>
    <m/>
    <n v="500"/>
    <n v="1400"/>
    <n v="200"/>
    <n v="300"/>
    <n v="400"/>
    <n v="500"/>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2"/>
    <s v="Formulados e implementados proyectos productivos pecuarios como herramienta para generación de conocimientos y oportunidades para mujeres y jovenes, población víctima y comunidades étnicas y diversas del Departamento."/>
    <s v="1702025"/>
    <s v="Servicio de apoyo en la formulación y estructuración de proyectos"/>
    <s v="170202500"/>
    <s v="Proyectos estructrurados"/>
    <s v="Incremento"/>
    <m/>
    <n v="4"/>
    <n v="8"/>
    <n v="2"/>
    <n v="2"/>
    <n v="2"/>
    <n v="2"/>
    <m/>
    <n v="0"/>
    <x v="0"/>
    <m/>
    <n v="0"/>
    <s v="NO INICIADA"/>
    <m/>
    <n v="0"/>
    <s v="NO INICIADA"/>
    <m/>
    <n v="0"/>
    <s v="NO INICIADA"/>
    <m/>
    <n v="0"/>
    <x v="0"/>
  </r>
  <r>
    <s v="SOBERANIA ALIMENTARIA, COMPETITITVIDAD  Y PRODUCTIVIDAD"/>
    <s v="EL CAMPO FLORECE"/>
    <s v="Fortalecimiento y diversificación de los sistemas de producción campesina, familiar y comunitaria. "/>
    <x v="13"/>
    <s v="Participación de la agricultura, la ganadería, la caza, la silvicultura y la pesca en el PIB departamental."/>
    <n v="0.192"/>
    <n v="0.222"/>
    <n v="423"/>
    <s v="Estructurada política pública Departamental en agroecología con énfasis en cambio climático, saberes culturales y soberanía alimentaria."/>
    <n v="1702019"/>
    <s v="Documentos metodológicos "/>
    <n v="170201900"/>
    <s v="Documentos metodológicos  elaborados"/>
    <s v="Incremento"/>
    <m/>
    <n v="0"/>
    <n v="1"/>
    <n v="1"/>
    <n v="1"/>
    <n v="1"/>
    <n v="1"/>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4"/>
    <s v="Apoyados programas de promoción y acompañamiento para el acceso a créditos a pequeños productores."/>
    <s v="1703010"/>
    <s v="Servicio de divulgación"/>
    <s v="170301000"/>
    <s v="Jornadas de divulgación realizadas"/>
    <s v="Incremento"/>
    <m/>
    <s v="ND"/>
    <n v="35"/>
    <n v="5"/>
    <n v="10"/>
    <n v="10"/>
    <n v="10"/>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4"/>
    <s v="Incrementado el monto de créditos agropecuarios"/>
    <s v="ND"/>
    <n v="15000000000"/>
    <n v="425"/>
    <s v="Apalancados créditos agropecuarios a productores del Departamento."/>
    <s v="1703006"/>
    <s v="Servicio de apoyo financiero para el acceso al crédito agropecuario y rural"/>
    <s v="170300600"/>
    <s v="Productores  con acceso a crédito agropecuario y rural"/>
    <s v="Incremento"/>
    <m/>
    <s v="ND"/>
    <n v="1000"/>
    <n v="250"/>
    <n v="250"/>
    <n v="250"/>
    <n v="250"/>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6"/>
    <s v="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
    <s v="1702007"/>
    <s v="Servicio de apoyo financiero para proyectos productivos"/>
    <s v="170200700"/>
    <s v="Numero de proyectos productivos cofinanciados"/>
    <s v="Incremento"/>
    <m/>
    <n v="3"/>
    <n v="10"/>
    <n v="2"/>
    <n v="2"/>
    <n v="3"/>
    <n v="3"/>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7"/>
    <s v="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
    <s v="1702038"/>
    <s v="Servicio de apoyo a la comercialización"/>
    <s v="170203800"/>
    <s v="Organizaciones de productores formales apoyadas"/>
    <s v="Incremento"/>
    <m/>
    <s v="ND"/>
    <n v="700"/>
    <n v="100"/>
    <n v="150"/>
    <n v="200"/>
    <n v="250"/>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8"/>
    <s v="Acompañados pequeños productores para incursión en procesos de compras públicas."/>
    <s v="1702017"/>
    <s v="Servicio de apoyo para el fomento organizativo de la Agricultura Campesina, Familiar y Comunitaria"/>
    <s v="170201700"/>
    <s v="Productores agropecuarios apoyados"/>
    <s v="Incremento"/>
    <m/>
    <n v="1000"/>
    <n v="2000"/>
    <n v="500"/>
    <n v="500"/>
    <n v="500"/>
    <n v="500"/>
    <m/>
    <n v="0"/>
    <x v="0"/>
    <m/>
    <n v="0"/>
    <s v="NO INICIADA"/>
    <m/>
    <n v="0"/>
    <s v="NO INICIADA"/>
    <m/>
    <n v="0"/>
    <s v="NO INICIADA"/>
    <m/>
    <n v="0"/>
    <x v="0"/>
  </r>
  <r>
    <s v="SOBERANIA ALIMENTARIA, COMPETITITVIDAD  Y PRODUCTIVIDAD"/>
    <s v="EL CAMPO FLORECE"/>
    <s v="Fortalecimiento de la cadena de valor agropecuaria mediante la innovación, agroindustrialización, el acceso a financiamiento agropecuario y el  acceso a mercados locales, nacionales e internacionales."/>
    <x v="13"/>
    <s v="Valor agregado nacional."/>
    <n v="0.05"/>
    <n v="0.1"/>
    <n v="429"/>
    <s v="Formulados programas de fortalecimiento a la economía popular de la agricultura campesina, familiar y comunitaria, con un componente socio-empresarial, que garantice el comercio justo."/>
    <s v="1702018"/>
    <s v="Documentos de lineamientos técnicos"/>
    <s v="170201800"/>
    <s v="Documentos de lineamientos técnicos elaborados"/>
    <s v="Incremento"/>
    <m/>
    <s v="ND"/>
    <n v="4"/>
    <n v="1"/>
    <n v="1"/>
    <n v="1"/>
    <n v="1"/>
    <m/>
    <n v="0"/>
    <x v="0"/>
    <m/>
    <n v="0"/>
    <s v="NO INICIADA"/>
    <m/>
    <n v="0"/>
    <s v="NO INICIADA"/>
    <m/>
    <n v="0"/>
    <s v="NO INICIADA"/>
    <m/>
    <n v="0"/>
    <x v="0"/>
  </r>
  <r>
    <s v="SOBERANIA ALIMENTARIA, COMPETITITVIDAD  Y PRODUCTIVIDAD"/>
    <s v="EL CAMPO FLORECE"/>
    <s v="Modernización de la infraestructura y la tecnología agropecuaria para mejorar la eficiencia productiva rural"/>
    <x v="14"/>
    <s v="Infraestructura productiva implementada"/>
    <s v="ND"/>
    <n v="21"/>
    <n v="430"/>
    <s v="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
    <s v="1709043"/>
    <s v="Infraestructura de producción agrícola construida"/>
    <s v="170904300"/>
    <s v="Infraestructura de producción agrícola construida"/>
    <s v="Incremento"/>
    <m/>
    <s v="ND"/>
    <n v="20"/>
    <n v="5"/>
    <n v="5"/>
    <n v="5"/>
    <n v="5"/>
    <m/>
    <n v="0"/>
    <x v="0"/>
    <m/>
    <n v="0"/>
    <s v="NO INICIADA"/>
    <m/>
    <n v="0"/>
    <s v="NO INICIADA"/>
    <m/>
    <n v="0"/>
    <s v="NO INICIADA"/>
    <m/>
    <n v="0"/>
    <x v="0"/>
  </r>
  <r>
    <s v="SOBERANIA ALIMENTARIA, COMPETITITVIDAD  Y PRODUCTIVIDAD"/>
    <s v="EL CAMPO FLORECE"/>
    <s v="Modernización de la infraestructura y la tecnología agropecuaria para mejorar la eficiencia productiva rural"/>
    <x v="14"/>
    <s v="Infraestructura productiva implementada"/>
    <s v="ND"/>
    <n v="21"/>
    <n v="431"/>
    <s v="Desarrollo y operando un sistema de información para la actualización del inventario de la infraestructura rural del Departamento generando mejora en la disposición de la información para asegurar que sea accesible, confiable y oportuna "/>
    <s v="1709109"/>
    <s v="Servicio de información actualizado"/>
    <n v="170910900"/>
    <s v="Sistemas de información actualizados"/>
    <s v="Incremento"/>
    <m/>
    <s v="ND"/>
    <n v="1"/>
    <n v="1"/>
    <n v="1"/>
    <n v="1"/>
    <n v="1"/>
    <m/>
    <n v="0"/>
    <x v="0"/>
    <m/>
    <n v="0"/>
    <s v="NO INICIADA"/>
    <m/>
    <n v="0"/>
    <s v="NO INICIADA"/>
    <m/>
    <n v="0"/>
    <s v="NO INICIADA"/>
    <m/>
    <n v="0"/>
    <x v="0"/>
  </r>
  <r>
    <s v="SOBERANIA ALIMENTARIA, COMPETITITVIDAD  Y PRODUCTIVIDAD"/>
    <s v="EL CAMPO FLORECE"/>
    <s v="Fomentar la asistencia técnica agropecuaria, agroindustrial, TIC enfocada a las necesidades del sector productivo"/>
    <x v="14"/>
    <s v="Sistemas productivos beneficiados"/>
    <s v="ND"/>
    <n v="10"/>
    <n v="432"/>
    <s v="Elaboración de contenidos de investigación aplicada de ciencia tecnologia e innovacion identificados por las cadenas productivas que apunten a la solución de necesidades especificas de cada sector agrícola o pecuario."/>
    <n v="1708016"/>
    <s v="Documentos de lineamientos técnicos"/>
    <n v="170801600"/>
    <s v="Documentos de lineamientos tecnicos elaborados"/>
    <s v="Incremento"/>
    <m/>
    <n v="1"/>
    <n v="4"/>
    <n v="1"/>
    <n v="1"/>
    <n v="1"/>
    <n v="1"/>
    <m/>
    <n v="0"/>
    <x v="0"/>
    <m/>
    <n v="0"/>
    <s v="NO INICIADA"/>
    <m/>
    <n v="0"/>
    <s v="NO INICIADA"/>
    <m/>
    <n v="0"/>
    <s v="NO INICIADA"/>
    <m/>
    <n v="0"/>
    <x v="0"/>
  </r>
  <r>
    <s v="SOBERANIA ALIMENTARIA, COMPETITITVIDAD  Y PRODUCTIVIDAD"/>
    <s v="EL CAMPO FLORECE"/>
    <s v="Fomentar la asistencia técnica agropecuaria, agroindustrial, TIC enfocada a las necesidades del sector productivo"/>
    <x v="14"/>
    <s v="Sistemas productivos beneficiados"/>
    <s v="ND"/>
    <n v="10"/>
    <n v="433"/>
    <s v="Formulados proyectos de Ciencia, Tecnología e Innovación para el sector agropecuario."/>
    <n v="1708015"/>
    <s v="Documentos de investigación"/>
    <n v="170801502"/>
    <s v="Documentos de investigación sobre procesos productivos agropecuarios"/>
    <s v="Incremento"/>
    <m/>
    <n v="1"/>
    <n v="12"/>
    <n v="3"/>
    <n v="3"/>
    <n v="3"/>
    <n v="3"/>
    <m/>
    <n v="0"/>
    <x v="0"/>
    <m/>
    <n v="0"/>
    <s v="NO INICIADA"/>
    <m/>
    <n v="0"/>
    <s v="NO INICIADA"/>
    <m/>
    <n v="0"/>
    <s v="NO INICIADA"/>
    <m/>
    <n v="0"/>
    <x v="0"/>
  </r>
  <r>
    <s v="SOBERANIA ALIMENTARIA, COMPETITITVIDAD  Y PRODUCTIVIDAD"/>
    <s v="EL CAMPO FLORECE"/>
    <s v="Fomentar la asistencia técnica agropecuaria, agroindustrial, TIC enfocada a las necesidades del sector productivo"/>
    <x v="14"/>
    <s v="Sistemas productivos beneficiados"/>
    <s v="ND"/>
    <n v="10"/>
    <n v="434"/>
    <s v="Fortalecimiento de las competencias agropecuarias  de los productores en el Departamento, implementando nuevas tecnologias, que permitan atraer a los jovenes rurales a las actividades agropecuarias , agroindustriales y de servicios. "/>
    <s v="1708040"/>
    <s v="Servicio de divulgación de transferencia de tecnología"/>
    <s v="170804000"/>
    <s v="Productores beneficiados con transferencia de tecnología"/>
    <s v="Incremento"/>
    <m/>
    <s v="ND"/>
    <n v="700"/>
    <n v="100"/>
    <n v="200"/>
    <n v="300"/>
    <n v="100"/>
    <m/>
    <n v="0"/>
    <x v="0"/>
    <m/>
    <n v="0"/>
    <s v="NO INICIADA"/>
    <m/>
    <n v="0"/>
    <s v="NO INICIADA"/>
    <m/>
    <n v="0"/>
    <s v="NO INICIADA"/>
    <m/>
    <n v="0"/>
    <x v="0"/>
  </r>
  <r>
    <s v="SOBERANIA ALIMENTARIA, COMPETITITVIDAD  Y PRODUCTIVIDAD"/>
    <s v="EL CAMPO FLORECE"/>
    <s v="Fomentar la asistencia técnica agropecuaria, agroindustrial, TIC enfocada a las necesidades del sector productivo"/>
    <x v="14"/>
    <s v="Sistemas productivos beneficiados"/>
    <s v="ND"/>
    <n v="10"/>
    <n v="435"/>
    <s v="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
    <s v="1708041"/>
    <s v="Servicio de extensión agropecuaria"/>
    <n v="170804100"/>
    <s v="Productores atendidos con servicio de extensión agropecuaria"/>
    <s v="Incremento"/>
    <m/>
    <n v="10000"/>
    <n v="12000"/>
    <n v="3000"/>
    <n v="3000"/>
    <n v="3000"/>
    <n v="3000"/>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36"/>
    <s v="Apoyadas iniciativas de proyectos agroalimentarios de población vulnerable con enfoque de accesibilidad e inocuidad, utilización de alimentos y estabilidad en el tiempo."/>
    <s v="4103016"/>
    <s v="Servicio de apoyo financiero para financiación de obras de infraestructura social."/>
    <s v="410301600"/>
    <s v="Proyectos apoyados"/>
    <s v="Incremento"/>
    <m/>
    <s v="ND"/>
    <s v="24"/>
    <n v="4"/>
    <n v="8"/>
    <n v="8"/>
    <n v="4"/>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37"/>
    <s v="Desarrollados espacios para ofrecer, vender, comercializar e intercambiar alimentos con el fin de reducir la intermediación y fortalecer las economías populares. "/>
    <s v="4103008"/>
    <s v="Servicio de Asistencia Técnica en el Componente de Bienestar Comunitario. "/>
    <s v="410304700"/>
    <s v="Eventos de participación social realizados"/>
    <s v="Incremento"/>
    <m/>
    <s v="ND"/>
    <s v="38"/>
    <n v="6"/>
    <n v="12"/>
    <n v="12"/>
    <n v="8"/>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38"/>
    <s v="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
    <s v="4103017"/>
    <s v="Servicio de entrega de raciones de alimentos"/>
    <s v="410301700"/>
    <s v="Personas beneficiadas con raciones de alimentos"/>
    <s v="mantenimiento "/>
    <m/>
    <s v="ND"/>
    <n v="600000"/>
    <s v="15000"/>
    <s v="15000"/>
    <s v="15000"/>
    <s v="15000"/>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39"/>
    <s v="Fortalecida la articulación interinstitucional para optimizar acciones encaminadas a disminuir los indices de inseguridad alimentaria en Nariño."/>
    <s v="4103052"/>
    <s v="Servicio de gestión de oferta social para la población vulnerable"/>
    <s v="410305202"/>
    <s v="Mecanismos de articulación implementados para la gestión de oferta social"/>
    <s v="mantenimiento "/>
    <m/>
    <s v="ND"/>
    <n v="32"/>
    <s v="8"/>
    <s v="8"/>
    <s v="8"/>
    <s v="8"/>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40"/>
    <s v="Realizadas jornadas de educación nutricional y alimentaria a las familias, con el objeto de lograr el cambio favorable de los hábitos, costumbres, tradiciones, creencias y prácticas de la comunidad sobre aspectos de nutrición y alimentación."/>
    <s v="4103053"/>
    <s v="Servicio de asistencia técnica para el mejoramiento de hábitos alimentarios"/>
    <s v="410305302"/>
    <s v="Talleres realizados para el mejoramiento de hábitos alimenticios para hogares étnicos"/>
    <s v="mantenimiento "/>
    <m/>
    <s v="ND"/>
    <s v="52"/>
    <n v="13"/>
    <n v="13"/>
    <n v="13"/>
    <n v="13"/>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41"/>
    <s v="Formulado e implementado plan decenal por el derecho a una alimentación y nutrición adecuada "/>
    <s v="4103067"/>
    <s v="Documentos de planeación"/>
    <s v="410306701"/>
    <s v="Documentos de planeación con seguimiento realizados"/>
    <s v="Incremento"/>
    <m/>
    <s v="0"/>
    <s v="1"/>
    <s v="0,5"/>
    <s v="1"/>
    <s v="1"/>
    <s v="1"/>
    <m/>
    <n v="0"/>
    <x v="0"/>
    <m/>
    <n v="0"/>
    <s v="NO INICIADA"/>
    <m/>
    <n v="0"/>
    <s v="NO INICIADA"/>
    <m/>
    <n v="0"/>
    <s v="NO INICIADA"/>
    <m/>
    <n v="0"/>
    <x v="0"/>
  </r>
  <r>
    <s v="SOBERANIA ALIMENTARIA, COMPETITITVIDAD  Y PRODUCTIVIDAD"/>
    <s v="EL CAMPO FLORECE"/>
    <s v="Entornos Alimentarios Saludables y Sustentables en la Construcción de Paz en los territorios.  "/>
    <x v="15"/>
    <s v="Indice de inseguridad alimentaria en el Departamento de Nariño."/>
    <s v="37.1%"/>
    <n v="0.27"/>
    <n v="442"/>
    <s v="Mejorada la capacidad en la formulación, implementación, seguimiento y evaluación de políticas, planes, programas y proyectos en materia de seguridad alimentaria y nutricional de las entidades territoriales con altos niveles de inseguridad alimentaria."/>
    <s v="4103056"/>
    <s v=" Servicio de asistencia técnica en seguridad alimentaria y nutricional a entidades territoriales"/>
    <s v="410305600"/>
    <s v="Entidades territoriales asistidas técnicamente en políticas de seguridad alimentaria y nutricional"/>
    <s v="mantenimiento "/>
    <m/>
    <s v="ND"/>
    <n v="64"/>
    <n v="64"/>
    <n v="64"/>
    <n v="64"/>
    <n v="64"/>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3"/>
    <s v="Implementadas campañas de divulgación y promoción de los atractivos y destinos turísticos del Departamento."/>
    <n v="3502046"/>
    <s v="Servicio de promoción turística"/>
    <n v="350204600"/>
    <s v="Campañas realizadas"/>
    <s v="Incremento "/>
    <m/>
    <s v="ND"/>
    <n v="4"/>
    <n v="1"/>
    <n v="1"/>
    <n v="1"/>
    <n v="1"/>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4"/>
    <s v="Diseñado e implementado Sistema Estadístico Regional de Turismo de Nariño -SERTU Nariño-"/>
    <n v="3502094"/>
    <s v="Documentos de investigación sobre turismo"/>
    <n v="350209400"/>
    <s v="Documentos sobre medición y análisis de información turística realizados"/>
    <s v="Incremento "/>
    <m/>
    <n v="0"/>
    <n v="1"/>
    <n v="1"/>
    <n v="1"/>
    <n v="1"/>
    <n v="1"/>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5"/>
    <s v="Realizada formación y capacitación multinivel para los gremios y actores del sector turístico  "/>
    <n v="3502011"/>
    <s v="Servicio de apoyo para la formación de capital humano pertinente para el desarrollo empresarial de los territorios"/>
    <s v="350201100"/>
    <s v="Personas formadas en habilidades y competencias "/>
    <s v="Incremento "/>
    <m/>
    <n v="100"/>
    <n v="1200"/>
    <n v="300"/>
    <n v="300"/>
    <n v="300"/>
    <n v="300"/>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6"/>
    <s v="Actualizado e implementado del Plan de Desarrollo Turístico del Departamento."/>
    <n v="3502047"/>
    <s v="Documentos de planeación"/>
    <n v="350204700"/>
    <s v="Documentos de planeación elaborados"/>
    <s v="Mantenimiento"/>
    <m/>
    <n v="1"/>
    <n v="1"/>
    <n v="1"/>
    <n v="1"/>
    <n v="1"/>
    <n v="1"/>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7"/>
    <s v="Proyectos de impulso a la actividad turistica en el Departamento."/>
    <s v="3502036"/>
    <s v="Servicio de apoyo financiero para la competitividad turística"/>
    <s v="350203600"/>
    <s v="Proyectos cofinanciados para la adecuación de la oferta turística"/>
    <s v="Incremento "/>
    <m/>
    <n v="1"/>
    <n v="8"/>
    <n v="2"/>
    <n v="2"/>
    <n v="2"/>
    <n v="2"/>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8"/>
    <s v="Implementada estrategia de alianzas público privadas y populares en las subregiones, para la implementación de las políticas de desarrollo productivo, competitivo  y productividad turística."/>
    <s v="3502012"/>
    <s v="Servicio de apoyo para la modernización y fomento de la innovación empresarial"/>
    <s v="350201205"/>
    <s v="Documentos de estrategias de negocios para el ecosistema de innovación y emprendimiento en Colombia elaborados"/>
    <s v="Incremento "/>
    <m/>
    <n v="0"/>
    <n v="4"/>
    <n v="1"/>
    <n v="1"/>
    <n v="1"/>
    <n v="1"/>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49"/>
    <s v="Fortalecimiento de entidades territoriales en promoción y competitividad turística de sus regiones."/>
    <n v="3502039"/>
    <s v="Servicio de asistencia técnica a los entes territoriales para el desarrollo turístico"/>
    <n v="350203900"/>
    <s v="Entidades territoriales asistidas técnicamente"/>
    <s v="Mantenimiento"/>
    <m/>
    <n v="64"/>
    <n v="64"/>
    <n v="64"/>
    <n v="64"/>
    <n v="64"/>
    <n v="64"/>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50"/>
    <s v="Realización y participación en eventos, ferias y rutas nacionales especializados en la industria del turismo"/>
    <s v="3502046"/>
    <s v="Servicio de promoción turística"/>
    <s v="350204602"/>
    <s v="Eventos de promoción realizados"/>
    <s v="Incremento "/>
    <m/>
    <n v="2"/>
    <n v="7"/>
    <n v="2"/>
    <n v="2"/>
    <n v="2"/>
    <n v="1"/>
    <m/>
    <n v="0"/>
    <x v="0"/>
    <m/>
    <n v="0"/>
    <s v="NO INICIADA"/>
    <m/>
    <n v="0"/>
    <s v="NO INICIADA"/>
    <m/>
    <n v="0"/>
    <s v="NO INICIADA"/>
    <m/>
    <n v="0"/>
    <x v="0"/>
  </r>
  <r>
    <s v="SOBERANIA ALIMENTARIA, COMPETITITVIDAD  Y PRODUCTIVIDAD"/>
    <s v="TURISMO PARA LA PAZ"/>
    <s v="Oportunidad Turistica  para la Paz"/>
    <x v="16"/>
    <s v="Índice de Competitividad Turística Regional de Colombia (ICTRC)"/>
    <n v="4.47"/>
    <n v="5"/>
    <n v="451"/>
    <s v="Implementada estrategia de fortalecimiento de rutas turistico- productivas en el Departamento."/>
    <s v="3502037"/>
    <s v="Servicio de apoyo financiero para la promoción turística nacional e internacional"/>
    <s v="350203700"/>
    <s v="Proyectos cofinanciados para promover el mercadeo y promoción turística a nivel nacional e internacional"/>
    <s v="Incremento "/>
    <m/>
    <n v="2"/>
    <n v="11"/>
    <n v="2"/>
    <n v="3"/>
    <n v="3"/>
    <n v="3"/>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2"/>
    <s v="Asistencia técnica para el fortalecimiento de planes de negocio, proyectos productivos de MiPymes y establecimientos de comercio, para acceder a beneficios ofrecidos por programas del gobierno nacional, departamental y regional."/>
    <n v="3602018"/>
    <s v="Servicio de Asistencia técnica para la generación y formalización de empresa"/>
    <n v="360201800"/>
    <s v="Numero de emprendedores orientados"/>
    <s v="Incremento"/>
    <m/>
    <n v="15"/>
    <n v="105"/>
    <n v="15"/>
    <n v="30"/>
    <n v="30"/>
    <n v="30"/>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3"/>
    <s v="Implementada asistencia técnica para la creación, fortalecimiento y fomento a la asociatividadd solidaria a través de desarrollo, operación de medios de producción y fácil acceso al crédito._x000a__x000a_"/>
    <n v="3602050"/>
    <s v="Servicio de fomento de la asociatividad solidaria"/>
    <s v="360205000"/>
    <s v="Iniciativas de la Asociatividad solidaria fomentadas"/>
    <s v="Incremento"/>
    <m/>
    <n v="0"/>
    <n v="35"/>
    <n v="5"/>
    <n v="10"/>
    <n v="10"/>
    <n v="10"/>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4"/>
    <s v="Formular e implementar la Política Pública de empleo decente para promover el mejoramiento de la calidad del empleo y la formalización laboral."/>
    <s v="3602019"/>
    <s v="Documentos normativos realizados"/>
    <s v="360201900"/>
    <s v="Documentos normativos realizados"/>
    <s v="Incremento"/>
    <m/>
    <n v="0"/>
    <n v="1"/>
    <n v="1"/>
    <n v="1"/>
    <n v="1"/>
    <n v="1"/>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5"/>
    <s v="Creadas alianzas estratégicas público-privadas y público-populares para adelantar negocios inclusivos en el Departamento."/>
    <n v="3602022"/>
    <s v="Servicios de asistencia técnica para la generación de Alianzas Estratégicas"/>
    <s v="360202200"/>
    <s v="Alianzas estratégicas generadas"/>
    <s v="Incremento"/>
    <m/>
    <n v="4"/>
    <n v="8"/>
    <n v="2"/>
    <n v="2"/>
    <n v="2"/>
    <n v="2"/>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6"/>
    <s v="Implementadas estrategias para incentivar la generación de empleo, su organización y la reducción de barreras para inserción en el mercado laboral."/>
    <n v="3602027"/>
    <s v="Servicio de apoyo al fortalecimiento de políticas públicas para la generación y formalización del empleo en el marco del trabajo decente"/>
    <s v="360202700"/>
    <s v="Estrategias realizadas"/>
    <s v="Incremento"/>
    <m/>
    <n v="20"/>
    <n v="22"/>
    <n v="4"/>
    <n v="6"/>
    <n v="6"/>
    <n v="6"/>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7"/>
    <s v="Asesorados emprendimientos para la generación de ingresos, a través de apoyo a la asociatividad, el emprendimiento y el empresarismo."/>
    <s v="3602032"/>
    <s v="Servicio de asesoría técnica para el emprendimiento"/>
    <s v="360203200"/>
    <s v="Emprendimientos asesorados"/>
    <s v="Incremento"/>
    <m/>
    <n v="12"/>
    <n v="50"/>
    <n v="5"/>
    <n v="15"/>
    <n v="15"/>
    <n v="15"/>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8"/>
    <s v="Fortalecimiento de la Comision Regional de Competitividad e Innovación de Nariño. "/>
    <s v="3502006"/>
    <s v="Servicio de apoyo y consolidación de la Comision Regional de Competitividad - CRC"/>
    <s v="350200600"/>
    <s v="Planes de trabajo concertados con las CRC para su consolidación "/>
    <s v="Incremento"/>
    <m/>
    <n v="1"/>
    <n v="1"/>
    <n v="1"/>
    <n v="1"/>
    <n v="1"/>
    <n v="1"/>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59"/>
    <s v="Apoyo a planes de acción establecidos por las iniciativas clúster para profundización y apertura de nuevos mercados."/>
    <n v="3502007"/>
    <s v="Servicio de asistencia técnica para el desarrollo de iniciativas clústeres"/>
    <s v="350200700"/>
    <s v="Clústeres asistidos en la implementación de los planes de acción"/>
    <s v="Incremento"/>
    <m/>
    <n v="7"/>
    <n v="7"/>
    <n v="1"/>
    <n v="2"/>
    <n v="2"/>
    <n v="2"/>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60"/>
    <s v="Fortalecimiento de cadenas productivas en sectores que no están organizados en iniciativas clúster."/>
    <n v="3502008"/>
    <s v="Servicio de asistencia técnica para mejorar la competitividad de los sectores productivos"/>
    <s v="350200800"/>
    <s v="Proyectos de alto impacto asistidos para el fortalecimiento de cadenas productivas "/>
    <s v="Incremento"/>
    <m/>
    <n v="4"/>
    <n v="20"/>
    <n v="5"/>
    <n v="5"/>
    <n v="5"/>
    <n v="5"/>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61"/>
    <s v="Fortalecimiento de unidades productivas mediante procesos de economia popular en las cadenas productivas priorizadas."/>
    <n v="3502020"/>
    <s v="Servicio de asistencia técnica y fortalecimiento a las unidades productivas pertenecientes a la red empresarial Red-i y sector detallista"/>
    <n v="350202000"/>
    <s v="Unidades productivas fortalecidas"/>
    <s v="Incremento"/>
    <m/>
    <n v="31"/>
    <n v="35"/>
    <n v="5"/>
    <n v="10"/>
    <n v="10"/>
    <n v="10"/>
    <m/>
    <n v="0"/>
    <x v="0"/>
    <m/>
    <n v="0"/>
    <s v="NO INICIADA"/>
    <m/>
    <n v="0"/>
    <s v="NO INICIADA"/>
    <m/>
    <n v="0"/>
    <s v="NO INICIADA"/>
    <m/>
    <n v="0"/>
    <x v="0"/>
  </r>
  <r>
    <s v="SOBERANIA ALIMENTARIA, COMPETITITVIDAD  Y PRODUCTIVIDAD"/>
    <s v="ECONOMÍA POPULAR, SOCIAL Y SOLIDARIA"/>
    <s v="Fomento de la economía popular para la transformación del territorio por la vida y la paz."/>
    <x v="17"/>
    <s v="Índice de competitividad"/>
    <s v="4, 37"/>
    <s v="4, 50"/>
    <n v="462"/>
    <s v="Fortalecimiento de procesos de apropiación social de conocimiento en economías populares para la consolidación de procesos productivos para la solución de problemáticas locales."/>
    <n v="3502021"/>
    <s v="Servicio de fortalecimiento y desarrollo de unidades productivas para la comercialización de productos agroindustriales"/>
    <n v="350202102"/>
    <s v="Unidades de pequeños productores fortalecidas"/>
    <s v="Incremento "/>
    <m/>
    <n v="540"/>
    <n v="1700"/>
    <s v="NP"/>
    <n v="500"/>
    <n v="500"/>
    <n v="700"/>
    <m/>
    <n v="0"/>
    <x v="1"/>
    <m/>
    <n v="0"/>
    <s v="NO INICIADA"/>
    <m/>
    <n v="0"/>
    <s v="NO INICIADA"/>
    <m/>
    <n v="0"/>
    <s v="NO INICIADA"/>
    <m/>
    <n v="0"/>
    <x v="0"/>
  </r>
  <r>
    <s v="SOBERANIA ALIMENTARIA, COMPETITITVIDAD  Y PRODUCTIVIDAD"/>
    <s v="ECONOMÍA POPULAR, SOCIAL Y SOLIDARIA"/>
    <s v="Ciencia, tecnologìa e innovación "/>
    <x v="17"/>
    <s v="Formación de alto nivel "/>
    <n v="5.0000000000000001E-3"/>
    <n v="0.01"/>
    <n v="463"/>
    <s v="Fortalecimiento a la formación de alto nivel a través de becas condonables de maestrìa con el propósito de mejorar la capacidades técnicas, científicas y tecnológicas en el Departamento, en el marco de las convocatorias nacionales e internacionales"/>
    <s v="3906003"/>
    <s v="Servicio de apoyo financiero para la formación de nivel maestría"/>
    <s v="390600300"/>
    <s v="Becas de maestría otorgadas"/>
    <s v="Incremento"/>
    <m/>
    <n v="66"/>
    <n v="66"/>
    <s v="NP"/>
    <n v="22"/>
    <n v="22"/>
    <n v="22"/>
    <m/>
    <n v="0"/>
    <x v="1"/>
    <m/>
    <n v="0"/>
    <s v="NO INICIADA"/>
    <m/>
    <n v="0"/>
    <s v="NO INICIADA"/>
    <m/>
    <n v="0"/>
    <s v="NO INICIADA"/>
    <m/>
    <n v="0"/>
    <x v="0"/>
  </r>
  <r>
    <s v="SOBERANIA ALIMENTARIA, COMPETITITVIDAD  Y PRODUCTIVIDAD"/>
    <s v="ECONOMÍA POPULAR, SOCIAL Y SOLIDARIA"/>
    <s v="Ciencia, tecnologìa e innovación "/>
    <x v="17"/>
    <s v="Formación de alto nivel "/>
    <n v="5.0000000000000001E-3"/>
    <n v="0.01"/>
    <n v="464"/>
    <s v="Fortalecimiento a la formación de alto nivel a través de becas condonables de doctorado con el propósito de mejorar la capacidades técnicas, científicas y tecnológicas en el departamento, en el marco de las convocatorias nacionales e internacionales"/>
    <s v="3906004"/>
    <s v="Servicio de apoyo financiero para la formación de nivel doctoral"/>
    <s v="390600400"/>
    <s v="Becas de nivel doctoral otorgadas"/>
    <s v="Incremento"/>
    <m/>
    <n v="66"/>
    <n v="66"/>
    <s v="NP"/>
    <n v="22"/>
    <n v="22"/>
    <n v="22"/>
    <m/>
    <n v="0"/>
    <x v="1"/>
    <m/>
    <n v="0"/>
    <s v="NO INICIADA"/>
    <m/>
    <n v="0"/>
    <s v="NO INICIADA"/>
    <m/>
    <n v="0"/>
    <s v="NO INICIADA"/>
    <m/>
    <n v="0"/>
    <x v="0"/>
  </r>
  <r>
    <s v="SOBERANIA ALIMENTARIA, COMPETITITVIDAD  Y PRODUCTIVIDAD"/>
    <s v="ECONOMÍA POPULAR, SOCIAL Y SOLIDARIA"/>
    <s v="Ciencia, tecnologìa e innovación "/>
    <x v="17"/>
    <s v="Formación de alto nivel "/>
    <n v="5.0000000000000001E-3"/>
    <n v="0.01"/>
    <n v="465"/>
    <s v="Proyectos financiados a traves de la convocatoria bianual Minciencias enmarcados en los retos de las politicas orientadas a misiones: _x000a_a) Aprovechamiento del conocimiento, conservación y el uso sostenible de la biodiversidad, sus bienes y servicios ecosistémicos. _x000a_b) Garantizar la soberanía alimentaria y el derecho a la alimentación._x000a_c) Asegurar la generación, acceso y uso de energías sostenibles para todos los colombianos_x000a_d) Garantizar la seguridad sanitaria, la salud y el bienestar de la población en el territorio nacional_x000a_e) Poner fin a todas las formas de violencia en Colombia"/>
    <s v="3906005"/>
    <s v="Servicio de apoyo financiero a programas y proyectos de Ciencia, Tecnología e Innovación (CTI) para la generación de conocimiento, desarrollo tecnológico e innovación. (I+D+i)"/>
    <s v="390600500"/>
    <s v="Programas y proyectos financiados "/>
    <s v="Incremento"/>
    <m/>
    <n v="0"/>
    <n v="11"/>
    <n v="2"/>
    <n v="3"/>
    <n v="3"/>
    <n v="3"/>
    <m/>
    <n v="0"/>
    <x v="0"/>
    <m/>
    <n v="0"/>
    <s v="NO INICIADA"/>
    <m/>
    <n v="0"/>
    <s v="NO INICIADA"/>
    <m/>
    <n v="0"/>
    <s v="NO INICIADA"/>
    <m/>
    <n v="0"/>
    <x v="0"/>
  </r>
  <r>
    <s v="SOBERANIA ALIMENTARIA, COMPETITITVIDAD  Y PRODUCTIVIDAD"/>
    <s v="ECONOMÍA POPULAR, SOCIAL Y SOLIDARIA"/>
    <s v="Ciencia, tecnologìa e innovación "/>
    <x v="17"/>
    <s v="Empresas apoyadas en proceso de innovación. "/>
    <n v="0.32"/>
    <n v="0.35"/>
    <n v="466"/>
    <s v="Beneficiar niños, niñas, jóvenes y demás grupos priorizados en el departamento con programas de Apropiación Social del Conocimiento (ASC)"/>
    <s v="3906010"/>
    <s v="Servicios de apoyo financiero para programas y proyectos de apropiación social del conocimiento"/>
    <s v="390601000"/>
    <s v="Programas y proyectos financiados"/>
    <s v="Incremento"/>
    <m/>
    <n v="852"/>
    <n v="6000"/>
    <s v="NP"/>
    <n v="2000"/>
    <n v="3000"/>
    <n v="1000"/>
    <m/>
    <n v="0"/>
    <x v="1"/>
    <m/>
    <n v="0"/>
    <s v="NO INICIADA"/>
    <m/>
    <n v="0"/>
    <s v="NO INICIADA"/>
    <m/>
    <n v="0"/>
    <s v="NO INICIADA"/>
    <m/>
    <n v="0"/>
    <x v="0"/>
  </r>
  <r>
    <s v="SOBERANIA ALIMENTARIA, COMPETITITVIDAD  Y PRODUCTIVIDAD"/>
    <s v="ECONOMÍA POPULAR, SOCIAL Y SOLIDARIA"/>
    <s v="Ciencia, tecnologìa e innovación "/>
    <x v="17"/>
    <s v="Empresas apoyadas en proceso de innovación. "/>
    <n v="0.32"/>
    <n v="0.35"/>
    <n v="467"/>
    <s v="Creada e implementada la política de Ciencia, Tecnología e Innovación (CTI) para el Departamento."/>
    <s v="3906016"/>
    <s v="Documentos de política"/>
    <s v="390601600"/>
    <s v="Documentos de política elaborados"/>
    <s v="Incremento"/>
    <m/>
    <n v="0"/>
    <n v="1"/>
    <n v="1"/>
    <n v="1"/>
    <n v="1"/>
    <n v="1"/>
    <m/>
    <n v="0"/>
    <x v="0"/>
    <m/>
    <n v="0"/>
    <s v="NO INICIADA"/>
    <m/>
    <n v="0"/>
    <s v="NO INICIADA"/>
    <m/>
    <n v="0"/>
    <s v="NO INICIADA"/>
    <m/>
    <n v="0"/>
    <x v="0"/>
  </r>
  <r>
    <s v="SOBERANIA ALIMENTARIA, COMPETITITVIDAD  Y PRODUCTIVIDAD"/>
    <s v="ECONOMÍA POPULAR, SOCIAL Y SOLIDARIA"/>
    <s v="Ciencia, tecnologìa e innovación "/>
    <x v="17"/>
    <s v="Empresas apoyadas en proceso de innovación. "/>
    <n v="0.32"/>
    <n v="0.35"/>
    <n v="468"/>
    <s v="Creado y en operación el centro de bioeconomía del Pacífico para contribuir a la creación de oportunidades en la región, centrándose en la generación de empleo, reducción de la violencia y transformación de productos locales. "/>
    <s v="3906020"/>
    <s v="Infraestructura para la I+D+i dotada "/>
    <s v="390602000"/>
    <s v="Centros o laboratorios dotados"/>
    <s v="Incremento"/>
    <m/>
    <n v="0"/>
    <n v="1"/>
    <n v="1"/>
    <n v="1"/>
    <n v="1"/>
    <n v="1"/>
    <m/>
    <n v="0"/>
    <x v="0"/>
    <m/>
    <n v="0"/>
    <s v="NO INICIADA"/>
    <m/>
    <n v="0"/>
    <s v="NO INICIADA"/>
    <m/>
    <n v="0"/>
    <s v="NO INICIADA"/>
    <m/>
    <n v="0"/>
    <x v="0"/>
  </r>
  <r>
    <s v="SOBERANIA ALIMENTARIA, COMPETITITVIDAD  Y PRODUCTIVIDAD"/>
    <s v="ECONOMÍA POPULAR, SOCIAL Y SOLIDARIA"/>
    <s v="Ciencia, tecnologìa e innovación "/>
    <x v="18"/>
    <s v="Indice de Internacionalización "/>
    <n v="2.34"/>
    <n v="2.5"/>
    <n v="469"/>
    <s v="Formulado e implementado el Plan de Internacionalización en el Departamento"/>
    <s v="3905006"/>
    <s v="Documentos de lineamientos técnicos"/>
    <s v="390500600"/>
    <s v="Documentos de lineamientos técnicos realizados"/>
    <s v="Convergencia regional"/>
    <m/>
    <n v="0"/>
    <s v="Incremento"/>
    <n v="1"/>
    <n v="1"/>
    <n v="1"/>
    <n v="1"/>
    <m/>
    <n v="0"/>
    <x v="0"/>
    <m/>
    <n v="0"/>
    <s v="NO INICIADA"/>
    <m/>
    <n v="0"/>
    <s v="NO INICIADA"/>
    <m/>
    <n v="0"/>
    <s v="NO INICIADA"/>
    <m/>
    <e v="#VALUE!"/>
    <x v="3"/>
  </r>
  <r>
    <s v="SOBERANIA ALIMENTARIA, COMPETITITVIDAD  Y PRODUCTIVIDAD"/>
    <s v="ECONOMÍA POPULAR, SOCIAL Y SOLIDARIA"/>
    <s v="Ciencia, tecnologìa e innovación "/>
    <x v="18"/>
    <s v="Indice de Internacionalización "/>
    <n v="2.34"/>
    <n v="2.5"/>
    <n v="470"/>
    <s v="Creada mesa de internacionalización que vincule los actores público, privado, academía y sociedad civil"/>
    <s v="3905007"/>
    <s v="Servicio de cooperación internacional para la CTeI"/>
    <s v="390500702"/>
    <s v="Participaciones en comisiones internacionales de CTI"/>
    <s v="Mantenimiento"/>
    <m/>
    <n v="0"/>
    <n v="1"/>
    <n v="1"/>
    <n v="1"/>
    <n v="1"/>
    <n v="1"/>
    <m/>
    <n v="0"/>
    <x v="0"/>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1"/>
    <s v="Diseñado e implementado plan estratégico de reactivación del sector minero. "/>
    <s v="2104001"/>
    <s v="Documentos de lineamientos técnicos"/>
    <s v="210400100"/>
    <s v="Documentos de lineamientos técnicos para el desarrollo de actividades mineras realizados"/>
    <s v="Incremento"/>
    <m/>
    <n v="0"/>
    <n v="1"/>
    <n v="1"/>
    <n v="1"/>
    <n v="1"/>
    <n v="1"/>
    <m/>
    <n v="0"/>
    <x v="0"/>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2"/>
    <s v="Formulada e implementada  la politica pública minera  en el Departamento."/>
    <n v="2104002"/>
    <s v="Documentos normativos"/>
    <s v="210400200"/>
    <s v="Iniciativas formuladas"/>
    <s v="Incremento"/>
    <m/>
    <n v="0"/>
    <n v="1"/>
    <n v="1"/>
    <n v="1"/>
    <n v="1"/>
    <n v="1"/>
    <m/>
    <n v="0"/>
    <x v="1"/>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3"/>
    <s v="Apoyada la gestión,  la estructuración y viabilización de proyectos mineros."/>
    <s v="2104008"/>
    <s v="Servicio de asistencia técnica para la viabilización de proyectos mineros"/>
    <s v="210400800"/>
    <s v="Proyectos viabilizados"/>
    <s v="Incremento"/>
    <m/>
    <n v="48"/>
    <n v="12"/>
    <s v="NP"/>
    <n v="4"/>
    <n v="4"/>
    <n v="4"/>
    <m/>
    <n v="0"/>
    <x v="1"/>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4"/>
    <s v="Implementadas condiciones mineras, sociales y ambientales para  la explotación minera a través de la expedición o negación de un título minero."/>
    <n v="2104013"/>
    <s v="Servicio de regularización de la actividad minera"/>
    <s v="210401303"/>
    <s v="Actos administrativos para culminación del trámite expedidos"/>
    <s v="Incremento"/>
    <m/>
    <n v="107"/>
    <n v="137"/>
    <s v="NP"/>
    <n v="10"/>
    <n v="10"/>
    <n v="10"/>
    <m/>
    <n v="0"/>
    <x v="1"/>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5"/>
    <s v="Apoyados  procesos de formación a mineros en aspectos ambientales, sociales, normativos y empresariales."/>
    <s v="2104010"/>
    <s v="Servicio de educación para el trabajo en actividades mineras"/>
    <s v="210401000"/>
    <s v="Personas certificadas"/>
    <s v="Incremento"/>
    <m/>
    <n v="0"/>
    <n v="150"/>
    <s v="NP"/>
    <n v="50"/>
    <n v="50"/>
    <n v="50"/>
    <m/>
    <n v="0"/>
    <x v="1"/>
    <m/>
    <n v="0"/>
    <s v="NO INICIADA"/>
    <m/>
    <n v="0"/>
    <s v="NO INICIADA"/>
    <m/>
    <n v="0"/>
    <s v="NO INICI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6"/>
    <s v="Gestionada y aprobada la delegación por parte de la Agencia Nacional de Minería para operar  el sector minero en el Departamento."/>
    <s v="2106009"/>
    <s v="Documentos normativos"/>
    <s v="210600900"/>
    <s v="Documentos normativos realizados"/>
    <s v="Incremento"/>
    <m/>
    <n v="0"/>
    <n v="1"/>
    <n v="1"/>
    <s v="NP"/>
    <s v="NP"/>
    <s v="NP"/>
    <m/>
    <n v="0"/>
    <x v="0"/>
    <m/>
    <n v="0"/>
    <s v="NO PROGRAMADA"/>
    <m/>
    <n v="0"/>
    <s v="NO PROGRAMADA"/>
    <m/>
    <n v="0"/>
    <s v="NO PROGRAMADA"/>
    <m/>
    <n v="0"/>
    <x v="0"/>
  </r>
  <r>
    <s v="SOBERANIA ALIMENTARIA, COMPETITITVIDAD  Y PRODUCTIVIDAD"/>
    <s v="MINERÍA AMIGABLE, GAS Y ENERGÍAS ALTERNATIVAS"/>
    <s v="Minería innovadora y sustentable"/>
    <x v="19"/>
    <s v="Viabilización de explotaciones mineras mediante el otorgamiento de contratos de concesion y legalizaciones mineras"/>
    <n v="0"/>
    <n v="30"/>
    <n v="477"/>
    <s v="Creada y operando  la Secretaría de Minas del Departamento."/>
    <s v="2106003"/>
    <s v="Documentos de planeación"/>
    <s v="210600300"/>
    <s v="Documentos de planeación realizados"/>
    <s v="Incremento"/>
    <m/>
    <n v="0"/>
    <n v="1"/>
    <n v="1"/>
    <n v="1"/>
    <n v="1"/>
    <n v="1"/>
    <m/>
    <n v="0"/>
    <x v="0"/>
    <m/>
    <n v="0"/>
    <s v="NO INICIADA"/>
    <m/>
    <n v="0"/>
    <s v="NO INICIADA"/>
    <m/>
    <n v="0"/>
    <s v="NO INICIADA"/>
    <m/>
    <n v="0"/>
    <x v="0"/>
  </r>
  <r>
    <s v="SOBERANIA ALIMENTARIA, COMPETITITVIDAD  Y PRODUCTIVIDAD"/>
    <s v="MINERÍA AMIGABLE, GAS Y ENERGÍAS ALTERNATIVAS"/>
    <s v="Nariño con gas domiciliaro. "/>
    <x v="19"/>
    <s v="Cobertura del servicio de gas domiciliario "/>
    <n v="0.28129999999999999"/>
    <n v="0.5"/>
    <n v="478"/>
    <s v="Incrementado el número de conexiones de viviendas/usuarios de menores ingresos en el Departamento._x000a_"/>
    <n v="2101016"/>
    <s v="Redes domiciliarias de gas combustible instaladas"/>
    <s v="210101600"/>
    <s v="Viviendas conectadas a la red local de gas combustible"/>
    <s v="Incremento"/>
    <m/>
    <n v="90240"/>
    <n v="175576"/>
    <n v="122272"/>
    <n v="158234"/>
    <n v="165401"/>
    <n v="175576"/>
    <m/>
    <n v="0"/>
    <x v="0"/>
    <m/>
    <n v="0"/>
    <s v="NO INICIADA"/>
    <m/>
    <n v="0"/>
    <s v="NO INICIADA"/>
    <m/>
    <n v="0"/>
    <s v="NO INICIADA"/>
    <m/>
    <n v="0"/>
    <x v="0"/>
  </r>
  <r>
    <s v="SOBERANIA ALIMENTARIA, COMPETITITVIDAD  Y PRODUCTIVIDAD"/>
    <s v="MINERÍA AMIGABLE, GAS Y ENERGÍAS ALTERNATIVAS"/>
    <s v="Nariño con gas domiciliaro. "/>
    <x v="19"/>
    <s v="Cobertura del servicio de gas domiciliario "/>
    <n v="0.28129999999999999"/>
    <n v="0.5"/>
    <n v="479"/>
    <s v="Apoyados  los usuarios de menores ingresos con subsidios al consumo  domiciliario de gas combustible distribuido por red física."/>
    <n v="2101013"/>
    <s v="Servicio de apoyo financiero para subsidios al consumo en el servicio público de gas"/>
    <s v="210101300"/>
    <s v="Usuarios  beneficiados con subsidios al consumo"/>
    <s v="Incremento"/>
    <m/>
    <n v="53188"/>
    <n v="150322"/>
    <n v="88711"/>
    <n v="120526"/>
    <n v="136672"/>
    <n v="150322"/>
    <m/>
    <n v="0"/>
    <x v="1"/>
    <m/>
    <n v="0"/>
    <s v="NO INICIADA"/>
    <m/>
    <n v="0"/>
    <s v="NO INICIADA"/>
    <m/>
    <n v="0"/>
    <s v="NO INICIADA"/>
    <m/>
    <n v="0"/>
    <x v="0"/>
  </r>
  <r>
    <s v="SOBERANIA ALIMENTARIA, COMPETITITVIDAD  Y PRODUCTIVIDAD"/>
    <s v="MINERÍA AMIGABLE, GAS Y ENERGÍAS ALTERNATIVAS"/>
    <s v="Nariño con gas domiciliaro. "/>
    <x v="19"/>
    <s v="Cobertura del servicio de gas domiciliario "/>
    <n v="0.28129999999999999"/>
    <n v="0.5"/>
    <n v="480"/>
    <s v="Instalados tanques para el almacenamiento de gas en Túmaco"/>
    <s v="2101014"/>
    <s v="Tanques para el almacenamiento de gas"/>
    <n v="210101400"/>
    <s v="Tanques instalados"/>
    <s v="Incremento"/>
    <m/>
    <n v="0"/>
    <n v="3"/>
    <s v="NP"/>
    <s v="NP"/>
    <s v="NP"/>
    <n v="3"/>
    <m/>
    <n v="0"/>
    <x v="1"/>
    <m/>
    <n v="0"/>
    <s v="NO PROGRAMADA"/>
    <m/>
    <n v="0"/>
    <s v="NO PROGRAMADA"/>
    <m/>
    <n v="0"/>
    <s v="NO INICIADA"/>
    <m/>
    <n v="0"/>
    <x v="0"/>
  </r>
  <r>
    <s v="SOBERANIA ALIMENTARIA, COMPETITITVIDAD  Y PRODUCTIVIDAD"/>
    <s v="MINERÍA AMIGABLE, GAS Y ENERGÍAS ALTERNATIVAS"/>
    <s v="Energías para la paz."/>
    <x v="19"/>
    <s v="Cobertura de energía eléctrica "/>
    <n v="0.91900000000000004"/>
    <n v="0.95"/>
    <n v="481"/>
    <s v="Ampliado el nùmero  de usuarios beneficiados mediante proyectos o actividades de fuentes no convencionales de energia principalmente de caracter renovable en el Departamento."/>
    <n v="2102062"/>
    <s v="Servicios de apoyo a la implementación de fuentes no convencionales de energía "/>
    <n v="210206200"/>
    <s v="Usuarios beneficiados"/>
    <s v="Incremento"/>
    <m/>
    <n v="1693"/>
    <n v="550"/>
    <s v="NP"/>
    <n v="250"/>
    <n v="150"/>
    <n v="150"/>
    <m/>
    <n v="0"/>
    <x v="1"/>
    <m/>
    <n v="0"/>
    <s v="NO INICIADA"/>
    <m/>
    <n v="0"/>
    <s v="NO INICIADA"/>
    <m/>
    <n v="0"/>
    <s v="NO INICIADA"/>
    <m/>
    <n v="0"/>
    <x v="0"/>
  </r>
  <r>
    <s v="SOBERANIA ALIMENTARIA, COMPETITITVIDAD  Y PRODUCTIVIDAD"/>
    <s v="MINERÍA AMIGABLE, GAS Y ENERGÍAS ALTERNATIVAS"/>
    <s v="Energías para la paz."/>
    <x v="19"/>
    <s v="Cobertura de energía eléctrica "/>
    <n v="0.91900000000000004"/>
    <n v="0.95"/>
    <n v="482"/>
    <s v="Formulados e implementados proyectos para la generación de energía fotovoltaica en el Departamento."/>
    <n v="2102058"/>
    <s v="Formulados e implementados proyectos para la generación de energía fotovoltaica en el Departamento."/>
    <s v="210205800"/>
    <s v="Unidades de generación fotovoltaica de energía eléctrica instaladas"/>
    <s v="Incremento"/>
    <m/>
    <n v="0"/>
    <n v="3"/>
    <s v="NP"/>
    <n v="1"/>
    <n v="1"/>
    <n v="1"/>
    <m/>
    <n v="0"/>
    <x v="1"/>
    <m/>
    <n v="0"/>
    <s v="NO INICIADA"/>
    <m/>
    <n v="0"/>
    <s v="NO INICIADA"/>
    <m/>
    <n v="0"/>
    <s v="NO INICIADA"/>
    <m/>
    <n v="0"/>
    <x v="0"/>
  </r>
  <r>
    <s v="SOBERANIA ALIMENTARIA, COMPETITITVIDAD  Y PRODUCTIVIDAD"/>
    <s v="MINERÍA AMIGABLE, GAS Y ENERGÍAS ALTERNATIVAS"/>
    <s v="Energías para la paz."/>
    <x v="19"/>
    <s v="Cobertura de energía eléctrica "/>
    <n v="0.91900000000000004"/>
    <n v="0.95"/>
    <n v="483"/>
    <s v="Construida la central de generación de energía eléctrica fotovoltaica."/>
    <n v="2102038"/>
    <s v="Apoyada la construcción de la central de generación de energía eléctrica fotovoltaica."/>
    <n v="210203800"/>
    <s v="Central de generación fotovoltaica construida"/>
    <s v="Incremento"/>
    <m/>
    <n v="0"/>
    <n v="1"/>
    <s v="NP"/>
    <s v="NP"/>
    <n v="1"/>
    <s v="NP"/>
    <m/>
    <n v="0"/>
    <x v="1"/>
    <m/>
    <n v="0"/>
    <s v="NO PROGRAMADA"/>
    <m/>
    <n v="0"/>
    <s v="NO INICIADA"/>
    <m/>
    <n v="0"/>
    <s v="NO PROGRAMADA"/>
    <m/>
    <n v="0"/>
    <x v="0"/>
  </r>
  <r>
    <s v="SOBERANIA ALIMENTARIA, COMPETITITVIDAD  Y PRODUCTIVIDAD"/>
    <s v="MINERÍA AMIGABLE, GAS Y ENERGÍAS ALTERNATIVAS"/>
    <s v="Energías para la paz."/>
    <x v="19"/>
    <s v="Cobertura de energía eléctrica "/>
    <n v="0.91900000000000004"/>
    <n v="0.95"/>
    <n v="484"/>
    <s v="Construcción de Centrales hidroeléctricas en el departamento de Nariño"/>
    <n v="2102002"/>
    <s v="Apoyada la gestión para la operación de Centrales hidroeléctricas en el departamento de Nariño"/>
    <n v="210200200"/>
    <s v="Centrales hidroeléctricas construidas "/>
    <s v="Incremento"/>
    <m/>
    <n v="4"/>
    <n v="4"/>
    <s v="NP"/>
    <n v="1"/>
    <n v="2"/>
    <n v="1"/>
    <m/>
    <n v="0"/>
    <x v="1"/>
    <m/>
    <n v="0"/>
    <s v="NO INICIADA"/>
    <m/>
    <n v="0"/>
    <s v="NO INICIADA"/>
    <m/>
    <n v="0"/>
    <s v="NO INICIADA"/>
    <m/>
    <n v="0"/>
    <x v="0"/>
  </r>
  <r>
    <s v="SOBERANIA ALIMENTARIA, COMPETITITVIDAD  Y PRODUCTIVIDAD"/>
    <s v="MINERÍA AMIGABLE, GAS Y ENERGÍAS ALTERNATIVAS"/>
    <s v="Energías para la paz."/>
    <x v="19"/>
    <s v="Cobertura de energía eléctrica "/>
    <n v="0.91900000000000004"/>
    <n v="0.95"/>
    <n v="485"/>
    <s v="Ampliadas las redes del sistema de transmisión regional en el Departamento."/>
    <n v="2102021"/>
    <s v="Redes del sistema de transmisión regional construida"/>
    <n v="210202100"/>
    <s v="Redes del sistema de transmisión regional construida"/>
    <s v="Incremento"/>
    <m/>
    <n v="715.91"/>
    <n v="300"/>
    <s v="NP"/>
    <n v="100"/>
    <n v="100"/>
    <n v="100"/>
    <m/>
    <n v="0"/>
    <x v="1"/>
    <m/>
    <n v="0"/>
    <s v="NO INICIADA"/>
    <m/>
    <n v="0"/>
    <s v="NO INICIADA"/>
    <m/>
    <n v="0"/>
    <s v="NO INICIADA"/>
    <m/>
    <n v="0"/>
    <x v="0"/>
  </r>
  <r>
    <s v="SOBERANIA ALIMENTARIA, COMPETITITVIDAD  Y PRODUCTIVIDAD"/>
    <s v="MINERÍA AMIGABLE, GAS Y ENERGÍAS ALTERNATIVAS"/>
    <s v="Energías para la paz."/>
    <x v="19"/>
    <s v="Cobertura de energía eléctrica "/>
    <n v="0.91900000000000004"/>
    <n v="0.95"/>
    <n v="486"/>
    <s v="Ampliado el sistema de suministro del servicio público de energía eléctrica a viviendas rurales"/>
    <n v="2102044"/>
    <s v="Redes internas de energía eléctrica instaladas"/>
    <n v="210204401"/>
    <s v="Viviendas en zonas rurales con red interna de energía eléctrica instalada"/>
    <s v="Incremento"/>
    <m/>
    <n v="3708"/>
    <n v="1200"/>
    <n v="300"/>
    <n v="300"/>
    <n v="300"/>
    <n v="300"/>
    <m/>
    <n v="0"/>
    <x v="0"/>
    <m/>
    <n v="0"/>
    <s v="NO INICIADA"/>
    <m/>
    <n v="0"/>
    <s v="NO INICIADA"/>
    <m/>
    <n v="0"/>
    <s v="NO INICIADA"/>
    <m/>
    <n v="0"/>
    <x v="0"/>
  </r>
  <r>
    <s v="SOBERANIA ALIMENTARIA, COMPETITITVIDAD  Y PRODUCTIVIDAD"/>
    <s v="MINERÍA AMIGABLE, GAS Y ENERGÍAS ALTERNATIVAS"/>
    <s v="Programa de hidrocarburos"/>
    <x v="19"/>
    <s v="Municipios reconocidos como zonas de frontera con combustibles líquidos excluidos de iva y excentos de arancél e impuesto nacional a la gasolina y al acpm."/>
    <n v="0.98440000000000005"/>
    <n v="1"/>
    <n v="487"/>
    <s v="Formulación de lineamientos técnico/juridico a las asociaciones de combustibles para la asignación de los cupos en el Departamento e inclusión de los municipios que no se encuentran reconocidos como zona de frontera."/>
    <s v="2103025"/>
    <s v="Documentos de lineamientos técnicos"/>
    <s v="210302500"/>
    <s v="Documentos de lineamientos técnicos realizados"/>
    <s v="Incremento"/>
    <m/>
    <n v="0"/>
    <n v="4"/>
    <n v="1"/>
    <n v="1"/>
    <n v="1"/>
    <n v="1"/>
    <m/>
    <n v="0"/>
    <x v="0"/>
    <m/>
    <n v="0"/>
    <s v="NO INICIADA"/>
    <m/>
    <n v="0"/>
    <s v="NO INICIADA"/>
    <m/>
    <n v="0"/>
    <s v="NO INICIADA"/>
    <m/>
    <n v="0"/>
    <x v="0"/>
  </r>
  <r>
    <s v="SOSTENIBILIDAD  AMBIENTAL Y ORDENAMIENTO TERRITORIAL"/>
    <s v="BIOSIVERSIDAD Y JUSTICIA AMBIENTAL"/>
    <s v="Conservación de la diversidad biocultural en los cinco mundos."/>
    <x v="20"/>
    <s v="Diversidad biocultural conocida y conservada"/>
    <n v="0"/>
    <n v="1000"/>
    <n v="488"/>
    <s v="Formuladas e implementadas  acciones parar fortalecer la conectividad biocultural en áreas de conservación de ecosistemas estratégicos de los mundos oceánico, litoral Pacifico, Choco biogeográfico, Andes y amazónico, a través del corredor BIOSUR"/>
    <n v="3202049"/>
    <s v="Servicio de recuperación de ecosistemas"/>
    <n v="320204900"/>
    <s v="Áreas en proceso de recuperación de cobertura vegetal"/>
    <s v="Incremento"/>
    <m/>
    <n v="341"/>
    <n v="400"/>
    <n v="100"/>
    <n v="100"/>
    <n v="100"/>
    <n v="100"/>
    <m/>
    <n v="0"/>
    <x v="0"/>
    <m/>
    <n v="0"/>
    <s v="NO INICIADA"/>
    <m/>
    <n v="0"/>
    <s v="NO INICIADA"/>
    <m/>
    <n v="0"/>
    <s v="NO INICIADA"/>
    <m/>
    <n v="0"/>
    <x v="0"/>
  </r>
  <r>
    <s v="SOSTENIBILIDAD  AMBIENTAL Y ORDENAMIENTO TERRITORIAL"/>
    <s v="BIOSIVERSIDAD Y JUSTICIA AMBIENTAL"/>
    <s v="Conservación de la diversidad biocultural en los cinco mundos."/>
    <x v="20"/>
    <s v="Diversidad biocultural conocida y conservada"/>
    <n v="0"/>
    <n v="1000"/>
    <n v="489"/>
    <s v="Gestionado el conocimiento para la preservación, uso sostenible y restauración de la biodiversidad y sus servicios ecosistémicos."/>
    <n v="3202004"/>
    <s v="Documentos de investigación para la conservación de la biodiversidad y sus servicios ecosistémicos"/>
    <n v="320200400"/>
    <s v="Documentos de investigación realizados"/>
    <s v="Incremento"/>
    <m/>
    <n v="1"/>
    <n v="5"/>
    <s v="NP"/>
    <n v="2"/>
    <n v="2"/>
    <n v="1"/>
    <m/>
    <n v="0"/>
    <x v="1"/>
    <m/>
    <n v="0"/>
    <s v="NO INICIADA"/>
    <m/>
    <n v="0"/>
    <s v="NO INICIADA"/>
    <m/>
    <n v="0"/>
    <s v="NO INICIADA"/>
    <m/>
    <n v="0"/>
    <x v="0"/>
  </r>
  <r>
    <s v="SOSTENIBILIDAD  AMBIENTAL Y ORDENAMIENTO TERRITORIAL"/>
    <s v="BIOSIVERSIDAD Y JUSTICIA AMBIENTAL"/>
    <s v="Conservación de la diversidad biocultural en los cinco mundos."/>
    <x v="20"/>
    <s v="Diversidad biocultural conocida y conservada"/>
    <n v="0"/>
    <n v="1000"/>
    <n v="490"/>
    <s v="Gestionada  interinstitucionalmente  la Declaratoria del Distrito Especial de Manejo del Bosque seco del Patía,  áreas protegidas y  otras medidas efectivas de conservación (OMEC)."/>
    <n v="3202001"/>
    <s v="Documentos de lineamientos técnicos para la conservación de la biodiversidad y sus servicios ecosistémicos"/>
    <n v="320200100"/>
    <s v="Documentos de lineamientos técnicos realizados"/>
    <s v="Incremento"/>
    <m/>
    <n v="2"/>
    <n v="4"/>
    <n v="1"/>
    <n v="1"/>
    <n v="1"/>
    <n v="1"/>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1"/>
    <s v="Producido material vegetal para la restauración de zonas estratégicas de Nariño, con participación institucional y comunitaria."/>
    <n v="3202038"/>
    <s v="Servicio de producción de plántulas en viveros"/>
    <n v="320203800"/>
    <s v="Plántulas producidas"/>
    <s v="Incremento"/>
    <m/>
    <n v="7351"/>
    <n v="275000"/>
    <n v="25000"/>
    <n v="50000"/>
    <n v="100000"/>
    <n v="100000"/>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2"/>
    <s v="Fomentada la creación de negocios verdes inclusivos."/>
    <n v="3201003"/>
    <s v="Servicio de asistencia técnica para la consolidación de negocios verdes"/>
    <s v="320100300"/>
    <s v="Negocios verdes consolidados "/>
    <s v="Incremento"/>
    <m/>
    <n v="3"/>
    <n v="5"/>
    <n v="1"/>
    <n v="1"/>
    <n v="2"/>
    <n v="1"/>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3"/>
    <s v="Creado e implementado el Observatorio Ambiental del Departamento  como herramienta que permite la consolidación de la información ambiental de manera accesible, confiable y oportuna."/>
    <n v="3204056"/>
    <s v="Servicios tecnológicos para el sistema de información ambiental "/>
    <n v="320405600"/>
    <s v="Instrumentos tecnológicos implementados "/>
    <s v="Incremento"/>
    <m/>
    <n v="0"/>
    <n v="1"/>
    <s v="NP"/>
    <n v="1"/>
    <n v="1"/>
    <n v="1"/>
    <m/>
    <n v="0"/>
    <x v="1"/>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4"/>
    <s v="Fortalecido el Sistema de Información Geográfico Ambiental como herramienta para la planificación y gestión ambiental del Departamento."/>
    <n v="3204048"/>
    <s v="Servicio de administracion de los sistemas de información para los procesos de toma de decisiones"/>
    <n v="320404800"/>
    <s v="Sistemas de información fortalecidos y actualizados"/>
    <s v="Incremento"/>
    <m/>
    <n v="0"/>
    <n v="1"/>
    <n v="1"/>
    <n v="1"/>
    <n v="1"/>
    <n v="1"/>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5"/>
    <s v="Adquiridos, en mantenimiento y manejo predios del Departamento en ecosistemas estratégicos de recarga hídrica."/>
    <n v="3203050"/>
    <s v="Servicio de protección del recurso hídrico"/>
    <n v="320305000"/>
    <s v="Áreas protegidas"/>
    <s v="Incremento"/>
    <m/>
    <n v="900"/>
    <n v="2000"/>
    <n v="300"/>
    <n v="600"/>
    <n v="600"/>
    <n v="500"/>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6"/>
    <s v="Actualizado  inventario de predios destinados a la conservación de ecosistemas estratégicos del Departamento."/>
    <n v="3202052"/>
    <s v="Documentos de planeación"/>
    <n v="320205200"/>
    <s v="Documentos de planeación elaborados"/>
    <s v="Incremento"/>
    <m/>
    <n v="0"/>
    <n v="1"/>
    <s v="NP"/>
    <n v="1"/>
    <n v="1"/>
    <n v="1"/>
    <m/>
    <n v="0"/>
    <x v="1"/>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7"/>
    <s v="Incentivos para la conservación y restauración, con base en la implementación de soluciones basadas en la naturaleza con enfoque cultural y de producción sostenible."/>
    <n v="3202043"/>
    <s v="Servicio apoyo financiero para la implementación de esquemas de pago por Servicio ambientales"/>
    <n v="320204300"/>
    <s v="Áreas con esquemas de Pago por Servicios Ambientales implementados"/>
    <s v="Incremento"/>
    <m/>
    <n v="1678"/>
    <n v="1900"/>
    <n v="600"/>
    <n v="500"/>
    <n v="400"/>
    <n v="400"/>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8"/>
    <s v="Ordenado el territorio con visión de región, teniendo como estrategia las zonas hídricas que articulan las acciones sociales, productivas y ambientales de una región, con base en el concepto de convergencia regional."/>
    <n v="3202001"/>
    <s v="Documentos de lineamientos técnicos para la conservación de la biodiversidad y sus servicios eco sistémicos"/>
    <n v="320200112"/>
    <s v="Documentos de lineamientos técnicos implementados"/>
    <s v="Incremento"/>
    <m/>
    <n v="0"/>
    <n v="2"/>
    <n v="1"/>
    <n v="1"/>
    <s v="NP"/>
    <s v="NP"/>
    <m/>
    <n v="0"/>
    <x v="0"/>
    <m/>
    <n v="0"/>
    <s v="NO INICIADA"/>
    <m/>
    <n v="0"/>
    <s v="NO PROGRAMADA"/>
    <m/>
    <n v="0"/>
    <s v="NO PROGRAM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499"/>
    <s v="Implementadas acciones orientadas a la restauración y reducción de la deforestación, incluyendo en la Amazonía nariñense."/>
    <n v="3202005"/>
    <s v="Servicio de restauración de ecosistemas"/>
    <n v="320200500"/>
    <s v="Áreas en proceso de restauración"/>
    <s v="Incremento"/>
    <m/>
    <n v="341"/>
    <n v="400"/>
    <n v="100"/>
    <n v="100"/>
    <n v="100"/>
    <n v="100"/>
    <m/>
    <n v="0"/>
    <x v="0"/>
    <m/>
    <n v="0"/>
    <s v="NO INICIADA"/>
    <m/>
    <n v="0"/>
    <s v="NO INICIADA"/>
    <m/>
    <n v="0"/>
    <s v="NO INICI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0"/>
    <s v="Coordinación interinstitucional para el fortalecimiento de gestión ambiental transfronteriza, incluyendo las Cuenca Carchi-Guaitara y Mira - Mataje"/>
    <s v="3203001"/>
    <s v="Documentos de lineamientos técnicos para la gestión integral del recurso hídrico"/>
    <s v="320300105"/>
    <s v="Documentos con lineamientos para el mejoramiento de la calidad del recurso hídrico elaborados"/>
    <s v="Incremento"/>
    <m/>
    <n v="0"/>
    <n v="2"/>
    <n v="1"/>
    <s v="NP"/>
    <n v="1"/>
    <s v="NP"/>
    <m/>
    <n v="0"/>
    <x v="0"/>
    <m/>
    <n v="0"/>
    <s v="NO PROGRAMADA"/>
    <m/>
    <n v="0"/>
    <s v="NO INICIADA"/>
    <m/>
    <n v="0"/>
    <s v="NO PROGRAMADA"/>
    <m/>
    <n v="0"/>
    <x v="0"/>
  </r>
  <r>
    <s v="SOSTENIBILIDAD  AMBIENTAL Y ORDENAMIENTO TERRITORIAL"/>
    <s v="BIOSIVERSIDAD Y JUSTICIA AMBIENTAL"/>
    <s v="Conservación y restauraciòn de ecosistemas estratégicos."/>
    <x v="20"/>
    <s v="Ecosistemas y diversidad biológica en proceso de restauración, recuperación, rehabilitación, conservación y uso sostenible."/>
    <n v="341"/>
    <n v="1900"/>
    <n v="501"/>
    <s v="Restaurados  ecosistemas de manglar."/>
    <n v="3207019"/>
    <s v="Servicio de restauración ecológica de ecosistemas de manglar"/>
    <n v="320701900"/>
    <s v="Manglar en proceso de restauración"/>
    <s v="Mantenimiento"/>
    <m/>
    <n v="3"/>
    <n v="100"/>
    <s v="NP"/>
    <n v="25"/>
    <n v="50"/>
    <n v="25"/>
    <m/>
    <n v="0"/>
    <x v="1"/>
    <m/>
    <n v="0"/>
    <s v="NO INICIADA"/>
    <m/>
    <n v="0"/>
    <s v="NO INICIADA"/>
    <m/>
    <n v="0"/>
    <s v="NO INICIADA"/>
    <m/>
    <n v="0"/>
    <x v="0"/>
  </r>
  <r>
    <s v="SOSTENIBILIDAD  AMBIENTAL Y ORDENAMIENTO TERRITORIAL"/>
    <s v="BIOSIVERSIDAD Y JUSTICIA AMBIENTAL"/>
    <s v="Acción climática para la paz."/>
    <x v="20"/>
    <s v="Número de estrategias de mitigación y adaptación al cambio climático"/>
    <n v="7"/>
    <n v="10"/>
    <n v="502"/>
    <s v="Desarrolladas estrategias sostenibles para la reducción de emisiones de Gases Efecto Invernadero: proyectos agroforestales, forestales, dendroenergéticos, agroecológicos e implementacion de planes de adaptación con enfoque diferencial  "/>
    <s v="3206002"/>
    <s v="Documentos de lineamientos técnicos para la gestión del cambio climático y un desarrollo bajo en carbono y resiliente al clima"/>
    <s v="320600205"/>
    <s v="Documentos de seguimiento y evaluación de las estrategias de financiamiento formulados "/>
    <s v="Incremento"/>
    <m/>
    <n v="2"/>
    <n v="11"/>
    <n v="2"/>
    <n v="3"/>
    <n v="3"/>
    <n v="3"/>
    <m/>
    <n v="0"/>
    <x v="0"/>
    <m/>
    <n v="0"/>
    <s v="NO INICIADA"/>
    <m/>
    <n v="0"/>
    <s v="NO INICIADA"/>
    <m/>
    <n v="0"/>
    <s v="NO INICIADA"/>
    <m/>
    <n v="0"/>
    <x v="0"/>
  </r>
  <r>
    <s v="SOSTENIBILIDAD  AMBIENTAL Y ORDENAMIENTO TERRITORIAL"/>
    <s v="BIOSIVERSIDAD Y JUSTICIA AMBIENTAL"/>
    <s v="Acción climática para la paz."/>
    <x v="20"/>
    <s v="Número de estrategias de mitigación y adaptación al cambio climático"/>
    <n v="7"/>
    <n v="10"/>
    <n v="503"/>
    <s v="Construidas e instaladas estufas eco eficientes fijas, que disminuyen el consumo de leña y la emisión de gases efecto invernadero – GEI"/>
    <n v="3206016"/>
    <s v="Estufas ecoeficientes fijas implementadas"/>
    <n v="320601600"/>
    <s v="Estufas ecoeficientes fijas construidas "/>
    <s v="Incremento"/>
    <m/>
    <n v="40"/>
    <n v="270"/>
    <n v="20"/>
    <n v="100"/>
    <n v="100"/>
    <n v="50"/>
    <m/>
    <n v="0"/>
    <x v="0"/>
    <m/>
    <n v="0"/>
    <s v="NO INICIADA"/>
    <m/>
    <n v="0"/>
    <s v="NO INICIADA"/>
    <m/>
    <n v="0"/>
    <s v="NO INICIADA"/>
    <m/>
    <n v="0"/>
    <x v="0"/>
  </r>
  <r>
    <s v="SOSTENIBILIDAD  AMBIENTAL Y ORDENAMIENTO TERRITORIAL"/>
    <s v="BIOSIVERSIDAD Y JUSTICIA AMBIENTAL"/>
    <s v="Acción climática para la paz."/>
    <x v="20"/>
    <s v="Número de estrategias de mitigación y adaptación al cambio climático"/>
    <n v="7"/>
    <n v="10"/>
    <n v="504"/>
    <s v="Implementadas acciones de mitigación y adaptación al cambio climático:  energías limpias - techos solares, sistemas fotovoltáicos y molinos de viento como alternativas de energía en el Departamento. Proyecto PERS Fase I."/>
    <n v="3206003"/>
    <s v="Servicio de apoyo técnico para la implementación de acciones de mitigación y adaptación al cambio climático"/>
    <s v="320600301"/>
    <s v="Documentos con las acciones de mitigación y adaptación al cambio climático formulados"/>
    <s v="Incremento"/>
    <m/>
    <n v="20"/>
    <n v="200"/>
    <n v="50"/>
    <n v="50"/>
    <n v="50"/>
    <n v="50"/>
    <m/>
    <n v="0"/>
    <x v="0"/>
    <m/>
    <n v="0"/>
    <s v="NO INICIADA"/>
    <m/>
    <n v="0"/>
    <s v="NO INICIADA"/>
    <m/>
    <n v="0"/>
    <s v="NO INICIADA"/>
    <m/>
    <n v="0"/>
    <x v="0"/>
  </r>
  <r>
    <s v="SOSTENIBILIDAD  AMBIENTAL Y ORDENAMIENTO TERRITORIAL"/>
    <s v="BIOSIVERSIDAD Y JUSTICIA AMBIENTAL"/>
    <s v="Acción climática para la paz."/>
    <x v="20"/>
    <s v="Número de estrategias de mitigación y adaptación al cambio climático"/>
    <n v="7"/>
    <n v="10"/>
    <n v="505"/>
    <s v="Implementada una plataforma de monitoreo para el seguimiento de los indicadores y variables climáticas, gases efecto invernadero y vulnerabilidad, ex ante y ex post. "/>
    <n v="3206011"/>
    <s v="Servicios de información para el seguimiento a los compromisos en cambio climático de Colombia"/>
    <n v="320601100"/>
    <s v="Documentos con los resultados del monitoreo elaborados"/>
    <s v="Incremento"/>
    <m/>
    <n v="0"/>
    <n v="4"/>
    <n v="1"/>
    <n v="1"/>
    <n v="1"/>
    <n v="1"/>
    <m/>
    <n v="0"/>
    <x v="0"/>
    <m/>
    <n v="0"/>
    <s v="NO INICIADA"/>
    <m/>
    <n v="0"/>
    <s v="NO INICIADA"/>
    <m/>
    <n v="0"/>
    <s v="NO INICIADA"/>
    <m/>
    <n v="0"/>
    <x v="0"/>
  </r>
  <r>
    <s v="SOSTENIBILIDAD  AMBIENTAL Y ORDENAMIENTO TERRITORIAL"/>
    <s v="BIOSIVERSIDAD Y JUSTICIA AMBIENTAL"/>
    <s v="Acción climática para la paz."/>
    <x v="20"/>
    <s v="Número de estrategias de mitigación y adaptación al cambio climático"/>
    <n v="7"/>
    <n v="10"/>
    <n v="506"/>
    <s v="Acciones orientadas a educación, fortalecimiento, campañas de difusión en gestión del cambio climático para un desarrollo bajo en carbono y resiliente al clima."/>
    <n v="3206004"/>
    <s v="Servicio de educación informal en gestión del cambio climático para un desarrollo bajo en carbono y resiliente al clima"/>
    <n v="320600400"/>
    <s v="Personas capacitadas en gestión del cambio climático"/>
    <s v="Mantenimiento"/>
    <m/>
    <n v="0"/>
    <n v="400"/>
    <n v="100"/>
    <n v="100"/>
    <n v="100"/>
    <n v="100"/>
    <m/>
    <n v="0"/>
    <x v="0"/>
    <m/>
    <n v="0"/>
    <s v="NO INICIADA"/>
    <m/>
    <n v="0"/>
    <s v="NO INICIADA"/>
    <m/>
    <n v="0"/>
    <s v="NO INICIADA"/>
    <m/>
    <n v="0"/>
    <x v="0"/>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7"/>
    <s v="Apoyo en la implementación de acciones, de educación ambiental con las entidades territoriales, con enfoque diferencial (étnico, de género y generacional) e inclusivo para promover la sostenibilidad ambiental (PLAN DECENAL DE EDUCACIÓN AMBIENTAL)"/>
    <n v="3208006"/>
    <s v="Servicio de asistencia técnica para la implementación de las estrategias educativo ambientales y de participación"/>
    <n v="320800600"/>
    <s v="Estrategias educativas ambientales y de participación implementadas "/>
    <s v="Incremento"/>
    <m/>
    <n v="0"/>
    <n v="60"/>
    <n v="5"/>
    <n v="20"/>
    <n v="20"/>
    <n v="15"/>
    <m/>
    <n v="0"/>
    <x v="0"/>
    <m/>
    <n v="0"/>
    <s v="NO INICIADA"/>
    <m/>
    <n v="0"/>
    <s v="NO INICIADA"/>
    <m/>
    <n v="0"/>
    <s v="NO INICIADA"/>
    <m/>
    <n v="0"/>
    <x v="0"/>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8"/>
    <s v="Apoyo a la implementación de estrategias de gestión integral de residuos sólidos con entidades territoriales y resguardos indígenas con enfoque étnico, de género y generacional."/>
    <n v="3208006"/>
    <s v="Servicio de asistencia técnica para la implementación de las estrategias educativo ambientales y de participación"/>
    <n v="320800600"/>
    <s v="Poyectos de protecciòn y recuperaciòn del conocimiento tradicional asociado a la biodiversidad."/>
    <s v="Incremento"/>
    <m/>
    <n v="0"/>
    <n v="4"/>
    <n v="1"/>
    <n v="1"/>
    <n v="1"/>
    <n v="1"/>
    <m/>
    <n v="0"/>
    <x v="0"/>
    <m/>
    <n v="0"/>
    <s v="NO INICIADA"/>
    <m/>
    <n v="0"/>
    <s v="NO INICIADA"/>
    <m/>
    <n v="0"/>
    <s v="NO INICIADA"/>
    <m/>
    <n v="0"/>
    <x v="0"/>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09"/>
    <s v="Fortalecidos  los Consejos Comunitarios, Resguardos Indígenas y organizaciones campesinas en la gestión y uso sostenible de los bosques y la protección del conocimiento tradicional, teniendo en cuenta especialmente a las mujeres, niñas y población víctima del conflicto armado."/>
    <n v="3208007"/>
    <s v="Servicio de apoyo técnico a proyectos de educación ambiental y participación con enfoque diferencial"/>
    <n v="320800701"/>
    <s v="Proyectos de protección y recuperación del conocimiento tradicional asociado a la biodiversidad"/>
    <s v="Incremento"/>
    <m/>
    <n v="0"/>
    <n v="4"/>
    <n v="1"/>
    <n v="1"/>
    <n v="1"/>
    <n v="1"/>
    <m/>
    <n v="0"/>
    <x v="0"/>
    <m/>
    <n v="0"/>
    <s v="NO INICIADA"/>
    <m/>
    <n v="0"/>
    <s v="NO INICIADA"/>
    <m/>
    <n v="0"/>
    <s v="NO INICIADA"/>
    <m/>
    <n v="0"/>
    <x v="0"/>
  </r>
  <r>
    <s v="SOSTENIBILIDAD  AMBIENTAL Y ORDENAMIENTO TERRITORIAL"/>
    <s v="BIOSIVERSIDAD Y JUSTICIA AMBIENTAL"/>
    <s v="Construcción y fortalecimiento del tejdo social para el cuidado del ambiente."/>
    <x v="20"/>
    <s v="Numero de procesos de educación y participación que contribuyan a la formación de ciudadanos sensibilizados de sus derechos y deberes ambientales. "/>
    <s v="ND"/>
    <n v="6"/>
    <n v="510"/>
    <s v="Apoyo en la implementación del sistema de gestión ambiental de la gobernación de Nariño."/>
    <n v="3208009"/>
    <s v="Documentos de lineamientos técnicos para el desarrollo de la política ambiental"/>
    <n v="320800900"/>
    <s v="Documentos de lineamientos técnicos elaborados_x000a_xxx"/>
    <s v="Incremento"/>
    <m/>
    <n v="0"/>
    <n v="2"/>
    <s v="NP"/>
    <n v="1"/>
    <n v="1"/>
    <s v="NP"/>
    <m/>
    <n v="0"/>
    <x v="1"/>
    <m/>
    <n v="0"/>
    <s v="NO INICIADA"/>
    <m/>
    <n v="0"/>
    <s v="NO INICIADA"/>
    <m/>
    <n v="0"/>
    <s v="NO PROGRAMADA"/>
    <m/>
    <n v="0"/>
    <x v="0"/>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1"/>
    <s v="Fortalecido  el acceso a servicios médicos veterinarios de urgencias, emergencias y esterilización para los animales en estado de vulnerabilidad y víctimas de maltrato animal. "/>
    <n v="4501061"/>
    <s v="Servicio de atención integral a la fauna"/>
    <n v="450106103"/>
    <s v="Animales atendidos en servicios médicos veterinarios"/>
    <s v="Incremento"/>
    <m/>
    <n v="13000"/>
    <n v="14000"/>
    <n v="1316"/>
    <n v="5216"/>
    <n v="6117"/>
    <n v="1351"/>
    <m/>
    <n v="0"/>
    <x v="0"/>
    <m/>
    <n v="0"/>
    <s v="NO INICIADA"/>
    <m/>
    <n v="0"/>
    <s v="NO INICIADA"/>
    <m/>
    <n v="0"/>
    <s v="NO INICIADA"/>
    <m/>
    <n v="0"/>
    <x v="0"/>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2"/>
    <s v="Desarrollo de estrategias orientadas a fortalecer la gobernanza para la protección y bienestar animal en cumplimiento a la Política Pública respectiva, incluyendo el fortalacimiento de una red de mujeres en pro de la protección y bienestar animal."/>
    <n v="4501048"/>
    <s v="Servicio de apoyo para el acceso a la justicia policiva"/>
    <n v="450104800"/>
    <s v="Estrategias implementadas"/>
    <s v="Incremento"/>
    <m/>
    <n v="2"/>
    <n v="10"/>
    <n v="1"/>
    <n v="3"/>
    <n v="3"/>
    <n v="3"/>
    <m/>
    <n v="0"/>
    <x v="0"/>
    <m/>
    <n v="0"/>
    <s v="NO INICIADA"/>
    <m/>
    <n v="0"/>
    <s v="NO INICIADA"/>
    <m/>
    <n v="0"/>
    <s v="NO INICIADA"/>
    <m/>
    <n v="0"/>
    <x v="0"/>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3"/>
    <s v="Apoyo en la gestión para la adecuación y/o construcción de centros de atención médico veterinaria para animales domésticos y silvestres.  "/>
    <n v="4501060"/>
    <s v="Infraestructura para el bienestar animal adecuada"/>
    <n v="450106000"/>
    <s v="Infraestructura para el bienestar animal adecuada"/>
    <s v="Incremento"/>
    <m/>
    <n v="0"/>
    <n v="2"/>
    <n v="1"/>
    <s v="NP"/>
    <n v="1"/>
    <s v="NP"/>
    <m/>
    <n v="0"/>
    <x v="0"/>
    <m/>
    <n v="0"/>
    <s v="NO PROGRAMADA"/>
    <m/>
    <n v="0"/>
    <s v="NO INICIADA"/>
    <m/>
    <n v="0"/>
    <s v="NO PROGRAMADA"/>
    <m/>
    <n v="0"/>
    <x v="0"/>
  </r>
  <r>
    <s v="SOSTENIBILIDAD  AMBIENTAL Y ORDENAMIENTO TERRITORIAL"/>
    <s v="BIOSIVERSIDAD Y JUSTICIA AMBIENTAL"/>
    <s v="Protección y bienestar animal."/>
    <x v="20"/>
    <s v="Estrategias implementadas para fortalecer la protección y bienestar de los animales, domésticos y silvestres del Departamento de Nariño."/>
    <n v="9"/>
    <n v="14"/>
    <n v="514"/>
    <s v="Articulación con el sector educativo e instituciones educativas en el Departamento para la creación e implementación de una estrategia para el reconocimiento y respeto de los animales como parte fundamental del ambiente y de la sociedad."/>
    <n v="3202014"/>
    <s v="Servicio de educación informal en el marco de la conservación de la biodiversidad y los servicios ecosistémicos"/>
    <n v="320201401"/>
    <s v="Documento con plan de educación ambiental elaborado "/>
    <s v="Incremento"/>
    <m/>
    <n v="0"/>
    <n v="1"/>
    <s v="NP"/>
    <n v="1"/>
    <s v="NP"/>
    <s v="NP"/>
    <m/>
    <n v="0"/>
    <x v="1"/>
    <m/>
    <n v="0"/>
    <s v="NO INICIADA"/>
    <m/>
    <n v="0"/>
    <s v="NO PROGRAMADA"/>
    <m/>
    <n v="0"/>
    <s v="NO PROGRAMADA"/>
    <m/>
    <n v="0"/>
    <x v="0"/>
  </r>
  <r>
    <s v="SOSTENIBILIDAD  AMBIENTAL Y ORDENAMIENTO TERRITORIAL"/>
    <s v="ORDENAMIENTO TERRITORIAL"/>
    <s v="Ordenamiento territorial con justicia ambiental "/>
    <x v="21"/>
    <s v="Plan de Ordenamiento Departamental  "/>
    <n v="0"/>
    <n v="1"/>
    <n v="515"/>
    <s v="Asistidas entidades territoriales (64)  y esquemas asociativos (3) técnicamente en procesos de ordenamiento territorial y catastro multipróposito."/>
    <n v="4599031"/>
    <s v="Servicio de asistencia técnica"/>
    <n v="459903100"/>
    <s v="Numero de Entidades, organismos y dependencias asistidos técnicamente"/>
    <s v="mantenimiento "/>
    <m/>
    <n v="67"/>
    <n v="67"/>
    <n v="67"/>
    <n v="67"/>
    <n v="67"/>
    <n v="67"/>
    <m/>
    <n v="0"/>
    <x v="0"/>
    <m/>
    <n v="0"/>
    <s v="NO INICIADA"/>
    <m/>
    <n v="0"/>
    <s v="NO INICIADA"/>
    <m/>
    <n v="0"/>
    <s v="NO INICIADA"/>
    <m/>
    <n v="0"/>
    <x v="0"/>
  </r>
  <r>
    <s v="SOSTENIBILIDAD  AMBIENTAL Y ORDENAMIENTO TERRITORIAL"/>
    <s v="ORDENAMIENTO TERRITORIAL"/>
    <s v="Ordenamiento territorial con justicia ambiental "/>
    <x v="21"/>
    <s v="Plan de Ordenamiento Departamental  "/>
    <n v="0"/>
    <n v="1"/>
    <n v="516"/>
    <s v="Documentos de investigación sobre estructuras ecológicas en el  Departamento. "/>
    <n v="4599026"/>
    <s v="Documentos de investigación"/>
    <n v="459902600"/>
    <s v="Número de Documentos de investigación elaborados"/>
    <s v="Incremento"/>
    <m/>
    <n v="0"/>
    <n v="13"/>
    <n v="1"/>
    <n v="4"/>
    <n v="4"/>
    <n v="4"/>
    <m/>
    <n v="0"/>
    <x v="0"/>
    <m/>
    <n v="0"/>
    <s v="NO INICIADA"/>
    <m/>
    <n v="0"/>
    <s v="NO INICIADA"/>
    <m/>
    <n v="0"/>
    <s v="NO INICIADA"/>
    <m/>
    <n v="0"/>
    <x v="0"/>
  </r>
  <r>
    <s v="SOSTENIBILIDAD  AMBIENTAL Y ORDENAMIENTO TERRITORIAL"/>
    <s v="ORDENAMIENTO TERRITORIAL"/>
    <s v="Ordenamiento territorial con justicia ambiental "/>
    <x v="21"/>
    <s v="Plan de Ordenamiento Departamental  "/>
    <n v="0"/>
    <n v="1"/>
    <n v="517"/>
    <s v="Apoyados los Municipios de la región amazónica  de Nariño en la formulación de sus planes de deforestación cero en el marco del cumplimiento de los lineamiento establecidos por la   sentencia  ST4360 de 2018"/>
    <n v="4599018"/>
    <s v="Documentos de lineamientos técnicos"/>
    <n v="459901800"/>
    <s v="Número de documentos de lineamientos técnicos realizados"/>
    <s v="Incremento"/>
    <m/>
    <n v="0"/>
    <n v="6"/>
    <s v="NP"/>
    <n v="2"/>
    <n v="2"/>
    <n v="2"/>
    <m/>
    <n v="0"/>
    <x v="1"/>
    <m/>
    <n v="0"/>
    <s v="NO INICIADA"/>
    <m/>
    <n v="0"/>
    <s v="NO INICIADA"/>
    <m/>
    <n v="0"/>
    <s v="NO INICIADA"/>
    <m/>
    <n v="0"/>
    <x v="0"/>
  </r>
  <r>
    <s v="SOSTENIBILIDAD  AMBIENTAL Y ORDENAMIENTO TERRITORIAL"/>
    <s v="ORDENAMIENTO TERRITORIAL"/>
    <s v="Ordenamiento territorial con justicia ambiental "/>
    <x v="21"/>
    <s v="Plan de Ordenamiento Departamental  "/>
    <n v="0"/>
    <n v="1"/>
    <n v="518"/>
    <s v="Observatorio de Ordenamiento Territorial actualizado."/>
    <n v="4599028"/>
    <s v="Servicio de información actualizado"/>
    <n v="459902800"/>
    <s v="Sistemas de información actualizados"/>
    <s v="mantenimiento "/>
    <m/>
    <n v="1"/>
    <n v="1"/>
    <n v="1"/>
    <n v="1"/>
    <n v="1"/>
    <n v="1"/>
    <m/>
    <n v="0"/>
    <x v="0"/>
    <m/>
    <n v="0"/>
    <s v="NO INICIADA"/>
    <m/>
    <n v="0"/>
    <s v="NO INICIADA"/>
    <m/>
    <n v="0"/>
    <s v="NO INICIADA"/>
    <m/>
    <n v="0"/>
    <x v="0"/>
  </r>
  <r>
    <s v="SOSTENIBILIDAD  AMBIENTAL Y ORDENAMIENTO TERRITORIAL"/>
    <s v="ORDENAMIENTO TERRITORIAL"/>
    <s v="Ordenamiento territorial con justicia ambiental "/>
    <x v="21"/>
    <s v="Plan de Ordenamiento Departamental  "/>
    <n v="0"/>
    <n v="1"/>
    <n v="519"/>
    <s v="Estructuración de las provincias administrativas y de planificación del Departamento."/>
    <n v="4599020"/>
    <s v="Documentos metodológicos"/>
    <n v="459902000"/>
    <s v="Documentos metodológicos realizados"/>
    <s v="Incremento"/>
    <m/>
    <n v="0"/>
    <n v="1"/>
    <s v="NP"/>
    <s v="NP"/>
    <n v="1"/>
    <s v="NP"/>
    <m/>
    <n v="0"/>
    <x v="1"/>
    <m/>
    <n v="0"/>
    <s v="NO PROGRAMADA"/>
    <m/>
    <n v="0"/>
    <s v="NO INICIADA"/>
    <m/>
    <n v="0"/>
    <s v="NO PROGRAM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0"/>
    <s v="Estudios de caracterización y/o zonificación de amenazas y/o vulnerabilidad y/o riesgo, en zonas, sectores y/o municipios con mayor recurrencia de fenómenos amenazantes y/o mayor población expuesta."/>
    <s v="4503017"/>
    <s v="Estudios de riesgo de desastres"/>
    <s v="450301700"/>
    <s v="Número de estudios de riesgo de desastres elaborados"/>
    <s v="Incremento"/>
    <m/>
    <n v="7"/>
    <n v="12"/>
    <n v="3"/>
    <n v="3"/>
    <n v="3"/>
    <n v="3"/>
    <m/>
    <n v="0"/>
    <x v="0"/>
    <m/>
    <n v="0"/>
    <s v="NO INICIADA"/>
    <m/>
    <n v="0"/>
    <s v="NO INICIADA"/>
    <m/>
    <n v="0"/>
    <s v="NO INICI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1"/>
    <s v="Caracterización preliminar de escenarios de riesgo y evaluación de daños por la ocurrencia de eventos de origen natural, socio-natural o antrópico en el Departamento. "/>
    <n v="4503034"/>
    <s v="Documento de evaluación"/>
    <n v="450303400"/>
    <s v="Número de documentos de evaluación elaborados"/>
    <s v="Incremento"/>
    <m/>
    <n v="80"/>
    <n v="120"/>
    <n v="30"/>
    <n v="30"/>
    <n v="30"/>
    <n v="30"/>
    <m/>
    <n v="0"/>
    <x v="0"/>
    <m/>
    <n v="0"/>
    <s v="NO INICIADA"/>
    <m/>
    <n v="0"/>
    <s v="NO INICIADA"/>
    <m/>
    <n v="0"/>
    <s v="NO INICI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2"/>
    <s v="Gestión de la información a través de la implementación de un Sistema de Información Geográfico, para el conocimiento del riesgo de desastres, el monitoreo de los escenarios de riesgo y el manejo de desastres."/>
    <s v="4503019"/>
    <s v="Servicios de información implementados"/>
    <s v="450301900"/>
    <s v="Número de Sistemas de información implementados"/>
    <s v="Incremento"/>
    <m/>
    <n v="0"/>
    <n v="1"/>
    <n v="0.25"/>
    <n v="0.25"/>
    <n v="0.5"/>
    <n v="1"/>
    <m/>
    <n v="0"/>
    <x v="0"/>
    <m/>
    <n v="0"/>
    <s v="NO INICIADA"/>
    <m/>
    <n v="0"/>
    <s v="NO INICIADA"/>
    <m/>
    <n v="0"/>
    <s v="NO INICI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3"/>
    <s v="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
    <s v="4503023"/>
    <s v="Documentos de planeación"/>
    <s v="450302300"/>
    <s v="Número de documentos de planeación elaborados"/>
    <s v="Incremento"/>
    <m/>
    <n v="0"/>
    <n v="1"/>
    <n v="1"/>
    <n v="1"/>
    <n v="1"/>
    <n v="1"/>
    <m/>
    <n v="0"/>
    <x v="0"/>
    <m/>
    <n v="0"/>
    <s v="NO INICIADA"/>
    <m/>
    <n v="0"/>
    <s v="NO INICIADA"/>
    <m/>
    <n v="0"/>
    <s v="NO INICI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4"/>
    <s v="Inclusión  de gestión del riesgo de desastres en los planes de estudio de las Instituciones Educativas ubicadas en las zona de influencia volcánica y tsunami de los municipios de Pasto, Nariño, La Florida, Consacá, Cumbal y Tumaco."/>
    <n v="4503031"/>
    <s v="Documentos de lineamientos técnicos"/>
    <n v="450303100"/>
    <s v="Documentos de lineamientos técnicos realizados"/>
    <s v="Incremento"/>
    <m/>
    <n v="0"/>
    <n v="1"/>
    <s v="NP"/>
    <n v="1"/>
    <s v="NP"/>
    <s v="NP"/>
    <m/>
    <n v="0"/>
    <x v="1"/>
    <m/>
    <n v="0"/>
    <s v="NO INICIADA"/>
    <m/>
    <n v="0"/>
    <s v="NO PROGRAMADA"/>
    <m/>
    <n v="0"/>
    <s v="NO PROGRAM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5"/>
    <s v="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
    <s v="4503002"/>
    <s v="Servicio de educación informal"/>
    <s v="450300200"/>
    <s v="Número de personas capacitadas"/>
    <s v="Incremento"/>
    <m/>
    <n v="2000"/>
    <n v="2600"/>
    <n v="650"/>
    <n v="650"/>
    <n v="650"/>
    <n v="650"/>
    <m/>
    <n v="0"/>
    <x v="0"/>
    <m/>
    <n v="0"/>
    <s v="NO INICIADA"/>
    <m/>
    <n v="0"/>
    <s v="NO INICIADA"/>
    <m/>
    <n v="0"/>
    <s v="NO INICIADA"/>
    <m/>
    <n v="0"/>
    <x v="0"/>
  </r>
  <r>
    <s v="SOSTENIBILIDAD  AMBIENTAL Y ORDENAMIENTO TERRITORIAL"/>
    <s v="GESTIÓN INTEGRAL DE RIESGO DE DESASTRES"/>
    <s v="Fortalecer el conocimiento de la gestión del riesgo de desastres para mejorar la sostenibilidad ambiental y el ordenamiento territorial en el Departamento de Nariño. "/>
    <x v="22"/>
    <s v="Tasa de conocimiento del riesgo (TCR = Pcr/Paev x 100; _x000a_Pcr = Población que reconoce el riesgo, Paev = Población amenazada y/o expuesta y/o vulnerable"/>
    <n v="0.34050000000000002"/>
    <n v="0.5"/>
    <n v="526"/>
    <s v="Sistemas de alerta temprana y/o sistemas de monitoreo comunitario  instalados y en mantenimiento."/>
    <s v="4503018"/>
    <s v="Servicio de monitoreo y seguimiento para la gestión del riesgo"/>
    <s v="450301800"/>
    <s v="Número de sistemas de alerta temprana implementados"/>
    <s v="Incremento"/>
    <m/>
    <n v="4"/>
    <n v="8"/>
    <n v="1"/>
    <n v="1"/>
    <n v="1"/>
    <n v="1"/>
    <m/>
    <n v="0"/>
    <x v="0"/>
    <m/>
    <n v="0"/>
    <s v="NO INICIADA"/>
    <m/>
    <n v="0"/>
    <s v="NO INICI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7"/>
    <s v="Apoyo a los municipios para la incorporación de los estudios de gestión del riesgo de desastres en los procesos de formulación, revisión y/o ajustes de los instrumentos de ordenamiento territorial."/>
    <n v="4503031"/>
    <s v="Documentos de lineamientos técnicos"/>
    <n v="450303100"/>
    <s v="Número de documentos de lineamientos técnicos realizados"/>
    <s v="Incremento"/>
    <m/>
    <n v="0"/>
    <n v="8"/>
    <n v="2"/>
    <n v="2"/>
    <n v="2"/>
    <n v="2"/>
    <m/>
    <n v="0"/>
    <x v="0"/>
    <m/>
    <n v="0"/>
    <s v="NO INICIADA"/>
    <m/>
    <n v="0"/>
    <s v="NO INICI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8"/>
    <s v="Acompañamiento técnico para la actualización y/o formulación y adopción de instrumentos para la incorporación de la política de gestión del riesgo (PMGRD, EMRE, FMGRD)."/>
    <n v="4503034"/>
    <s v="Documento de evaluación"/>
    <n v="450303400"/>
    <s v="Número de documentos de evaluación elaborados"/>
    <s v="Incremento"/>
    <m/>
    <n v="0"/>
    <n v="8"/>
    <n v="2"/>
    <n v="2"/>
    <n v="2"/>
    <n v="2"/>
    <m/>
    <n v="0"/>
    <x v="0"/>
    <m/>
    <n v="0"/>
    <s v="NO INICIADA"/>
    <m/>
    <n v="0"/>
    <s v="NO INICI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29"/>
    <s v="Asistencia técnica para la formulación e implementación de Planes Escolares y/o Comunitarios de Gestión del Riesgo de Desastres."/>
    <n v="4503029"/>
    <s v="Documentos metodológicos"/>
    <n v="450302900"/>
    <s v="Número de documentos metodológicos realizados"/>
    <s v="Incremento"/>
    <m/>
    <n v="6"/>
    <n v="16"/>
    <n v="4"/>
    <n v="4"/>
    <n v="4"/>
    <n v="4"/>
    <m/>
    <n v="0"/>
    <x v="0"/>
    <m/>
    <n v="0"/>
    <s v="NO INICIADA"/>
    <m/>
    <n v="0"/>
    <s v="NO INICI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0"/>
    <s v="Apoyo a la incorporación del Plan Integral de Gestión de Riesgo Volcánico Volcán Galeras - PIGRV-VG, en los instrumentos de planificación de los municipios involucrados (POT´s)  en los municipios de Pasto, Nariño y La Florida."/>
    <s v="4503003"/>
    <s v="Servicio de asistencia técnica"/>
    <s v="450300300"/>
    <s v="Número de instancias territoriales asistidas"/>
    <s v="Incremento"/>
    <m/>
    <n v="0"/>
    <n v="3"/>
    <n v="1"/>
    <n v="1"/>
    <n v="1"/>
    <s v="NP"/>
    <m/>
    <n v="0"/>
    <x v="0"/>
    <m/>
    <n v="0"/>
    <s v="NO INICIADA"/>
    <m/>
    <n v="0"/>
    <s v="NO INICIADA"/>
    <m/>
    <n v="0"/>
    <s v="NO PROGRAM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1"/>
    <s v="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
    <s v="4503022"/>
    <s v="Obras de infraestructura para la reducción del riesgo de desastres"/>
    <s v="450302200"/>
    <s v="Número de obras de infraestructura para la reducción del riesgo de desastres realizadas"/>
    <s v="Incremento"/>
    <m/>
    <n v="8"/>
    <n v="12"/>
    <n v="3"/>
    <n v="3"/>
    <n v="3"/>
    <n v="3"/>
    <m/>
    <n v="0"/>
    <x v="0"/>
    <m/>
    <n v="0"/>
    <s v="NO INICIADA"/>
    <m/>
    <n v="0"/>
    <s v="NO INICI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2"/>
    <s v="Implementación de medidas de ecoreducción y/o soluciones basadas en la naturaleza para mitigar y reducir el riesgo de desastres y los procesos de adaptación y mitigación frente a los efectos e impactos del cambio climático y la variabilidad climática."/>
    <s v="4503023"/>
    <s v="Obras de infraestructura para la reducción del riesgo de desastres"/>
    <s v="450302201"/>
    <s v="Número de obras de infraestructura para la reducción del riesgo de desastres realizadas"/>
    <s v="Incremento"/>
    <m/>
    <n v="0"/>
    <n v="2"/>
    <s v="NP"/>
    <n v="1"/>
    <s v="NP"/>
    <n v="1"/>
    <m/>
    <n v="0"/>
    <x v="1"/>
    <m/>
    <n v="0"/>
    <s v="NO INICIADA"/>
    <m/>
    <n v="0"/>
    <s v="NO PROGRAMADA"/>
    <m/>
    <n v="0"/>
    <s v="NO INICIADA"/>
    <m/>
    <n v="0"/>
    <x v="0"/>
  </r>
  <r>
    <s v="SOSTENIBILIDAD  AMBIENTAL Y ORDENAMIENTO TERRITORIAL"/>
    <s v="GESTIÓN INTEGRAL DE RIESGO DE DESASTRES"/>
    <s v="Reducir las condiciones de riesgo de desastres en el desarrollo territorial, sectorial y ambiental sostenible"/>
    <x v="22"/>
    <s v="Tasa de reducción del riesgo (TRR = Pbm/Paev x 100; _x000a_Pbm = Población beneficiada con medidas de mitigación y prevención, Paev = Población amenazada y/o expuesta y/o vulnerable"/>
    <n v="0.1857"/>
    <n v="0.3"/>
    <n v="533"/>
    <s v="Gestión de proyectos para procesos de reasentamiento o mejoramiento de vivienda para las comunidades afectadas por emergencias de origen natural, socio natural o antrópica.  "/>
    <s v="4001002"/>
    <s v="Servicio de asistencia técnica en proyectos de Vivienda"/>
    <s v="400100200"/>
    <s v="Número de entidades territoriales asistidas técnicamente"/>
    <s v="Incremento"/>
    <m/>
    <n v="0"/>
    <n v="3"/>
    <s v="NP"/>
    <n v="1"/>
    <n v="1"/>
    <n v="1"/>
    <m/>
    <n v="0"/>
    <x v="1"/>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4"/>
    <s v="Atención de familias afectadas por la ocurrencia de fenómenos naturales, antrópicos y/o biosanitarios mediante ayuda humanitaria."/>
    <n v="4503028"/>
    <s v="Servicios de apoyo para atención de  población afectada por situaciones de emergencia, desastre o declaratorias de calamidad pública"/>
    <n v="450302800"/>
    <s v="Numero de personas afectadas por situaciones de emergencia, desastre o declaratorias de calamidad pública apoyadas"/>
    <s v="mantenimiento "/>
    <m/>
    <n v="19222"/>
    <n v="24000"/>
    <n v="6000"/>
    <n v="6000"/>
    <n v="6000"/>
    <n v="6000"/>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5"/>
    <s v="Actualización de la Estrategia Departamental de Respuesta a Emergencias y Planes de Contingencia por Temporada de Lluvias, menos lluvias, erupción volcánica, sismo, tsunami y biosanitario, entre otros."/>
    <n v="4503031"/>
    <s v="Documentos de lineamientos técnicos"/>
    <n v="450303100"/>
    <s v="Número de documentos de lineamientos técnicos realizados"/>
    <s v="mantenimiento "/>
    <m/>
    <n v="1"/>
    <n v="1"/>
    <n v="1"/>
    <n v="1"/>
    <n v="1"/>
    <n v="1"/>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6"/>
    <s v="Planificación y ejecución de ejercicios de simulacro y/o simulación por fenómenos de origen natural y/o antrópico intencional y/o biosanitario. "/>
    <n v="4503003"/>
    <s v="Servicio de asistencia técnica"/>
    <n v="450300300"/>
    <s v="Número de Instancias territoriales asistidas"/>
    <s v="mantenimiento "/>
    <m/>
    <n v="64"/>
    <n v="64"/>
    <n v="64"/>
    <n v="64"/>
    <n v="64"/>
    <n v="64"/>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7"/>
    <s v="Implementación de un sistema de información de afectación por desastres por medio de un software de uso estandarizado para  los Comités Municipales de Gestión del Riesgo y Desastres CMGRD"/>
    <n v="4503019"/>
    <s v="Servicios de información implementados"/>
    <n v="450301900"/>
    <s v="Número de sistemas de información implementados"/>
    <s v="Incremento"/>
    <m/>
    <n v="0"/>
    <n v="1"/>
    <s v="NP"/>
    <n v="1"/>
    <n v="1"/>
    <n v="1"/>
    <m/>
    <n v="0"/>
    <x v="1"/>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8"/>
    <s v="Capacitación de personal del Sistema Departamental de Gestión del Riesgo de Desastres en la metodología de Sistema Comando de Incidentes - SCI Básico e Intermedio."/>
    <n v="4503002"/>
    <s v="Servicio de educación informal"/>
    <n v="450300200"/>
    <s v="Número de personas capacitadas"/>
    <s v="Incremento"/>
    <m/>
    <n v="124"/>
    <n v="160"/>
    <n v="40"/>
    <n v="40"/>
    <n v="40"/>
    <n v="40"/>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39"/>
    <s v="Fortalecimiento de la red de telecomunicación de la DAGRD, para su funcionamiento 24/7, donde se reciben los reportes de los CMGRD"/>
    <n v="4503032"/>
    <s v="Servicio de información actualizado"/>
    <n v="450303200"/>
    <s v="Número de sistemas de información actualizados"/>
    <s v="mantenimiento "/>
    <m/>
    <n v="1"/>
    <n v="1"/>
    <n v="1"/>
    <n v="1"/>
    <n v="1"/>
    <n v="1"/>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0"/>
    <s v="Instalación y mantemiento de estaciones base VHF Digital para la ampliación de la red de radiocomunicaciones a los municipios que carecen de este sistema de información alterno."/>
    <n v="4503033"/>
    <s v="Servicio de información implementado"/>
    <n v="450303300"/>
    <s v="Número de sistemas de información implementados"/>
    <s v="Incremento *Acumulativa"/>
    <m/>
    <n v="52"/>
    <n v="64"/>
    <n v="3"/>
    <n v="3"/>
    <n v="3"/>
    <n v="3"/>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1"/>
    <s v="Conformación, reactivación y/o fortalecimiento de los organismos de socorro con la capacitación, dotación de equipos, vehículos,  herramientas y/o elementos de protección personal para la atención de emergencias."/>
    <n v="4503016"/>
    <s v="Servicio de fortalecimiento a las salas de crisis territorial"/>
    <n v="450301600"/>
    <s v="Número de organismos de atención de emergencias fortalecidos"/>
    <s v="Incremento"/>
    <m/>
    <n v="24"/>
    <n v="56"/>
    <n v="8"/>
    <n v="8"/>
    <n v="8"/>
    <n v="8"/>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2"/>
    <s v="Gestión para el fortalecimiento y modernización de Estaciones de Bomberos Voluntarios en el Departamento."/>
    <n v="4503015"/>
    <s v="Estaciones de bomberos construidas"/>
    <n v="450301500"/>
    <s v="Número de Estaciones de bomberos construidas"/>
    <s v="Incremento"/>
    <m/>
    <n v="0"/>
    <n v="4"/>
    <n v="1"/>
    <n v="1"/>
    <n v="1"/>
    <n v="1"/>
    <m/>
    <n v="0"/>
    <x v="0"/>
    <m/>
    <n v="0"/>
    <s v="NO INICIADA"/>
    <m/>
    <n v="0"/>
    <s v="NO INICIADA"/>
    <m/>
    <n v="0"/>
    <s v="NO INICIADA"/>
    <m/>
    <n v="0"/>
    <x v="0"/>
  </r>
  <r>
    <s v="SOSTENIBILIDAD  AMBIENTAL Y ORDENAMIENTO TERRITORIAL"/>
    <s v="GESTIÓN INTEGRAL DE RIESGO DE DESASTRES"/>
    <s v="Fortalecer el proceso de Manejo de Desastres en el Departamento de Nariño"/>
    <x v="22"/>
    <s v="Tasa de manejo de desastres (TMD = Pah/Pdd x 100; _x000a_Pcr = Población atendida con ayuda humanitaria, Paev = Población damnificada por desastres naturales o antrópicos"/>
    <n v="0.77370000000000005"/>
    <n v="0.85"/>
    <n v="543"/>
    <s v="Fortalecimiento de la capacidad de respuesta de las Coordinaciones Municipales de Gestión del Riesgo  y la DAGRD, mediante la dotación de equipo tecnológico,  vehículos y elementos de identidad institucional para la atención de emergencias. "/>
    <n v="4503026"/>
    <s v="Centros logísticos construidos y dotados"/>
    <n v="450302600"/>
    <s v="Centros logísticos para la gestión del riesgo de desastres construidos"/>
    <s v="Incremento"/>
    <m/>
    <n v="1"/>
    <n v="4"/>
    <n v="1"/>
    <n v="1"/>
    <n v="1"/>
    <n v="1"/>
    <m/>
    <n v="0"/>
    <x v="0"/>
    <m/>
    <n v="0"/>
    <s v="NO INICIADA"/>
    <m/>
    <n v="0"/>
    <s v="NO INICIADA"/>
    <m/>
    <n v="0"/>
    <s v="NO INICIADA"/>
    <m/>
    <n v="0"/>
    <x v="0"/>
  </r>
  <r>
    <s v="INTEGRACION REGIONAL Y DESARROLLO FRONTERIZO"/>
    <s v="INFRAESTRUCTURA PARA LA PAZ"/>
    <s v="Conectividad Terrestre."/>
    <x v="23"/>
    <s v="Red vial departamental atendida."/>
    <n v="1140.43"/>
    <n v="1430"/>
    <n v="544"/>
    <s v="Realizar estudios y diseños para la construcción, mejoramiento y/o rehabilitación de vías, puntos criticos y puentes en el Departamento."/>
    <n v="2402118"/>
    <s v="Estudios de preinversión para la red vial regional."/>
    <n v="240211819"/>
    <s v="Estudios y diseños para la red vial regional realizados "/>
    <s v="Incremento."/>
    <m/>
    <n v="17"/>
    <n v="50"/>
    <n v="25"/>
    <n v="15"/>
    <n v="5"/>
    <n v="5"/>
    <m/>
    <n v="0"/>
    <x v="0"/>
    <m/>
    <n v="0"/>
    <s v="NO INICIADA"/>
    <m/>
    <n v="0"/>
    <s v="NO INICIADA"/>
    <m/>
    <n v="0"/>
    <s v="NO INICIADA"/>
    <m/>
    <n v="0"/>
    <x v="0"/>
  </r>
  <r>
    <s v="INTEGRACION REGIONAL Y DESARROLLO FRONTERIZO"/>
    <s v="INFRAESTRUCTURA PARA LA PAZ"/>
    <s v="Conectividad Terrestre."/>
    <x v="23"/>
    <s v="Red vial departamental atendida."/>
    <n v="1140.43"/>
    <n v="1430"/>
    <n v="545"/>
    <s v="Banco de maquinaria: adquisición de maquinaria y equipos requeridos para las intervenciones viales en miras a construir, mejorar, rehabilitar o mantener."/>
    <n v="2402125"/>
    <s v="Banco de maquinaria dotado"/>
    <n v="240212500"/>
    <s v="Número de maquinaria y equipos adquiridos"/>
    <s v="Incremento."/>
    <m/>
    <n v="22"/>
    <n v="50"/>
    <n v="10"/>
    <n v="20"/>
    <n v="20"/>
    <s v="NP"/>
    <m/>
    <n v="0"/>
    <x v="0"/>
    <m/>
    <n v="0"/>
    <s v="NO INICIADA"/>
    <m/>
    <n v="0"/>
    <s v="NO INICIADA"/>
    <m/>
    <n v="0"/>
    <s v="NO PROGRAMADA"/>
    <m/>
    <n v="0"/>
    <x v="0"/>
  </r>
  <r>
    <s v="INTEGRACION REGIONAL Y DESARROLLO FRONTERIZO"/>
    <s v="INFRAESTRUCTURA PARA LA PAZ"/>
    <s v="Conectividad Terrestre."/>
    <x v="23"/>
    <s v="Red vial departamental atendida."/>
    <n v="1140.43"/>
    <n v="1430"/>
    <n v="546"/>
    <s v="Formulación e implementación de planes viales en las subregiones de Nariño."/>
    <n v="2402104"/>
    <s v="Documentos de planeación"/>
    <n v="240210400"/>
    <s v="Documentos de planeación realizados"/>
    <s v="Incremento."/>
    <m/>
    <n v="0"/>
    <n v="12"/>
    <n v="6"/>
    <n v="6"/>
    <s v="NP"/>
    <s v="NP"/>
    <m/>
    <n v="0"/>
    <x v="0"/>
    <m/>
    <n v="0"/>
    <s v="NO INICIADA"/>
    <m/>
    <n v="0"/>
    <s v="NO PROGRAMADA"/>
    <m/>
    <n v="0"/>
    <s v="NO PROGRAMADA"/>
    <m/>
    <n v="0"/>
    <x v="0"/>
  </r>
  <r>
    <s v="INTEGRACION REGIONAL Y DESARROLLO FRONTERIZO"/>
    <s v="INFRAESTRUCTURA PARA LA PAZ"/>
    <s v="Conectividad Terrestre."/>
    <x v="23"/>
    <s v="Red vial departamental atendida."/>
    <n v="1140.43"/>
    <n v="1430"/>
    <n v="547"/>
    <s v="Mejoramiento de la Red Vial Secundaria del Departamento."/>
    <n v="2402006"/>
    <s v="Vía secundaria mejorada."/>
    <n v="240200600"/>
    <s v="Vía secundaria mejorada (kms)"/>
    <s v="Incremento."/>
    <m/>
    <n v="44"/>
    <n v="54"/>
    <n v="12"/>
    <n v="12"/>
    <n v="15"/>
    <n v="15"/>
    <m/>
    <n v="0"/>
    <x v="0"/>
    <m/>
    <n v="0"/>
    <s v="NO INICIADA"/>
    <m/>
    <n v="0"/>
    <s v="NO INICIADA"/>
    <m/>
    <n v="0"/>
    <s v="NO INICIADA"/>
    <m/>
    <n v="0"/>
    <x v="0"/>
  </r>
  <r>
    <s v="INTEGRACION REGIONAL Y DESARROLLO FRONTERIZO"/>
    <s v="INFRAESTRUCTURA PARA LA PAZ"/>
    <s v="Conectividad Terrestre."/>
    <x v="23"/>
    <s v="Red vial departamental atendida."/>
    <n v="1140.43"/>
    <n v="1430"/>
    <n v="548"/>
    <s v="Mejoramiento de la Red Vial Terciaria de responsabilidad del Departamento y apoyo a mejorar las vías terciarias a cargo de los Municipios._x000a_"/>
    <n v="2402041"/>
    <s v="Vía terciaria mejorada."/>
    <n v="240204100"/>
    <s v="Vía terciaria mejorada (kms)"/>
    <s v="Incremento."/>
    <m/>
    <n v="19"/>
    <n v="37"/>
    <n v="5"/>
    <n v="8"/>
    <n v="12"/>
    <n v="12"/>
    <m/>
    <n v="0"/>
    <x v="0"/>
    <m/>
    <n v="0"/>
    <s v="NO INICIADA"/>
    <m/>
    <n v="0"/>
    <s v="NO INICIADA"/>
    <m/>
    <n v="0"/>
    <s v="NO INICIADA"/>
    <m/>
    <n v="0"/>
    <x v="0"/>
  </r>
  <r>
    <s v="INTEGRACION REGIONAL Y DESARROLLO FRONTERIZO"/>
    <s v="INFRAESTRUCTURA PARA LA PAZ"/>
    <s v="Conectividad Terrestre."/>
    <x v="23"/>
    <s v="Red vial departamental atendida."/>
    <n v="1140.43"/>
    <n v="1430"/>
    <n v="549"/>
    <s v="Realizar el mantenimiento rutinario y periódico en las  Vías Secundarias del Departamento, para  conservar la integridad estructural de la vía."/>
    <n v="2402021"/>
    <s v="Vía secundaria con mantenimiento periódico o rutinario."/>
    <n v="240202100"/>
    <s v="Vía secundaria con mantenimiento (Kms)"/>
    <s v="Incremento."/>
    <m/>
    <n v="1592"/>
    <n v="3800"/>
    <n v="700"/>
    <n v="800"/>
    <n v="800"/>
    <n v="1500"/>
    <m/>
    <n v="0"/>
    <x v="0"/>
    <m/>
    <n v="0"/>
    <s v="NO INICIADA"/>
    <m/>
    <n v="0"/>
    <s v="NO INICIADA"/>
    <m/>
    <n v="0"/>
    <s v="NO INICIADA"/>
    <m/>
    <n v="0"/>
    <x v="0"/>
  </r>
  <r>
    <s v="INTEGRACION REGIONAL Y DESARROLLO FRONTERIZO"/>
    <s v="INFRAESTRUCTURA PARA LA PAZ"/>
    <s v="Conectividad Terrestre."/>
    <x v="23"/>
    <s v="Red vial departamental atendida."/>
    <n v="1140.43"/>
    <n v="1430"/>
    <n v="550"/>
    <s v="Realizar el mantenimiento rutinario y periódico en las  vías terciarias del Departamento  y apoyo en el mantenimiento  rutinario y periódico  las vías terciarias a cargo de los municipios."/>
    <n v="2402112"/>
    <s v="Vía terciaria con mantenimiento periódico o rutinario."/>
    <n v="240211200"/>
    <s v="Vía terciaria con mantenimiento (Kms)"/>
    <s v="Incremento."/>
    <m/>
    <n v="682"/>
    <n v="1700"/>
    <n v="200"/>
    <n v="500"/>
    <n v="500"/>
    <n v="500"/>
    <m/>
    <n v="0"/>
    <x v="0"/>
    <m/>
    <n v="0"/>
    <s v="NO INICIADA"/>
    <m/>
    <n v="0"/>
    <s v="NO INICIADA"/>
    <m/>
    <n v="0"/>
    <s v="NO INICIADA"/>
    <m/>
    <n v="0"/>
    <x v="0"/>
  </r>
  <r>
    <s v="INTEGRACION REGIONAL Y DESARROLLO FRONTERIZO"/>
    <s v="INFRAESTRUCTURA PARA LA PAZ"/>
    <s v="Conectividad Terrestre."/>
    <x v="23"/>
    <s v="Red vial departamental atendida."/>
    <n v="1140.43"/>
    <n v="1430"/>
    <n v="551"/>
    <s v="Atender las emergencias ocasionadas por fenómenos naturales  en las  vías secundarias del Departamento,  buscando garantizar la transitabilidad vial de los usuarios. "/>
    <n v="2402035"/>
    <s v="Vía secundaria atendida por emergencia."/>
    <n v="240203500"/>
    <s v="Vía secundaria con mantenimiento de emergencia "/>
    <s v="Mantenimiento"/>
    <m/>
    <n v="1"/>
    <n v="1"/>
    <n v="1"/>
    <n v="1"/>
    <n v="1"/>
    <n v="1"/>
    <m/>
    <n v="0"/>
    <x v="0"/>
    <m/>
    <n v="0"/>
    <s v="NO INICIADA"/>
    <m/>
    <n v="0"/>
    <s v="NO INICIADA"/>
    <m/>
    <n v="0"/>
    <s v="NO INICIADA"/>
    <m/>
    <n v="0"/>
    <x v="0"/>
  </r>
  <r>
    <s v="INTEGRACION REGIONAL Y DESARROLLO FRONTERIZO"/>
    <s v="INFRAESTRUCTURA PARA LA PAZ"/>
    <s v="Conectividad Terrestre."/>
    <x v="23"/>
    <s v="Red vial departamental atendida."/>
    <n v="1140.43"/>
    <n v="1430"/>
    <n v="552"/>
    <s v="Atender las emergencias ocasionadas por fenómenos naturales las  vías terciarias  de Nariño,  buscando garantizar la transitabilidad en las vías y apoyar la atención en las vías terciarias a cargo de los municipios."/>
    <n v="2402096"/>
    <s v="Vía terciaria atendida por emergencia"/>
    <n v="240209600"/>
    <s v="Vía terciaria con mantenimiento de emergencia "/>
    <s v="Mantenimiento"/>
    <m/>
    <n v="1"/>
    <n v="1"/>
    <n v="1"/>
    <n v="1"/>
    <n v="1"/>
    <n v="1"/>
    <m/>
    <n v="0"/>
    <x v="0"/>
    <m/>
    <n v="0"/>
    <s v="NO INICIADA"/>
    <m/>
    <n v="0"/>
    <s v="NO INICIADA"/>
    <m/>
    <n v="0"/>
    <s v="NO INICIADA"/>
    <m/>
    <n v="0"/>
    <x v="0"/>
  </r>
  <r>
    <s v="INTEGRACION REGIONAL Y DESARROLLO FRONTERIZO"/>
    <s v="INFRAESTRUCTURA PARA LA PAZ"/>
    <s v="Conectividad Terrestre."/>
    <x v="23"/>
    <s v="Red vial departamental atendida."/>
    <n v="1140.43"/>
    <n v="1430"/>
    <n v="553"/>
    <s v="Realizado diagnóstico de puntos criticos en el Departamento."/>
    <s v="2402105"/>
    <s v="Documentos de lineamientos técnicos"/>
    <s v="240210500"/>
    <s v="Documentos de lineamientos técnicos realizados"/>
    <s v="Incremento."/>
    <m/>
    <n v="0"/>
    <n v="1"/>
    <n v="1"/>
    <n v="1"/>
    <n v="1"/>
    <n v="1"/>
    <m/>
    <n v="0"/>
    <x v="0"/>
    <m/>
    <n v="0"/>
    <s v="NO INICIADA"/>
    <m/>
    <n v="0"/>
    <s v="NO INICIADA"/>
    <m/>
    <n v="0"/>
    <s v="NO INICIADA"/>
    <m/>
    <n v="0"/>
    <x v="0"/>
  </r>
  <r>
    <s v="INTEGRACION REGIONAL Y DESARROLLO FRONTERIZO"/>
    <s v="INFRAESTRUCTURA PARA LA PAZ"/>
    <s v="Conectividad Terrestre."/>
    <x v="23"/>
    <s v="Red vial departamental atendida."/>
    <n v="1140.43"/>
    <n v="1430"/>
    <n v="554"/>
    <s v="Construcción de puentes en las  vías secundarias del Departamento."/>
    <n v="2402015"/>
    <s v="Puente construido en vía secundaria."/>
    <n v="240201500"/>
    <s v="Puente construido en vía secundaria existente"/>
    <s v="Incremento."/>
    <m/>
    <n v="1"/>
    <n v="6"/>
    <n v="2"/>
    <n v="2"/>
    <n v="1"/>
    <n v="1"/>
    <m/>
    <n v="0"/>
    <x v="0"/>
    <m/>
    <n v="0"/>
    <s v="NO INICIADA"/>
    <m/>
    <n v="0"/>
    <s v="NO INICIADA"/>
    <m/>
    <n v="0"/>
    <s v="NO INICIADA"/>
    <m/>
    <n v="0"/>
    <x v="0"/>
  </r>
  <r>
    <s v="INTEGRACION REGIONAL Y DESARROLLO FRONTERIZO"/>
    <s v="INFRAESTRUCTURA PARA LA PAZ"/>
    <s v="Conectividad Terrestre."/>
    <x v="23"/>
    <s v="Red vial departamental atendida."/>
    <n v="1140.43"/>
    <n v="1430"/>
    <n v="555"/>
    <s v="Construcción de puentes  en las  vías terciarias del Departamento y apoyo en las vías terciarias a cargo de los municipios."/>
    <n v="2402044"/>
    <s v="Puente construido en vía terciaria."/>
    <n v="240204400"/>
    <s v="Puente construido en vía terciaria existente "/>
    <s v="Incremento"/>
    <m/>
    <n v="1"/>
    <n v="6"/>
    <n v="2"/>
    <n v="2"/>
    <n v="2"/>
    <s v="NP"/>
    <m/>
    <n v="0"/>
    <x v="0"/>
    <m/>
    <n v="0"/>
    <s v="NO INICIADA"/>
    <m/>
    <n v="0"/>
    <s v="NO INICIADA"/>
    <m/>
    <n v="0"/>
    <s v="NO PROGRAMADA"/>
    <m/>
    <n v="0"/>
    <x v="0"/>
  </r>
  <r>
    <s v="INTEGRACION REGIONAL Y DESARROLLO FRONTERIZO"/>
    <s v="INFRAESTRUCTURA PARA LA PAZ"/>
    <s v="Conectividad Terrestre."/>
    <x v="23"/>
    <s v="Red vial departamental atendida."/>
    <n v="1140.43"/>
    <n v="1430"/>
    <n v="556"/>
    <s v="Rehabilitación puentes en las  vías secundarias del Departamento."/>
    <n v="2402019"/>
    <s v="Puente de vía secundaria rehabilitado."/>
    <n v="240201900"/>
    <s v="Puente de vía secundaria rehabilitado "/>
    <s v="Incremento"/>
    <m/>
    <n v="1"/>
    <n v="3"/>
    <n v="1"/>
    <n v="1"/>
    <n v="1"/>
    <s v="NP"/>
    <m/>
    <n v="0"/>
    <x v="0"/>
    <m/>
    <n v="0"/>
    <s v="NO INICIADA"/>
    <m/>
    <n v="0"/>
    <s v="NO INICIADA"/>
    <m/>
    <n v="0"/>
    <s v="NO PROGRAMADA"/>
    <m/>
    <n v="0"/>
    <x v="0"/>
  </r>
  <r>
    <s v="INTEGRACION REGIONAL Y DESARROLLO FRONTERIZO"/>
    <s v="INFRAESTRUCTURA PARA LA PAZ"/>
    <s v="Conectividad Terrestre."/>
    <x v="23"/>
    <s v="Red vial departamental atendida."/>
    <n v="1140.43"/>
    <n v="1430"/>
    <n v="557"/>
    <s v="Rehabilitación de puentes  en las  vías terciarias del Departamento y apoyo en las vías terciarias a cargo de los municipios."/>
    <n v="2402046"/>
    <s v="Puente de la red vial terciaria rehabilitado."/>
    <n v="240204600"/>
    <s v="Puentes de la red terciaria rehabilitados"/>
    <s v="Incremento"/>
    <m/>
    <n v="1"/>
    <n v="3"/>
    <n v="1"/>
    <n v="1"/>
    <n v="1"/>
    <s v="NP"/>
    <m/>
    <n v="0"/>
    <x v="0"/>
    <m/>
    <n v="0"/>
    <s v="NO INICIADA"/>
    <m/>
    <n v="0"/>
    <s v="NO INICIADA"/>
    <m/>
    <n v="0"/>
    <s v="NO PROGRAMADA"/>
    <m/>
    <n v="0"/>
    <x v="0"/>
  </r>
  <r>
    <s v="INTEGRACION REGIONAL Y DESARROLLO FRONTERIZO"/>
    <s v="INFRAESTRUCTURA PARA LA PAZ"/>
    <s v="Conectividad Terrestre."/>
    <x v="23"/>
    <s v="Red vial departamental atendida."/>
    <n v="1140.43"/>
    <n v="1430"/>
    <n v="558"/>
    <s v="Mantenimiento de puentes en la vías secundarias del Departamento."/>
    <n v="2402022"/>
    <s v="Puente de la red vial secundaria con mantenimiento."/>
    <n v="240202200"/>
    <s v="Puente de la red secundaria con mantenimiento"/>
    <s v="Incremento"/>
    <m/>
    <n v="3"/>
    <n v="7"/>
    <n v="1"/>
    <n v="2"/>
    <n v="2"/>
    <n v="2"/>
    <m/>
    <n v="0"/>
    <x v="0"/>
    <m/>
    <n v="0"/>
    <s v="NO INICIADA"/>
    <m/>
    <n v="0"/>
    <s v="NO INICIADA"/>
    <m/>
    <n v="0"/>
    <s v="NO INICIADA"/>
    <m/>
    <n v="0"/>
    <x v="0"/>
  </r>
  <r>
    <s v="INTEGRACION REGIONAL Y DESARROLLO FRONTERIZO"/>
    <s v="INFRAESTRUCTURA PARA LA PAZ"/>
    <s v="Conectividad Terrestre."/>
    <x v="23"/>
    <s v="Red vial departamental atendida."/>
    <n v="1140.43"/>
    <n v="1430"/>
    <n v="559"/>
    <s v="Mantenimiento de puentes  en las  vías terciarias del Departamento  y apoyo en las vías terciarias a cargo de los municipios."/>
    <n v="2402048"/>
    <s v="Puente de la red vial terciaria con mantenimiento."/>
    <n v="240204800"/>
    <s v="Puentes de la red terciaria con mantenimiento "/>
    <s v="Incremento"/>
    <m/>
    <n v="2"/>
    <n v="7"/>
    <n v="1"/>
    <n v="2"/>
    <n v="2"/>
    <n v="2"/>
    <m/>
    <n v="0"/>
    <x v="0"/>
    <m/>
    <n v="0"/>
    <s v="NO INICIADA"/>
    <m/>
    <n v="0"/>
    <s v="NO INICIADA"/>
    <m/>
    <n v="0"/>
    <s v="NO INICIADA"/>
    <m/>
    <n v="0"/>
    <x v="0"/>
  </r>
  <r>
    <s v="INTEGRACION REGIONAL Y DESARROLLO FRONTERIZO"/>
    <s v="INFRAESTRUCTURA PARA LA PAZ"/>
    <s v="Conectividad Terrestre."/>
    <x v="23"/>
    <s v="Red vial departamental atendida."/>
    <n v="1140.43"/>
    <n v="1430"/>
    <n v="560"/>
    <s v="Infraestructura vial  secundaria construida en el Departamento."/>
    <n v="2402001"/>
    <s v="Vía secundaria construida."/>
    <n v="240200100"/>
    <s v="Vía secundaria construida"/>
    <s v="Incremento"/>
    <m/>
    <n v="0"/>
    <n v="9"/>
    <s v="NP"/>
    <n v="2"/>
    <n v="5"/>
    <n v="2"/>
    <m/>
    <n v="0"/>
    <x v="1"/>
    <m/>
    <n v="0"/>
    <s v="NO INICIADA"/>
    <m/>
    <n v="0"/>
    <s v="NO INICIADA"/>
    <m/>
    <n v="0"/>
    <s v="NO INICIADA"/>
    <m/>
    <n v="0"/>
    <x v="0"/>
  </r>
  <r>
    <s v="INTEGRACION REGIONAL Y DESARROLLO FRONTERIZO"/>
    <s v="INFRAESTRUCTURA PARA LA PAZ"/>
    <s v="Conectividad Terrestre."/>
    <x v="23"/>
    <s v="Red vial departamental atendida."/>
    <n v="1140.43"/>
    <n v="1430"/>
    <n v="561"/>
    <s v="Infraestructura vial  terciaria construida en el Departamento."/>
    <n v="2402039"/>
    <s v="Vía terciaria construida"/>
    <n v="240203900"/>
    <s v="Vía terciaria construida"/>
    <s v="Incremento"/>
    <m/>
    <n v="0"/>
    <n v="75"/>
    <s v="NP"/>
    <n v="25"/>
    <n v="25"/>
    <n v="25"/>
    <m/>
    <n v="0"/>
    <x v="1"/>
    <m/>
    <n v="0"/>
    <s v="NO INICIADA"/>
    <m/>
    <n v="0"/>
    <s v="NO INICIADA"/>
    <m/>
    <n v="0"/>
    <s v="NO INICIADA"/>
    <m/>
    <n v="0"/>
    <x v="0"/>
  </r>
  <r>
    <s v="INTEGRACION REGIONAL Y DESARROLLO FRONTERIZO"/>
    <s v="INFRAESTRUCTURA PARA LA PAZ"/>
    <s v="Conectividad Terrestre."/>
    <x v="23"/>
    <s v="Red vial departamental atendida."/>
    <n v="1140.43"/>
    <n v="1430"/>
    <n v="562"/>
    <s v="Revisados proyectos de infraestructura vial  para su viabilización, con el fin de mejorar la transitabilidad y conectividad en la red de primero, segundo y tercer orden que se proyecten ejecutar en el Departamento."/>
    <n v="2402107"/>
    <s v="Servicio de asistencia técnica en infraestructura y Servicio de la red vial regional."/>
    <n v="240210701"/>
    <s v="Proyectos soportados con asistencia técnica."/>
    <s v="Incremento"/>
    <m/>
    <n v="129"/>
    <n v="145"/>
    <n v="45"/>
    <n v="55"/>
    <n v="35"/>
    <n v="10"/>
    <m/>
    <n v="0"/>
    <x v="0"/>
    <m/>
    <n v="0"/>
    <s v="NO INICIADA"/>
    <m/>
    <n v="0"/>
    <s v="NO INICIADA"/>
    <m/>
    <n v="0"/>
    <s v="NO INICIADA"/>
    <m/>
    <n v="0"/>
    <x v="0"/>
  </r>
  <r>
    <s v="INTEGRACION REGIONAL Y DESARROLLO FRONTERIZO"/>
    <s v="INFRAESTRUCTURA PARA LA PAZ"/>
    <s v="Conectividad aérea, marítima, fluvial y férrea"/>
    <x v="23"/>
    <s v="Infraestructura aérea atendida"/>
    <n v="2"/>
    <n v="4"/>
    <n v="563"/>
    <s v="Apoyada la gestión que permita fortalecer la infraestructura aérea en el Departamento de Nariño mediante la ampliación, mejoramiento y/o manteniemiento de la pistas e instalaciones que hace parte de la red aérea del Departamento."/>
    <n v="2403025"/>
    <s v="Aeropuertos con mantenimiento"/>
    <n v="240302500"/>
    <s v="Aeropuerto con mantenimiento."/>
    <s v="Incremento"/>
    <m/>
    <n v="1"/>
    <n v="2"/>
    <s v="NP"/>
    <n v="2"/>
    <s v="NP"/>
    <s v="NP"/>
    <m/>
    <n v="0"/>
    <x v="1"/>
    <m/>
    <n v="0"/>
    <s v="NO INICIADA"/>
    <m/>
    <n v="0"/>
    <s v="NO PROGRAMADA"/>
    <m/>
    <n v="0"/>
    <s v="NO PROGRAMADA"/>
    <m/>
    <n v="0"/>
    <x v="0"/>
  </r>
  <r>
    <s v="INTEGRACION REGIONAL Y DESARROLLO FRONTERIZO"/>
    <s v="INFRAESTRUCTURA PARA LA PAZ"/>
    <s v="Conectividad aérea, marítima, fluvial y férrea"/>
    <x v="23"/>
    <s v="Infraestructura aérea atendida"/>
    <n v="2"/>
    <n v="4"/>
    <n v="564"/>
    <s v="Apoyada la gestión que permita fortalecer la infraestructura aérea en el Departamento de Nariño mediante la ampliación, mejoramiento y/o manteniemiento de la pistas e instalaciones que hace parte de la red aérea del Departamento."/>
    <n v="2403049"/>
    <s v="Aeródromos construidos"/>
    <n v="240304900"/>
    <s v="Aeródromos construidos."/>
    <s v="Incremento"/>
    <m/>
    <n v="0"/>
    <n v="2"/>
    <n v="1"/>
    <s v="NP"/>
    <n v="1"/>
    <s v="NP"/>
    <m/>
    <n v="0"/>
    <x v="0"/>
    <m/>
    <n v="0"/>
    <s v="NO PROGRAMADA"/>
    <m/>
    <n v="0"/>
    <s v="NO INICIADA"/>
    <m/>
    <n v="0"/>
    <s v="NO PROGRAMADA"/>
    <m/>
    <n v="0"/>
    <x v="0"/>
  </r>
  <r>
    <s v="INTEGRACION REGIONAL Y DESARROLLO FRONTERIZO"/>
    <s v="INFRAESTRUCTURA PARA LA PAZ"/>
    <s v="Conectividad aérea, marítima, fluvial y férrea"/>
    <x v="23"/>
    <s v="Infraestructura aérea atendida"/>
    <n v="2"/>
    <n v="4"/>
    <n v="565"/>
    <s v="Apoyada la gestión que permita fortalecer la infraestructura aérea en el Departamento de Nariño mediante la ampliación, mejoramiento y/o manteniemiento de la pistas e instalaciones que hace parte de la red aérea del Departamento."/>
    <n v="2403050"/>
    <s v="Aeródromos mejorados"/>
    <n v="240305000"/>
    <s v="Aeródromos mejorados."/>
    <s v="Incremento"/>
    <m/>
    <n v="0"/>
    <n v="4"/>
    <s v="NP"/>
    <n v="2"/>
    <n v="2"/>
    <s v="NP"/>
    <m/>
    <n v="0"/>
    <x v="1"/>
    <m/>
    <n v="0"/>
    <s v="NO INICIADA"/>
    <m/>
    <n v="0"/>
    <s v="NO INICIADA"/>
    <m/>
    <n v="0"/>
    <s v="NO PROGRAMADA"/>
    <m/>
    <n v="0"/>
    <x v="0"/>
  </r>
  <r>
    <s v="INTEGRACION REGIONAL Y DESARROLLO FRONTERIZO"/>
    <s v="INFRAESTRUCTURA PARA LA PAZ"/>
    <s v="Conectividad aérea, marítima, fluvial y férrea"/>
    <x v="23"/>
    <s v="Infraestructura maritima y fluvial atendida"/>
    <n v="1"/>
    <n v="2"/>
    <n v="566"/>
    <s v="Apoyada la gestión que permita fortalecer la infraestructura marítima de Nariño, mediante el  mantenimiento, ampliación y profundizacion del puerto de Tumaco."/>
    <n v="2405018"/>
    <s v="Acceso marítimo profundizado"/>
    <n v="240501800"/>
    <s v="Acceso marítimo profundizado "/>
    <s v="Incremento"/>
    <m/>
    <n v="1"/>
    <n v="2"/>
    <n v="2"/>
    <s v="NP"/>
    <s v="NP"/>
    <s v="NP"/>
    <m/>
    <n v="0"/>
    <x v="0"/>
    <m/>
    <n v="0"/>
    <s v="NO PROGRAMADA"/>
    <m/>
    <n v="0"/>
    <s v="NO PROGRAMADA"/>
    <m/>
    <n v="0"/>
    <s v="NO PROGRAMADA"/>
    <m/>
    <n v="0"/>
    <x v="0"/>
  </r>
  <r>
    <s v="INTEGRACION REGIONAL Y DESARROLLO FRONTERIZO"/>
    <s v="INFRAESTRUCTURA PARA LA PAZ"/>
    <s v="Conectividad aérea, marítima, fluvial y férrea"/>
    <x v="23"/>
    <s v="Infraestructura maritima y fluvial atendida"/>
    <n v="1"/>
    <n v="2"/>
    <n v="567"/>
    <s v="Documentos técnicos enfocados a la optimización del puerto, para articularse en la cadena productiva del Departamento, al igual que estudios para el mejoramiento de las áreas de acceso a la zona continental. "/>
    <n v="2405025"/>
    <s v="Documentos de estudios técnicos"/>
    <n v="240502500"/>
    <s v="Documentos de estudios técnicos realizados"/>
    <s v="Incremento"/>
    <m/>
    <n v="1"/>
    <n v="5"/>
    <n v="1"/>
    <n v="2"/>
    <n v="2"/>
    <s v="NP"/>
    <m/>
    <n v="0"/>
    <x v="0"/>
    <m/>
    <n v="0"/>
    <s v="NO INICIADA"/>
    <m/>
    <n v="0"/>
    <s v="NO INICIADA"/>
    <m/>
    <n v="0"/>
    <s v="NO PROGRAMADA"/>
    <m/>
    <n v="0"/>
    <x v="0"/>
  </r>
  <r>
    <s v="INTEGRACION REGIONAL Y DESARROLLO FRONTERIZO"/>
    <s v="INFRAESTRUCTURA PARA LA PAZ"/>
    <s v="Conectividad aérea, marítima, fluvial y férrea"/>
    <x v="23"/>
    <s v="Infraestructura maritima y fluvial atendida"/>
    <n v="1"/>
    <n v="2"/>
    <n v="568"/>
    <s v="Apoyada la gestión para fortalecer la Infraestructura fluvial en el departamento: Acuapista, muelles y dragados, Plan Pazcífico, donde se Incluye la construcción de los malecones en Tumaco y Francisco Pizarro."/>
    <n v="2406011"/>
    <s v="Malecones construidos"/>
    <n v="240601100"/>
    <s v="Número de malecones"/>
    <s v="Incremento"/>
    <m/>
    <n v="0"/>
    <n v="2"/>
    <n v="1"/>
    <n v="1"/>
    <s v="NP"/>
    <s v="NP"/>
    <m/>
    <n v="0"/>
    <x v="0"/>
    <m/>
    <n v="0"/>
    <s v="NO INICIADA"/>
    <m/>
    <n v="0"/>
    <s v="NO PROGRAMADA"/>
    <m/>
    <n v="0"/>
    <s v="NO PROGRAMADA"/>
    <m/>
    <n v="0"/>
    <x v="0"/>
  </r>
  <r>
    <s v="INTEGRACION REGIONAL Y DESARROLLO FRONTERIZO"/>
    <s v="INFRAESTRUCTURA PARA LA PAZ"/>
    <s v="Conectividad aérea, marítima, fluvial y férrea"/>
    <x v="23"/>
    <s v="Infraestructura maritima y fluvial atendida"/>
    <n v="1"/>
    <n v="2"/>
    <n v="569"/>
    <s v="Apoyada la gestión para fortalecer la Infraestructura fluvial en el departamento: Acuapista, muelles y dragados, Plan Pazcífico, donde se Incluye la construcción de los malecones en Tumaco y Francisco Pizarro."/>
    <n v="2406041"/>
    <s v="Documentos de planeación."/>
    <n v="240604100"/>
    <s v="Documentos de planeación realizados "/>
    <s v="Incremento"/>
    <m/>
    <n v="2"/>
    <n v="5"/>
    <s v="NP"/>
    <n v="2"/>
    <n v="2"/>
    <n v="1"/>
    <m/>
    <n v="0"/>
    <x v="1"/>
    <m/>
    <n v="0"/>
    <s v="NO INICIADA"/>
    <m/>
    <n v="0"/>
    <s v="NO INICIADA"/>
    <m/>
    <n v="0"/>
    <s v="NO INICIADA"/>
    <m/>
    <n v="0"/>
    <x v="0"/>
  </r>
  <r>
    <s v="INTEGRACION REGIONAL Y DESARROLLO FRONTERIZO"/>
    <s v="INFRAESTRUCTURA PARA LA PAZ"/>
    <s v="Conectividad aérea, marítima, fluvial y férrea"/>
    <x v="23"/>
    <s v="Infraestructura férrea atendida"/>
    <s v="ND"/>
    <n v="1"/>
    <n v="570"/>
    <s v="Apoyada la gestión para desarrollar la infraestructura férrea en el Departamento."/>
    <n v="2404044"/>
    <s v="Estudios de preinversión"/>
    <n v="240404400"/>
    <s v="Estudios de preinversión realizados"/>
    <s v="Incremento"/>
    <m/>
    <n v="0"/>
    <n v="2"/>
    <s v="NP"/>
    <n v="1"/>
    <n v="1"/>
    <s v="NP"/>
    <m/>
    <n v="0"/>
    <x v="1"/>
    <m/>
    <n v="0"/>
    <s v="NO INICIADA"/>
    <m/>
    <n v="0"/>
    <s v="NO INICIADA"/>
    <m/>
    <n v="0"/>
    <s v="NO PROGRAMADA"/>
    <m/>
    <n v="0"/>
    <x v="0"/>
  </r>
  <r>
    <s v="INTEGRACION REGIONAL Y DESARROLLO FRONTERIZO"/>
    <s v="INFRAESTRUCTURA PARA LA PAZ"/>
    <s v="Conectividad aérea, marítima, fluvial y férrea"/>
    <x v="23"/>
    <s v="Infraestructura férrea atendida"/>
    <s v="ND"/>
    <n v="1"/>
    <n v="571"/>
    <s v="Apoyada la gestión para desarrollar la infraestructura férrea en el Departamento."/>
    <n v="2404041"/>
    <s v="Documentos de planeación."/>
    <n v="240404100"/>
    <s v="Documentos de planeación realizados "/>
    <s v="Incremento."/>
    <m/>
    <n v="0"/>
    <n v="2"/>
    <s v="NP"/>
    <n v="1"/>
    <n v="1"/>
    <s v="NP"/>
    <m/>
    <n v="0"/>
    <x v="1"/>
    <m/>
    <n v="0"/>
    <s v="NO INICIADA"/>
    <m/>
    <n v="0"/>
    <s v="NO INICIADA"/>
    <m/>
    <n v="0"/>
    <s v="NO PROGRAMADA"/>
    <m/>
    <n v="0"/>
    <x v="0"/>
  </r>
  <r>
    <s v="INTEGRACION REGIONAL Y DESARROLLO FRONTERIZO"/>
    <s v="TECNOLOGÍAS DE INFORMACIÓN Y COMUNICACIÓN PARA LA PAZ"/>
    <s v="CONECTIVIDAD: Reducción de la brecha digital y la pobreza"/>
    <x v="24"/>
    <s v="Indice de penetración de conectividad"/>
    <n v="3.51"/>
    <n v="5"/>
    <n v="572"/>
    <s v="Formulado e implementado Plan Estratégico Departamental de Tecnologías de la Información y Comunicación."/>
    <n v="2301004"/>
    <s v="Documentos de planeación"/>
    <s v="230100400"/>
    <s v="Documentos de planeación elaborados"/>
    <s v="Incremento"/>
    <m/>
    <n v="0"/>
    <n v="1"/>
    <n v="1"/>
    <n v="1"/>
    <n v="1"/>
    <n v="1"/>
    <m/>
    <n v="0"/>
    <x v="0"/>
    <m/>
    <n v="0"/>
    <s v="NO INICIADA"/>
    <m/>
    <n v="0"/>
    <s v="NO INICIADA"/>
    <m/>
    <n v="0"/>
    <s v="NO INICIADA"/>
    <m/>
    <n v="0"/>
    <x v="0"/>
  </r>
  <r>
    <s v="INTEGRACION REGIONAL Y DESARROLLO FRONTERIZO"/>
    <s v="TECNOLOGÍAS DE INFORMACIÓN Y COMUNICACIÓN PARA LA PAZ"/>
    <s v="CONECTIVIDAD: Reducción de la brecha digital y la pobreza"/>
    <x v="24"/>
    <s v="Indice de penetración de conectividad"/>
    <n v="3.51"/>
    <n v="5"/>
    <n v="573"/>
    <s v="Fortalecidos muncipios con bajo nivel de internet rural a través de tecnologías de fibra, satelital, radioenlace o hÍdridas."/>
    <n v="2301028"/>
    <s v="Servicio de conexiones a redes de servicio portador"/>
    <n v="230102800"/>
    <s v="Municipios y áreas no municipalizadas_x000a_conectados a redes de servicio "/>
    <s v="Incremento"/>
    <m/>
    <n v="0"/>
    <n v="24"/>
    <n v="4"/>
    <n v="8"/>
    <n v="8"/>
    <n v="4"/>
    <m/>
    <n v="0"/>
    <x v="0"/>
    <m/>
    <n v="0"/>
    <s v="NO INICIADA"/>
    <m/>
    <n v="0"/>
    <s v="NO INICIADA"/>
    <m/>
    <n v="0"/>
    <s v="NO INICIADA"/>
    <m/>
    <n v="0"/>
    <x v="0"/>
  </r>
  <r>
    <s v="INTEGRACION REGIONAL Y DESARROLLO FRONTERIZO"/>
    <s v="TECNOLOGÍAS DE INFORMACIÓN Y COMUNICACIÓN PARA LA PAZ"/>
    <s v="CONECTIVIDAD: Reducción de la brecha digital y la pobreza"/>
    <x v="24"/>
    <s v="Indice de penetración de conectividad"/>
    <n v="3.51"/>
    <n v="5"/>
    <n v="574"/>
    <s v="Proporción de hogares con infraestructura de telecomunicaciones de última milla y terminal de usuario para permitir el acceso a Internet en hogares de bajos ingresos."/>
    <n v="2301027"/>
    <s v="Servicio de conexiones a redes de acceso"/>
    <s v="230102700"/>
    <s v="Hogares con conexión a internet"/>
    <s v="Incremento"/>
    <m/>
    <n v="53"/>
    <n v="59"/>
    <n v="53.05"/>
    <n v="55"/>
    <n v="57"/>
    <n v="59"/>
    <m/>
    <n v="0"/>
    <x v="0"/>
    <m/>
    <n v="0"/>
    <s v="NO INICIADA"/>
    <m/>
    <n v="0"/>
    <s v="NO INICIADA"/>
    <m/>
    <n v="0"/>
    <s v="NO INICIADA"/>
    <m/>
    <n v="0"/>
    <x v="0"/>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5"/>
    <s v="Desarrollados, implementados y mejorados  aplicativos, herramientas y servicios tecnológicos en el marco de la estrategia de Gobierno Digital. "/>
    <n v="2302086"/>
    <s v="Servicios de Información para la implementación de la Estrategia de Gobierno digital"/>
    <n v="230208600"/>
    <s v="Herramientas tecnológicas de Gobierno digital implemetadas "/>
    <s v="Incremento"/>
    <m/>
    <n v="10"/>
    <n v="16"/>
    <n v="3"/>
    <n v="1"/>
    <n v="1"/>
    <n v="1"/>
    <m/>
    <n v="0"/>
    <x v="0"/>
    <m/>
    <n v="0"/>
    <s v="NO INICIADA"/>
    <m/>
    <n v="0"/>
    <s v="NO INICIADA"/>
    <m/>
    <n v="0"/>
    <s v="NO INICIADA"/>
    <m/>
    <n v="0"/>
    <x v="0"/>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6"/>
    <s v="Creado y en funcionamiento canal de radio y audiovisual institucional."/>
    <n v="2302014"/>
    <s v="Servicio de apoyo financiero para el desarrollo de proyectos e Investigación, desarrollo e innovación en temas TIC"/>
    <n v="230201400"/>
    <s v="Proyectos apoyados"/>
    <s v="Incremento"/>
    <m/>
    <n v="0"/>
    <n v="2"/>
    <n v="1"/>
    <n v="2"/>
    <n v="2"/>
    <n v="2"/>
    <m/>
    <n v="0"/>
    <x v="0"/>
    <m/>
    <n v="0"/>
    <s v="NO INICIADA"/>
    <m/>
    <n v="0"/>
    <s v="NO INICIADA"/>
    <m/>
    <n v="0"/>
    <s v="NO INICIADA"/>
    <m/>
    <n v="0"/>
    <x v="0"/>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7"/>
    <s v="Asistencia técnica en transformación digital a Mipymes, empresas y emprendimientos."/>
    <n v="2302021"/>
    <s v="_x000a_Servicio de asistencia técnicas a emprendedores y empresas_x000a__x000a_"/>
    <n v="230202100"/>
    <s v="Emprendedores y empresas asistidas_x000a_técnicamente "/>
    <s v="Incremento"/>
    <m/>
    <n v="5"/>
    <n v="120"/>
    <n v="30"/>
    <n v="30"/>
    <n v="30"/>
    <n v="30"/>
    <m/>
    <n v="0"/>
    <x v="0"/>
    <m/>
    <n v="0"/>
    <s v="NO INICIADA"/>
    <m/>
    <n v="0"/>
    <s v="NO INICIADA"/>
    <m/>
    <n v="0"/>
    <s v="NO INICIADA"/>
    <m/>
    <n v="0"/>
    <x v="0"/>
  </r>
  <r>
    <s v="INTEGRACION REGIONAL Y DESARROLLO FRONTERIZO"/>
    <s v="TECNOLOGÍAS DE INFORMACIÓN Y COMUNICACIÓN PARA LA PAZ"/>
    <s v="TECNOLOGÍA QUE TRANSFORMA: Ecosistemas de Innovación."/>
    <x v="25"/>
    <s v="Ciencia, Tecnología e Innovación - Índice de gobierno digital en entidades del orden territorial"/>
    <n v="0.69799999999999995"/>
    <n v="0.79800000000000004"/>
    <n v="578"/>
    <s v="Apoyados proyectos de valor agregado a la producción agrícola del departamento en el marco de la estrategia ciudades inteligentes "/>
    <n v="2301067"/>
    <s v="Servicio de apoyo financiero para el desarrollo de ciudades inteligentes"/>
    <n v="230106700"/>
    <s v="Proyectos cofinanciados "/>
    <s v="Incremento"/>
    <m/>
    <n v="0"/>
    <n v="2"/>
    <n v="1"/>
    <n v="2"/>
    <n v="2"/>
    <n v="2"/>
    <m/>
    <n v="0"/>
    <x v="0"/>
    <m/>
    <n v="0"/>
    <s v="NO INICIADA"/>
    <m/>
    <n v="0"/>
    <s v="NO INICIADA"/>
    <m/>
    <n v="0"/>
    <s v="NO INICIADA"/>
    <m/>
    <n v="0"/>
    <x v="0"/>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79"/>
    <s v="Implementada estrategia de apropiación / formación TIC con enfoque diferencial y poblacional."/>
    <n v="2301047"/>
    <s v="Servicio de difusión para promover el uso de internet"/>
    <n v="230104700"/>
    <s v="Personas capacitadas en tecnologías en el uso de  y apropiación de las TIC, con efoque diferencial y poblacional"/>
    <s v="Incremento"/>
    <m/>
    <n v="100"/>
    <n v="2400"/>
    <n v="500"/>
    <n v="700"/>
    <n v="700"/>
    <n v="500"/>
    <m/>
    <n v="0"/>
    <x v="0"/>
    <m/>
    <n v="0"/>
    <s v="NO INICIADA"/>
    <m/>
    <n v="0"/>
    <s v="NO INICIADA"/>
    <m/>
    <n v="0"/>
    <s v="NO INICIADA"/>
    <m/>
    <n v="0"/>
    <x v="0"/>
  </r>
  <r>
    <s v="INTEGRACION REGIONAL Y DESARROLLO FRONTERIZO"/>
    <s v="TECNOLOGÍAS DE INFORMACIÓN Y COMUNICACIÓN PARA LA PAZ"/>
    <s v="EDUCACIÓN DIGITAL: Habilidades para la transformación digital"/>
    <x v="25"/>
    <s v="Acceso a la educación - Cobertura neta en educación - Total"/>
    <n v="0.76600000000000001"/>
    <n v="0.76900000000000002"/>
    <n v="580"/>
    <s v="Creación y fortalecimiento de centros digitales con enfoque educativo  en TIC."/>
    <n v="2301066"/>
    <s v="Servicio de apoyo financiero para el acceso a terminales de cómputo y contenidos digitales"/>
    <s v="230106600"/>
    <s v="Proyectos financiados"/>
    <s v="Incremento"/>
    <m/>
    <n v="0"/>
    <n v="40"/>
    <n v="5"/>
    <n v="15"/>
    <n v="15"/>
    <n v="5"/>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1"/>
    <s v="Actualizada e implementada la Política Pública de Innovacion Social del Departamento."/>
    <n v="2302039"/>
    <s v="Servicio de investigación, desarrollo e innovación para la industria de las tecnologías de la información"/>
    <n v="230203900"/>
    <s v="Modelos para el desarrollo de actividades I+D+i en la industria TIC nacional desarrollados"/>
    <s v="Mantenimiento"/>
    <m/>
    <n v="1"/>
    <n v="4"/>
    <n v="1"/>
    <n v="1"/>
    <n v="1"/>
    <n v="1"/>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2"/>
    <s v="Creado y funcionando el Comité Departamental de Innovación. "/>
    <n v="2302083"/>
    <s v="Documentos de lineamientos técnicos"/>
    <n v="230205100"/>
    <s v="Documentos de lineamientos técnicos elaborados"/>
    <s v="Incremento"/>
    <m/>
    <n v="0"/>
    <n v="1"/>
    <n v="1"/>
    <n v="1"/>
    <n v="1"/>
    <n v="1"/>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3"/>
    <s v="Apoyados proyectos de innovación rural y ecoinnovación para mejorar procesos de producción, transformación y comercialización"/>
    <n v="2302019"/>
    <s v="Servicio de apoyo financiero para la promoción de la innovación y la especilización en la industria de las tecnologías de la información"/>
    <n v="230201999"/>
    <s v="Proyectos de investigación, innovación y desarrollo cofinanciados"/>
    <s v="Incremento"/>
    <m/>
    <n v="3"/>
    <n v="14"/>
    <n v="2"/>
    <n v="4"/>
    <n v="4"/>
    <n v="4"/>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4"/>
    <s v="Diseñada e implementada estrategia de fortalecimiento para el centro de innovación social y tecnológico de Nariño - CISNA -_x000a_"/>
    <n v="2302043"/>
    <s v="Servicio de promoción y divulgación de estrategias para MiPyme"/>
    <n v="2302043"/>
    <s v="Estrategia implementada "/>
    <s v="Incremento"/>
    <m/>
    <n v="1"/>
    <n v="4"/>
    <n v="1"/>
    <n v="1"/>
    <n v="1"/>
    <n v="1"/>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5"/>
    <s v="Creados e implementados laboratorios ciudadanos para la paz y la inclusión social."/>
    <n v="2302041"/>
    <s v="Servicio de promoción de la participación ciudadana para el fomento del diálogo con el Estado"/>
    <n v="230204100"/>
    <s v="Ejercicios de participación ciudadana realizados "/>
    <s v="Incremento"/>
    <m/>
    <n v="3"/>
    <n v="16"/>
    <n v="4"/>
    <n v="4"/>
    <n v="4"/>
    <n v="4"/>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6"/>
    <s v="Incrementar la apropiación, promoción y posicionamiento de cafés especiales de origen Nariño - Ordenanza 004/2023_x000a__x000a_"/>
    <n v="2302051"/>
    <s v="Servicio de difusión de instrumentos de promoción de la innovación en la industria TIC"/>
    <n v="230205100"/>
    <s v="Eventos para difundir instrumentos de promoción de la innnovación en la industria TIC realizados"/>
    <s v="Incremento"/>
    <m/>
    <n v="1"/>
    <n v="16"/>
    <n v="4"/>
    <n v="4"/>
    <n v="4"/>
    <n v="4"/>
    <m/>
    <n v="0"/>
    <x v="0"/>
    <m/>
    <n v="0"/>
    <s v="NO INICIADA"/>
    <m/>
    <n v="0"/>
    <s v="NO INICIADA"/>
    <m/>
    <n v="0"/>
    <s v="NO INICIADA"/>
    <m/>
    <n v="0"/>
    <x v="0"/>
  </r>
  <r>
    <s v="INTEGRACION REGIONAL Y DESARROLLO FRONTERIZO"/>
    <s v="TECNOLOGÍAS DE INFORMACIÓN Y COMUNICACIÓN PARA LA PAZ"/>
    <s v="Ciencia, tecnología e innovación para la transformación productiva y la_x000a_resolución de desafíos sociales, económicos y ambientales de Nariño."/>
    <x v="25"/>
    <s v="Innovación pública digital"/>
    <n v="88.89"/>
    <n v="95"/>
    <n v="587"/>
    <s v="Desarrollo de habilidades para la apropociación del conocimiento en innovacion y tecnología a estudiantes de instituciones educativas públicas y servidores públicos"/>
    <n v="2302059"/>
    <s v="Servicio de educación informal en uso responsable y seguro de las tecnologías de la información y las comunicaciones "/>
    <n v="230205900"/>
    <s v="Personas de la comunidad sensibilizadas en uso responsable y seguro de las TIC"/>
    <s v="Incremento"/>
    <m/>
    <n v="200"/>
    <n v="1800"/>
    <n v="300"/>
    <n v="500"/>
    <n v="500"/>
    <n v="500"/>
    <m/>
    <n v="0"/>
    <x v="0"/>
    <m/>
    <n v="0"/>
    <s v="NO INICIADA"/>
    <m/>
    <n v="0"/>
    <s v="NO INICIADA"/>
    <m/>
    <n v="0"/>
    <s v="NO INICIADA"/>
    <m/>
    <n v="0"/>
    <x v="0"/>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8"/>
    <s v="Vinculado el departamento de Nariño a la RAP Amazonía."/>
    <n v="4599021"/>
    <s v="Documentos normativos"/>
    <n v="459902100"/>
    <s v="Documentos normativos realizados"/>
    <s v="Incremento"/>
    <m/>
    <n v="0"/>
    <n v="1"/>
    <s v="NP"/>
    <n v="1"/>
    <n v="1"/>
    <n v="1"/>
    <m/>
    <n v="0"/>
    <x v="1"/>
    <m/>
    <n v="0"/>
    <s v="NO INICIADA"/>
    <m/>
    <n v="0"/>
    <s v="NO INICIADA"/>
    <m/>
    <n v="0"/>
    <s v="NO INICIADA"/>
    <m/>
    <n v="0"/>
    <x v="0"/>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89"/>
    <s v="Diseñada e implementada la ruta de coordinación y gestión de programas, proyectos e iniciativas de Cooperación Internacional en Nariño. _x000a_"/>
    <n v="4599020"/>
    <s v="Documentos metodológicos"/>
    <n v="459902000"/>
    <s v="Documentos metodológicos realizados"/>
    <s v="Incremento "/>
    <m/>
    <n v="0"/>
    <n v="1"/>
    <n v="1"/>
    <n v="1"/>
    <n v="1"/>
    <n v="1"/>
    <m/>
    <n v="0"/>
    <x v="0"/>
    <m/>
    <n v="0"/>
    <s v="NO INICIADA"/>
    <m/>
    <n v="0"/>
    <s v="NO INICIADA"/>
    <m/>
    <n v="0"/>
    <s v="NO INICIADA"/>
    <m/>
    <n v="0"/>
    <x v="0"/>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0"/>
    <s v="Formalización de acuerdos de hermanamiento con países del Caribe, Medio Oriente, Asia Pacifico y Europa."/>
    <n v="4599019"/>
    <s v="Documentos de planeación"/>
    <n v="459901902"/>
    <s v="Documentos de planeación con seguimiento realizado"/>
    <s v="Incremento "/>
    <m/>
    <n v="2"/>
    <n v="8"/>
    <n v="2"/>
    <n v="2"/>
    <n v="2"/>
    <n v="2"/>
    <m/>
    <n v="0"/>
    <x v="0"/>
    <m/>
    <n v="0"/>
    <s v="NO INICIADA"/>
    <m/>
    <n v="0"/>
    <s v="NO INICIADA"/>
    <m/>
    <n v="0"/>
    <s v="NO INICIADA"/>
    <m/>
    <n v="0"/>
    <x v="0"/>
  </r>
  <r>
    <s v="INTEGRACION REGIONAL Y DESARROLLO FRONTERIZO"/>
    <s v="NARIÑO, REGIÓN PARA PARA EL MUNDO"/>
    <s v="Dinamización de la Cooperación Internacional para la promoción del desarrollo económico de Nariño, región país para el mundo."/>
    <x v="26"/>
    <s v="Indice de Internacionalización Departamental"/>
    <n v="2.34"/>
    <n v="2.9"/>
    <n v="591"/>
    <s v="Realizar vitrinas comerciales regionales, nacionales e internacionales para incentivar la dinámica económica y social que promuevan acuerdos comerciales de exportación e importación de productos y servicios con paises aliados."/>
    <n v="4599029"/>
    <s v="Servicio de integración de la oferta pública"/>
    <n v="459902900"/>
    <s v="Espacios de integración de oferta pública generados"/>
    <s v="Incremento"/>
    <m/>
    <n v="1"/>
    <n v="12"/>
    <n v="3"/>
    <n v="3"/>
    <n v="3"/>
    <n v="3"/>
    <m/>
    <n v="0"/>
    <x v="0"/>
    <m/>
    <n v="0"/>
    <s v="NO INICIADA"/>
    <m/>
    <n v="0"/>
    <s v="NO INICIADA"/>
    <m/>
    <n v="0"/>
    <s v="NO INICIADA"/>
    <m/>
    <n v="0"/>
    <x v="0"/>
  </r>
  <r>
    <s v="INTEGRACION REGIONAL Y DESARROLLO FRONTERIZO"/>
    <s v="NARIÑO SIN FRONTERAS"/>
    <s v="_x000a__x000a_Integración y desarrollo fronterizo ZIFEC_x000a_"/>
    <x v="27"/>
    <s v="Indice de internacionalización departamental"/>
    <s v="2.34"/>
    <n v="2.5"/>
    <n v="592"/>
    <s v="Fortalecimiento de las relaciones en la zona de integración fronteriza: relaciones binacionales, departamentos, provincias y municipios fronterizos, mediante: _x000a__x000a_* Reactivación del  convenio de hermanamiento Ecuador - Colombia._x000a_* Reactivación del Observatorio de la Zona de Integración Fronteriza, en articulación con la Cancillería. _x000a_* Encuentros culturales, deportivos, sociales, ferias, talleres en pro de la integracion de zona fronteriza."/>
    <n v="4599018"/>
    <s v="Documentos de lineamientos técnicos"/>
    <n v="459901802"/>
    <s v="Documentos de estrategias de posicionamiento y articulación interinstitucional implementados "/>
    <s v="Incremento"/>
    <m/>
    <n v="2"/>
    <n v="8"/>
    <n v="2"/>
    <n v="2"/>
    <n v="2"/>
    <n v="2"/>
    <m/>
    <n v="0"/>
    <x v="0"/>
    <m/>
    <n v="0"/>
    <s v="NO INICIADA"/>
    <m/>
    <n v="0"/>
    <s v="NO INICIADA"/>
    <m/>
    <n v="0"/>
    <s v="NO INICIADA"/>
    <m/>
    <n v="0"/>
    <x v="0"/>
  </r>
  <r>
    <s v="INTEGRACION REGIONAL Y DESARROLLO FRONTERIZO"/>
    <s v="NARIÑO SIN FRONTERAS"/>
    <s v="_x000a__x000a_Integración y desarrollo fronterizo ZIFEC_x000a_"/>
    <x v="27"/>
    <s v="Indice de internacionalización departamental"/>
    <s v="2.34"/>
    <n v="2.5"/>
    <n v="593"/>
    <s v="Asistencia técnica en programas y proyectos de apoyo a la gestión de la administración territorial a municipios de la zona de integración fronteriza y de la Exprovincia de Obando."/>
    <s v="4599031"/>
    <s v="Servicio de asistencia técnica"/>
    <s v="459903100"/>
    <s v="Entidades, organismos y dependencias asistidos técnicamente"/>
    <s v="Incremento"/>
    <m/>
    <n v="5"/>
    <n v="28"/>
    <n v="7"/>
    <n v="7"/>
    <n v="7"/>
    <n v="7"/>
    <m/>
    <n v="0"/>
    <x v="0"/>
    <m/>
    <n v="0"/>
    <s v="NO INICIADA"/>
    <m/>
    <n v="0"/>
    <s v="NO INICIADA"/>
    <m/>
    <n v="0"/>
    <s v="NO INICIADA"/>
    <m/>
    <n v="0"/>
    <x v="0"/>
  </r>
  <r>
    <s v="INTEGRACION REGIONAL Y DESARROLLO FRONTERIZO"/>
    <s v="NARIÑO SIN FRONTERAS"/>
    <s v="_x000a__x000a_Integración y desarrollo fronterizo ZIFEC_x000a_"/>
    <x v="27"/>
    <s v="Indice de internacionalización departamental"/>
    <s v="2.34"/>
    <n v="2.5"/>
    <n v="594"/>
    <s v="Apoyo en la formulación e implementación del plan estratégico para la atención de población migrante, en articulación con  la mesa departamental de migraciones y Secretaría de gobierno departamental."/>
    <n v="4599019"/>
    <s v="Documentos de planeación"/>
    <s v="459901901"/>
    <s v="Planes estratégicos elaborados"/>
    <s v="Incremento"/>
    <m/>
    <n v="0"/>
    <n v="4"/>
    <n v="1"/>
    <n v="1"/>
    <n v="1"/>
    <n v="1"/>
    <m/>
    <n v="0"/>
    <x v="0"/>
    <m/>
    <n v="0"/>
    <s v="NO INICIADA"/>
    <m/>
    <n v="0"/>
    <s v="NO INICIADA"/>
    <m/>
    <n v="0"/>
    <s v="NO INICIADA"/>
    <m/>
    <n v="0"/>
    <x v="0"/>
  </r>
  <r>
    <s v="INTEGRACION REGIONAL Y DESARROLLO FRONTERIZO"/>
    <s v="NARIÑO SIN FRONTERAS"/>
    <s v="_x000a__x000a_Integración y desarrollo fronterizo ZIFEC_x000a_"/>
    <x v="27"/>
    <s v="Indice de internacionalización departamental"/>
    <s v="2.34"/>
    <n v="2.5"/>
    <n v="595"/>
    <s v="Proyectos financiados a través de la gestión de fondos y recursos nacionales e internacionales del convenio de hermanamiento OZIFEC."/>
    <s v="4599031"/>
    <s v="Servicio de asistencia técnica"/>
    <s v="459903104"/>
    <s v="Proyectos asistidos técnicamente"/>
    <s v="Incremento"/>
    <m/>
    <n v="0"/>
    <n v="2"/>
    <n v="1"/>
    <n v="2"/>
    <n v="2"/>
    <n v="2"/>
    <m/>
    <n v="0"/>
    <x v="0"/>
    <m/>
    <n v="0"/>
    <s v="NO INICIADA"/>
    <m/>
    <n v="0"/>
    <s v="NO INICIADA"/>
    <m/>
    <n v="0"/>
    <s v="NO INICIADA"/>
    <m/>
    <n v="0"/>
    <x v="0"/>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6"/>
    <s v="Sedes institucionales adecuadas."/>
    <s v="4599011"/>
    <s v="Sedes adecuadas"/>
    <s v="459901100"/>
    <s v="Sedes adecuadas"/>
    <s v="mantenimiento "/>
    <m/>
    <n v="10"/>
    <n v="10"/>
    <n v="2"/>
    <n v="3"/>
    <n v="3"/>
    <n v="2"/>
    <m/>
    <n v="0"/>
    <x v="0"/>
    <m/>
    <n v="0"/>
    <s v="NO INICIADA"/>
    <m/>
    <n v="0"/>
    <s v="NO INICIADA"/>
    <m/>
    <n v="0"/>
    <s v="NO INICIADA"/>
    <m/>
    <n v="0"/>
    <x v="0"/>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7"/>
    <s v="Gestionados comodatos y/o donaciones de bienes inmuebles para el funcionamiento administrativo y/o operativo de la entidad."/>
    <n v="4599015"/>
    <s v="Sedes adquiridas"/>
    <n v="459901500"/>
    <s v="Sedes adquiridas"/>
    <s v="Incremento"/>
    <m/>
    <n v="2"/>
    <n v="6"/>
    <n v="1"/>
    <n v="1"/>
    <n v="1"/>
    <n v="1"/>
    <m/>
    <n v="0"/>
    <x v="0"/>
    <m/>
    <n v="0"/>
    <s v="NO INICIADA"/>
    <m/>
    <n v="0"/>
    <s v="NO INICIADA"/>
    <m/>
    <n v="0"/>
    <s v="NO INICIADA"/>
    <m/>
    <n v="0"/>
    <x v="0"/>
  </r>
  <r>
    <s v="GESTION Y ADMINISTRACION PUBLICA PARA LA TRANSFORMACION"/>
    <s v="MODERNIZACIÓN INSTITUCIONAL Y EFICIENCIA ADMINISTRATIVA"/>
    <s v="Fortalecimiento de la administración departamental mediante estrategias de eficiencia administrativa."/>
    <x v="28"/>
    <s v="Índice de desempeño institucional"/>
    <n v="0.65290000000000004"/>
    <n v="0.7"/>
    <n v="598"/>
    <s v="Sedes institucionales construidas."/>
    <n v="4599009"/>
    <s v="Sedes construidas"/>
    <n v="459900900"/>
    <s v="Sedes construidas"/>
    <s v="Incremento"/>
    <m/>
    <n v="0"/>
    <n v="7"/>
    <n v="1"/>
    <n v="2"/>
    <n v="2"/>
    <n v="2"/>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599"/>
    <s v="Sistema de gestión documental implementado."/>
    <n v="4599017"/>
    <s v="Servicio de gestión documental"/>
    <n v="459901700"/>
    <s v="Sistema de gestión documental implementado"/>
    <s v="mantenimiento "/>
    <m/>
    <n v="1"/>
    <n v="1"/>
    <n v="1"/>
    <n v="1"/>
    <n v="1"/>
    <n v="1"/>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0"/>
    <s v="Estudio de rediseño institucional elaborado."/>
    <s v="4599021"/>
    <s v="Documentos normativos"/>
    <n v="459902101"/>
    <s v="Actos administrativos elaborados"/>
    <s v="Incremento"/>
    <m/>
    <n v="0"/>
    <n v="1"/>
    <n v="1"/>
    <n v="1"/>
    <n v="1"/>
    <n v="1"/>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1"/>
    <s v="Política de servicio a la ciudadanía en el marco de MIPG implementada."/>
    <s v="4599001"/>
    <s v="Documentos de evaluación"/>
    <s v="459900100"/>
    <s v="Documentos de evaluación elaborados"/>
    <s v="mantenimiento "/>
    <m/>
    <n v="0.5"/>
    <n v="0.89999999999999991"/>
    <n v="0.1"/>
    <n v="0.1"/>
    <n v="0.1"/>
    <n v="0.1"/>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2"/>
    <s v="Archivos sobre graves violaciones a los Derechos Humanos, infracciones al Derecho Internacional Humanitario, Memoria Histórica y conflicto armado,  identificados e incorporados al Registro Especial de Archivos de Derechos Humanos."/>
    <n v="4502018"/>
    <s v="Servicio de archivo sobre violaciones de derechos humanos"/>
    <n v="450201802"/>
    <s v="Archivos localizados, identificados e incorporados al Registro Especial de Archivos de Derechos Humanos."/>
    <s v="mantenimiento "/>
    <m/>
    <n v="0"/>
    <n v="1"/>
    <s v="NP"/>
    <s v="NP"/>
    <n v="1"/>
    <n v="1"/>
    <m/>
    <n v="0"/>
    <x v="1"/>
    <m/>
    <n v="0"/>
    <s v="NO PROGRAM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3"/>
    <s v="Politica de integridad en el marco de MIPG implementada."/>
    <n v="4599023"/>
    <s v="Sistema de Gestión implementado"/>
    <n v="459902300"/>
    <s v="Número de sistemas"/>
    <s v="mantenimiento "/>
    <m/>
    <n v="1"/>
    <n v="1"/>
    <n v="1"/>
    <n v="1"/>
    <n v="1"/>
    <n v="1"/>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4"/>
    <s v="Sistema de seguridad y salud en el trabajo Implementada."/>
    <n v="4502039"/>
    <s v="Personas beneficiadas"/>
    <n v="450203901"/>
    <s v="Número de personas y empresas"/>
    <s v="mantenimiento "/>
    <m/>
    <n v="1"/>
    <n v="1"/>
    <n v="1"/>
    <n v="1"/>
    <n v="1"/>
    <n v="1"/>
    <m/>
    <n v="0"/>
    <x v="0"/>
    <m/>
    <n v="0"/>
    <s v="NO INICIADA"/>
    <m/>
    <n v="0"/>
    <s v="NO INICIADA"/>
    <m/>
    <n v="0"/>
    <s v="NO INICIADA"/>
    <m/>
    <n v="0"/>
    <x v="0"/>
  </r>
  <r>
    <s v="GESTION Y ADMINISTRACION PUBLICA PARA LA TRANSFORMACION"/>
    <s v="MODERNIZACIÓN INSTITUCIONAL Y EFICIENCIA ADMINISTRATIVA"/>
    <s v="Fortalecimiento institucional a través de la modernización administrativa de la Gobernación de Nariño"/>
    <x v="28"/>
    <s v="Indice de capacidades de innovacion pública"/>
    <n v="0.73"/>
    <n v="0.75"/>
    <n v="605"/>
    <s v="Manual de Funciones de la Gobernación de  actualizado."/>
    <s v="4599032"/>
    <s v="Documentos de política"/>
    <s v="459903200"/>
    <s v="Documentos de política elaborados"/>
    <s v="mantenimiento "/>
    <m/>
    <n v="1"/>
    <n v="1"/>
    <n v="1"/>
    <n v="1"/>
    <n v="1"/>
    <n v="1"/>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06"/>
    <s v=" Incrementada la vigilancia y control a los establecimientos comerciales para fortalecer la lucha contra el contrabando y adulteración de productos que afectan las rentas departamentales."/>
    <s v="4599018"/>
    <s v="Documentos de lineamientos técnicos"/>
    <s v="459901800"/>
    <s v="Documentos de lineamientos técnicos realizados"/>
    <s v="Incremento"/>
    <m/>
    <n v="4273"/>
    <n v="4393"/>
    <n v="4423"/>
    <n v="4453"/>
    <n v="4483"/>
    <n v="4513"/>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07"/>
    <s v="Fortalecido el proceso de cobro coactivo ejecutivo y persuasivo para mejorar la recuperación de cartera reduciendo el numero de deudores."/>
    <s v="4599029"/>
    <s v="Servicio de integración de la oferta pública"/>
    <s v="459902900"/>
    <s v="Espacios de integración de oferta pública generados"/>
    <s v="Mejoramiento"/>
    <m/>
    <n v="64062"/>
    <n v="52069"/>
    <n v="49069"/>
    <n v="46069"/>
    <n v="43069"/>
    <n v="40069"/>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08"/>
    <s v="Mejorados los ingresos departamentales por concepto de recursos propios."/>
    <s v="4599002"/>
    <s v="Servicio de saneamiento fiscal y financiero"/>
    <s v="459900201"/>
    <s v="Estrategia para el mejoramiento del Índice de Desempeño Fiscal ejecutada"/>
    <s v="Incremento"/>
    <m/>
    <n v="260939"/>
    <n v="347719"/>
    <n v="300373"/>
    <n v="315391"/>
    <n v="331161"/>
    <n v="347719"/>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09"/>
    <s v="Reducido el desfase en el índice de capacidad de programación, planeación y ejecución de ingresos del Departamento."/>
    <s v="4599019"/>
    <s v="Documentos de planeación"/>
    <s v="459901900"/>
    <s v="Documentos de planeación realizados"/>
    <s v="Incremento"/>
    <m/>
    <n v="1.32"/>
    <s v="(- 12) Puntos"/>
    <n v="1.29"/>
    <n v="1.26"/>
    <n v="1.23"/>
    <n v="1.2"/>
    <m/>
    <n v="0"/>
    <x v="0"/>
    <m/>
    <n v="0"/>
    <s v="NO INICIADA"/>
    <m/>
    <n v="0"/>
    <s v="NO INICIADA"/>
    <m/>
    <n v="0"/>
    <s v="NO INICIADA"/>
    <m/>
    <e v="#VALUE!"/>
    <x v="3"/>
  </r>
  <r>
    <s v="GESTION Y ADMINISTRACION PUBLICA PARA LA TRANSFORMACION"/>
    <s v="FINANZAS SANAS"/>
    <s v="Fortalecimiento de las finanzas públicas del departamento de Nariño"/>
    <x v="29"/>
    <s v="Finanzas públicas - Nuevo IDF Puntaje nuevo Índice de Desempeño Fiscal"/>
    <n v="46.59"/>
    <n v="50.59"/>
    <n v="610"/>
    <s v="Mejorada la posición del índice de capacidad de ejecución del gasto de inversión."/>
    <s v="4599020"/>
    <s v="Documentos metodológicos"/>
    <s v="459902000"/>
    <s v="Documentos metodológicos realizados"/>
    <s v="Incremento"/>
    <m/>
    <n v="0.89910000000000001"/>
    <s v="2 Puntos"/>
    <n v="0.9042"/>
    <n v="0.90920000000000001"/>
    <n v="0.91420000000000001"/>
    <s v="91.92%"/>
    <m/>
    <n v="0"/>
    <x v="0"/>
    <m/>
    <n v="0"/>
    <s v="NO INICIADA"/>
    <m/>
    <n v="0"/>
    <s v="NO INICIADA"/>
    <m/>
    <e v="#VALUE!"/>
    <s v="NO INICIADA"/>
    <m/>
    <e v="#VALUE!"/>
    <x v="3"/>
  </r>
  <r>
    <s v="GESTION Y ADMINISTRACION PUBLICA PARA LA TRANSFORMACION"/>
    <s v="FINANZAS SANAS"/>
    <s v="Fortalecimiento de las finanzas públicas del departamento de Nariño"/>
    <x v="29"/>
    <s v="Finanzas públicas - Nuevo IDF Puntaje nuevo Índice de Desempeño Fiscal"/>
    <n v="46.59"/>
    <n v="50.59"/>
    <n v="611"/>
    <s v="Controlar el nivel de holgura y dar cumplimiento de los limites de la Ley  617 de 2000"/>
    <s v="4599021"/>
    <s v="Documentos normativos"/>
    <s v="459902100"/>
    <s v="Documentos normativos realizados"/>
    <s v="Incremento"/>
    <m/>
    <n v="0.55000000000000004"/>
    <n v="0.55000000000000004"/>
    <n v="0.55000000000000004"/>
    <n v="0.55000000000000004"/>
    <n v="0.55000000000000004"/>
    <n v="0.55000000000000004"/>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12"/>
    <s v="Diseñada e implementada estrategía para mejorar el control, depuración y saneamiento contable de los estados financieros del Departamento."/>
    <s v="4599005"/>
    <s v="Documento para la planeación estratégica en TI"/>
    <s v="459900500"/>
    <s v="Documentos para la planeación estratégica en TI "/>
    <s v="Incremento"/>
    <m/>
    <n v="0.35"/>
    <n v="0.47"/>
    <n v="0.5"/>
    <n v="0.53"/>
    <n v="0.56000000000000005"/>
    <n v="0.59000000000000008"/>
    <m/>
    <n v="0"/>
    <x v="0"/>
    <m/>
    <n v="0"/>
    <s v="NO INICIADA"/>
    <m/>
    <n v="0"/>
    <s v="NO INICIADA"/>
    <m/>
    <n v="0"/>
    <s v="NO INICIADA"/>
    <m/>
    <n v="0"/>
    <x v="0"/>
  </r>
  <r>
    <s v="GESTION Y ADMINISTRACION PUBLICA PARA LA TRANSFORMACION"/>
    <s v="FINANZAS SANAS"/>
    <s v="Fortalecimiento de las finanzas públicas del departamento de Nariño"/>
    <x v="29"/>
    <s v="Finanzas públicas - Nuevo IDF Puntaje nuevo Índice de Desempeño Fiscal"/>
    <n v="46.59"/>
    <n v="50.59"/>
    <n v="613"/>
    <s v="Unificados los procesos de presupuesto, contabilidad, tesorería y almacen, de la SED Nariño y nivel central de la gobernación."/>
    <n v="4599005"/>
    <s v="Documento para la planeación estratégica en TI"/>
    <s v="459900501"/>
    <s v="Documentos para la planeación estratégica en TI "/>
    <s v="Mejoramiento"/>
    <m/>
    <n v="2"/>
    <n v="1"/>
    <n v="1"/>
    <n v="1"/>
    <n v="1"/>
    <n v="1"/>
    <m/>
    <n v="0"/>
    <x v="0"/>
    <m/>
    <n v="0"/>
    <s v="NO INICIADA"/>
    <m/>
    <n v="0"/>
    <s v="NO INICIADA"/>
    <m/>
    <n v="0"/>
    <s v="NO INICIADA"/>
    <m/>
    <n v="0"/>
    <x v="0"/>
  </r>
  <r>
    <s v="GESTION Y ADMINISTRACION PUBLICA PARA LA TRANSFORMACION"/>
    <s v="PLANEACIÓN INSTITUCIONAL Y GESTIÓN PÚBLICA"/>
    <s v="Fortalecimiento y desarrollo Institucional "/>
    <x v="17"/>
    <s v="Medición de desempeño Institucional departamental "/>
    <n v="65"/>
    <n v="67"/>
    <n v="614"/>
    <s v="Contempla actividades de apoyo, necesarias para el diseño e implementación de sistemas de gestión y de desempeño institucional en el marco del Modelo Integrado de Planeación y Gestión - MIPG y otros instrumentos de gestión de la calidad."/>
    <n v="4599023"/>
    <s v="Servicio de Implementación Sistemas de Gestión"/>
    <n v="459902300"/>
    <s v="Sistema de Gestión implementado"/>
    <s v="mantenimiento "/>
    <m/>
    <n v="1"/>
    <n v="1"/>
    <n v="1"/>
    <n v="1"/>
    <n v="1"/>
    <n v="1"/>
    <m/>
    <n v="0"/>
    <x v="0"/>
    <m/>
    <n v="0"/>
    <s v="NO INICIADA"/>
    <m/>
    <n v="0"/>
    <s v="NO INICIADA"/>
    <m/>
    <n v="0"/>
    <s v="NO INICIADA"/>
    <m/>
    <n v="0"/>
    <x v="0"/>
  </r>
  <r>
    <s v="GESTION Y ADMINISTRACION PUBLICA PARA LA TRANSFORMACION"/>
    <s v="PLANEACIÓN INSTITUCIONAL Y GESTIÓN PÚBLICA"/>
    <s v="Fortalecimiento y desarrollo Institucional "/>
    <x v="17"/>
    <s v="Medición de desempeño Institucional departamental "/>
    <n v="65"/>
    <n v="67"/>
    <n v="615"/>
    <s v="Plan de Desarrollo Departamental formulado y aprobado"/>
    <s v="4599019"/>
    <s v="Documentos de planeación"/>
    <n v="459901900"/>
    <s v="Documentos de planeación realizados"/>
    <s v="Mantenimiento"/>
    <m/>
    <n v="1"/>
    <n v="1"/>
    <n v="1"/>
    <s v="NP"/>
    <s v="NP"/>
    <s v="NP"/>
    <m/>
    <n v="0"/>
    <x v="0"/>
    <m/>
    <n v="0"/>
    <s v="NO PROGRAMADA"/>
    <m/>
    <n v="0"/>
    <s v="NO PROGRAMADA"/>
    <m/>
    <n v="0"/>
    <s v="NO PROGRAMADA"/>
    <m/>
    <n v="0"/>
    <x v="0"/>
  </r>
  <r>
    <s v="GESTION Y ADMINISTRACION PUBLICA PARA LA TRANSFORMACION"/>
    <s v="PLANEACIÓN INSTITUCIONAL Y GESTIÓN PÚBLICA"/>
    <s v="Fortalecimiento y desarrollo Institucional "/>
    <x v="17"/>
    <s v="Medición de desempeño Institucional departamental "/>
    <n v="65"/>
    <n v="67"/>
    <n v="616"/>
    <s v="Seguimiento trimestral a instrumentos de planificación: Plan Indicativo, Planes de Acción, POAI"/>
    <n v="4599019"/>
    <s v="Documemto de planeación"/>
    <s v="459901902"/>
    <s v="Documentos de planeación con seguimiento realizado"/>
    <s v="Incremento"/>
    <m/>
    <n v="14"/>
    <n v="14"/>
    <n v="2"/>
    <n v="4"/>
    <n v="4"/>
    <n v="4"/>
    <m/>
    <n v="0"/>
    <x v="0"/>
    <m/>
    <n v="0"/>
    <s v="NO INICIADA"/>
    <m/>
    <n v="0"/>
    <s v="NO INICIADA"/>
    <m/>
    <n v="0"/>
    <s v="NO INICIADA"/>
    <m/>
    <n v="0"/>
    <x v="0"/>
  </r>
  <r>
    <s v="GESTION Y ADMINISTRACION PUBLICA PARA LA TRANSFORMACION"/>
    <s v="PLANEACIÓN INSTITUCIONAL Y GESTIÓN PÚBLICA"/>
    <s v="Fortalecimiento y desarrollo Institucional "/>
    <x v="17"/>
    <s v="Medición de desempeño Institucional departamental "/>
    <n v="65"/>
    <n v="67"/>
    <n v="617"/>
    <s v="Coordinar la Rendición de Cuentas del Plan de Desarrollo"/>
    <n v="4599018"/>
    <s v="Documentos de lineamientos técnicos"/>
    <n v="459901800"/>
    <s v="Documentos de lineamientos técnicos realizados"/>
    <s v="Incremento"/>
    <m/>
    <n v="1"/>
    <n v="4"/>
    <n v="1"/>
    <n v="1"/>
    <n v="1"/>
    <n v="1"/>
    <m/>
    <n v="0"/>
    <x v="0"/>
    <m/>
    <n v="0"/>
    <s v="NO INICIADA"/>
    <m/>
    <n v="0"/>
    <s v="NO INICIADA"/>
    <m/>
    <n v="0"/>
    <s v="NO INICIADA"/>
    <m/>
    <n v="0"/>
    <x v="0"/>
  </r>
  <r>
    <s v="GESTION Y ADMINISTRACION PUBLICA PARA LA TRANSFORMACION"/>
    <s v="PLANEACIÓN INSTITUCIONAL Y GESTIÓN PÚBLICA"/>
    <s v="Fortalecimiento y desarrollo Institucional "/>
    <x v="17"/>
    <s v="Medición de desempeño Institucional departamental "/>
    <n v="65"/>
    <n v="67"/>
    <n v="618"/>
    <s v="Fortalecimiento al Consejo Territorial de Planeación"/>
    <n v="4599029"/>
    <s v="Servicio de integración de la oferta pública"/>
    <n v="459902900"/>
    <s v="Espacios de integración de oferta pública generados"/>
    <s v="Mantenimiento"/>
    <m/>
    <n v="1"/>
    <n v="1"/>
    <n v="1"/>
    <n v="1"/>
    <n v="1"/>
    <n v="1"/>
    <m/>
    <n v="0"/>
    <x v="0"/>
    <m/>
    <n v="0"/>
    <s v="NO INICIADA"/>
    <m/>
    <n v="0"/>
    <s v="NO INICIADA"/>
    <m/>
    <n v="0"/>
    <s v="NO INICIADA"/>
    <m/>
    <n v="0"/>
    <x v="0"/>
  </r>
  <r>
    <s v="GESTION Y ADMINISTRACION PUBLICA PARA LA TRANSFORMACION"/>
    <s v="PLANEACIÓN INSTITUCIONAL Y GESTIÓN PÚBLICA"/>
    <s v="Fortalecimiento y desarrollo Institucional "/>
    <x v="17"/>
    <s v="Medición de desempeño Institucional departamental "/>
    <n v="65"/>
    <n v="67"/>
    <n v="619"/>
    <s v="Municipios  y dependencias de la gobernación asistidas técnciamente en procesos de formulación, estructuración, registro y seguimiento de proyectos de inversión pública._x000a__x000a_Entidades territoriales asistidas técnicamente en la expedición de acuerdos muncipales._x000a__x000a_Entidades territoriales asistidas técnicamente en SISBEN y Actualización Estratificación. _x000a__x000a_Instancias territoriales indigenas capacitadas en la  programación, administración y ejecución de los recursos de la asignación especial del Sistema General de Participaciones. "/>
    <n v="4599031"/>
    <s v="Servicio de asistencia técnica "/>
    <s v="459903100"/>
    <s v="Entidades, organismos y dependencias asistidos técnicamente"/>
    <s v="Mantenimiento"/>
    <m/>
    <n v="80"/>
    <n v="80"/>
    <n v="80"/>
    <n v="80"/>
    <n v="80"/>
    <n v="80"/>
    <m/>
    <n v="0"/>
    <x v="0"/>
    <m/>
    <n v="0"/>
    <s v="NO INICIADA"/>
    <m/>
    <n v="0"/>
    <s v="NO INICIADA"/>
    <m/>
    <n v="0"/>
    <s v="NO INICIADA"/>
    <m/>
    <n v="0"/>
    <x v="0"/>
  </r>
  <r>
    <s v="GESTION Y ADMINISTRACION PUBLICA PARA LA TRANSFORMACION"/>
    <s v="CAMINANDO LA PALABRA: COMUNICACIÓN INCLUSIVA, LIBRE Y DEMOCRÁTICA"/>
    <s v="Comunicación pública, política y estratégica para la construcción de paz territorial."/>
    <x v="30"/>
    <s v="Indice de Transparencia"/>
    <n v="64"/>
    <n v="78"/>
    <n v="620"/>
    <s v="Diseñada e implementada la estrategia de comunicación pública territorial."/>
    <s v="4599018"/>
    <s v="Documentos de lineamientos técnicos"/>
    <s v="459901800"/>
    <s v="Documentos de lineamientos técnicos realizados"/>
    <s v="Incremento"/>
    <m/>
    <n v="0"/>
    <n v="1"/>
    <n v="1"/>
    <n v="1"/>
    <n v="1"/>
    <n v="1"/>
    <m/>
    <n v="0"/>
    <x v="0"/>
    <m/>
    <n v="0"/>
    <s v="NO INICIADA"/>
    <m/>
    <n v="0"/>
    <s v="NO INICIADA"/>
    <m/>
    <n v="0"/>
    <s v="NO INICIADA"/>
    <m/>
    <n v="0"/>
    <x v="0"/>
  </r>
  <r>
    <s v="GESTION Y ADMINISTRACION PUBLICA PARA LA TRANSFORMACION"/>
    <s v="CAMINANDO LA PALABRA: COMUNICACIÓN INCLUSIVA, LIBRE Y DEMOCRÁTICA"/>
    <s v="Comunicación pública, política y estratégica para la construcción de paz territorial."/>
    <x v="30"/>
    <s v="Indice de Transparencia"/>
    <n v="64"/>
    <n v="78"/>
    <n v="621"/>
    <s v="Formulación del Plan Decenal de Comunicación 2024-2034 del Departamento de Nariño y la política pública de comunicaciones"/>
    <s v="4599019"/>
    <s v="Documentos de planeación"/>
    <s v="459901901"/>
    <s v="Planes estratégicos elaborados"/>
    <s v="Incremento"/>
    <m/>
    <n v="0"/>
    <n v="2"/>
    <s v="NP"/>
    <n v="1"/>
    <n v="1"/>
    <s v="NP"/>
    <m/>
    <n v="0"/>
    <x v="1"/>
    <m/>
    <n v="0"/>
    <s v="NO INICIADA"/>
    <m/>
    <n v="0"/>
    <s v="NO INICIADA"/>
    <m/>
    <n v="0"/>
    <s v="NO PROGRAMADA"/>
    <m/>
    <n v="0"/>
    <x v="0"/>
  </r>
  <r>
    <s v="GESTION Y ADMINISTRACION PUBLICA PARA LA TRANSFORMACION"/>
    <s v="CAMINANDO LA PALABRA: COMUNICACIÓN INCLUSIVA, LIBRE Y DEMOCRÁTICA"/>
    <s v="Comunicación pública, política y estratégica para la construcción de paz territorial."/>
    <x v="30"/>
    <s v="Indice de Transparencia"/>
    <n v="64"/>
    <n v="78"/>
    <n v="622"/>
    <s v="Fortalecimiento de medios alternativos, ciudadanos, comunitarios y populares de comunicación, así como a  comunicadores y periodistas de la regón mediante procesos de formación integral que redunde en el mejoramiento de los circuitos de creación, producción y  circulación. "/>
    <s v="4599030"/>
    <s v="Servicio de educación informal "/>
    <s v="459903001"/>
    <s v="Capacitaciones realizadas"/>
    <s v="Incremento"/>
    <m/>
    <n v="1"/>
    <n v="7"/>
    <n v="1"/>
    <n v="2"/>
    <n v="2"/>
    <n v="2"/>
    <m/>
    <n v="0"/>
    <x v="0"/>
    <m/>
    <n v="0"/>
    <s v="NO INICIADA"/>
    <m/>
    <n v="0"/>
    <s v="NO INICIADA"/>
    <m/>
    <n v="0"/>
    <s v="NO INICIADA"/>
    <m/>
    <n v="0"/>
    <x v="0"/>
  </r>
  <r>
    <s v="GESTION Y ADMINISTRACION PUBLICA PARA LA TRANSFORMACION"/>
    <s v="CAMINANDO LA PALABRA: COMUNICACIÓN INCLUSIVA, LIBRE Y DEMOCRÁTICA"/>
    <s v="Comunicación pública, política y estratégica para la construcción de paz territorial."/>
    <x v="30"/>
    <s v="Indice de Transparencia"/>
    <n v="64"/>
    <n v="78"/>
    <n v="623"/>
    <s v="Fortalecimiento de diseño, producción, creación y circulación de contenidos comunicativos estratégicos "/>
    <s v="4599025"/>
    <s v="Servicios de información implementados"/>
    <s v="459902500"/>
    <s v="Sistemas de información implementados"/>
    <s v="Mantenimiento"/>
    <m/>
    <n v="2"/>
    <n v="2"/>
    <n v="2"/>
    <n v="2"/>
    <n v="2"/>
    <n v="2"/>
    <m/>
    <n v="0"/>
    <x v="0"/>
    <m/>
    <n v="0"/>
    <s v="NO INICIADA"/>
    <m/>
    <n v="0"/>
    <s v="NO INICIADA"/>
    <m/>
    <n v="0"/>
    <s v="NO INICIADA"/>
    <m/>
    <n v="0"/>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3">
  <r>
    <s v="DERECHOS HUMANOS, CULTURA DE PAZ Y ALIANZAS PARA LA VIDA"/>
    <x v="0"/>
    <s v="Fortalecimiento del acceso a la justicia. "/>
    <x v="0"/>
    <s v="Ejecución de estrategias  de promoción de acceso a la justicia efectivo."/>
    <n v="2.5000000000000001E-3"/>
    <n v="0.01"/>
    <x v="0"/>
    <s v="Promoción al acceso a la justicia. "/>
    <n v="1"/>
    <s v="Apoyado el funcionamiento de las Casas de Justicia y Centros de Convivencia Ciudadana en el Departamento."/>
    <n v="1202001"/>
    <s v="Casas de Justicia en operación"/>
    <n v="120200100"/>
    <s v="Casas de justicia en operación"/>
    <s v="16. Paz, Justicia e Instituciones sólidas"/>
    <s v="Incremento"/>
    <s v="Acumulada"/>
    <n v="3"/>
    <n v="4"/>
    <n v="3"/>
    <n v="3"/>
    <n v="4"/>
    <n v="4"/>
    <n v="3"/>
    <n v="100"/>
    <n v="100"/>
    <x v="0"/>
    <n v="747760968"/>
    <n v="177186163"/>
    <n v="33054933"/>
    <m/>
    <n v="0"/>
    <s v="SIN AVANCE"/>
    <m/>
    <m/>
    <m/>
    <m/>
    <n v="0"/>
    <s v="SIN AVANCE"/>
    <m/>
    <m/>
    <m/>
    <m/>
    <n v="0"/>
    <s v="SIN AVANCE"/>
    <m/>
    <m/>
    <m/>
    <n v="3"/>
    <n v="75"/>
    <s v="BUENO"/>
  </r>
  <r>
    <s v="DERECHOS HUMANOS, CULTURA DE PAZ Y ALIANZAS PARA LA VIDA"/>
    <x v="0"/>
    <s v="Fortalecimiento del acceso a la justicia. "/>
    <x v="0"/>
    <s v="Ejecución de estrategias  de promoción de acceso a la justicia efectivo."/>
    <n v="2.5000000000000001E-3"/>
    <n v="0.01"/>
    <x v="0"/>
    <s v="Promoción al acceso a la justicia. "/>
    <n v="2"/>
    <s v="Asesoradas y acompañadas entidades territoriales del Departamento  para la creación y fortalecimiento de los Comités Locales de Justicia."/>
    <n v="1202004"/>
    <s v="Servicio de asistencia técnica para la articulación de los operadores de los servicios de justicia"/>
    <n v="120200400"/>
    <s v="Entidades territoriales asistidas técnicamente"/>
    <s v="16. Paz, Justicia e Instituciones sólidas"/>
    <s v="Incremento"/>
    <s v="Acumulada"/>
    <n v="23"/>
    <n v="30"/>
    <n v="23"/>
    <n v="30"/>
    <n v="30"/>
    <n v="30"/>
    <n v="28"/>
    <n v="121.73913043478261"/>
    <n v="100"/>
    <x v="0"/>
    <n v="477867.6"/>
    <n v="11377800"/>
    <n v="5183220"/>
    <m/>
    <n v="0"/>
    <s v="SIN AVANCE"/>
    <m/>
    <m/>
    <m/>
    <m/>
    <n v="0"/>
    <s v="SIN AVANCE"/>
    <m/>
    <m/>
    <m/>
    <m/>
    <n v="0"/>
    <s v="SIN AVANCE"/>
    <m/>
    <m/>
    <m/>
    <n v="28"/>
    <n v="93.333333333333329"/>
    <s v="SATISFACTORIO"/>
  </r>
  <r>
    <s v="DERECHOS HUMANOS, CULTURA DE PAZ Y ALIANZAS PARA LA VIDA"/>
    <x v="0"/>
    <s v="Fortalecimiento del acceso a la justicia. "/>
    <x v="0"/>
    <s v="Ejecución de estrategias  de promoción de acceso a la justicia efectivo."/>
    <n v="2.5000000000000001E-3"/>
    <n v="0.01"/>
    <x v="0"/>
    <s v="Promoción al acceso a la justicia. "/>
    <n v="3"/>
    <s v="Formulado e implementado anualmente el Plan de Acción del Comité Departamental de Justicia."/>
    <n v="1202006"/>
    <s v="Documentos de planeación"/>
    <n v="120200600"/>
    <s v="Documentos de planeación realizados"/>
    <s v="16. Paz, Justicia e Instituciones sólidas"/>
    <s v="Mantenimiento"/>
    <s v="No acumulada"/>
    <n v="1"/>
    <n v="1"/>
    <n v="1"/>
    <n v="1"/>
    <n v="1"/>
    <n v="1"/>
    <n v="1"/>
    <n v="100"/>
    <n v="100"/>
    <x v="0"/>
    <n v="195521934"/>
    <n v="0"/>
    <n v="0"/>
    <m/>
    <n v="0"/>
    <s v="SIN AVANCE"/>
    <m/>
    <m/>
    <m/>
    <m/>
    <n v="0"/>
    <s v="SIN AVANCE"/>
    <m/>
    <m/>
    <m/>
    <m/>
    <n v="0"/>
    <s v="SIN AVANCE"/>
    <m/>
    <m/>
    <m/>
    <n v="1"/>
    <n v="25"/>
    <s v="MUY DEFICIENTE"/>
  </r>
  <r>
    <s v="DERECHOS HUMANOS, CULTURA DE PAZ Y ALIANZAS PARA LA VIDA"/>
    <x v="0"/>
    <s v="Fortalecimiento del acceso a la justicia. "/>
    <x v="0"/>
    <s v="Ejecución de estrategias  de promoción de acceso a la justicia efectivo."/>
    <n v="2.5000000000000001E-3"/>
    <n v="0.01"/>
    <x v="0"/>
    <s v="Promoción al acceso a la justicia. "/>
    <n v="4"/>
    <s v="Asistidas técnicamente para el fortalecimiento de sistemas de justicia propia de comunidades afrodescendientes e indígenas del Departamento."/>
    <n v="1202025"/>
    <s v="Servicio de asistencia técnica en fortalecimiento de justicia propia"/>
    <n v="120202500"/>
    <s v="Asistencias técnicas en fortalecimiento de justicia propia realizadas"/>
    <s v="16. Paz, Justicia e Instituciones sólidas"/>
    <s v="Incremento"/>
    <s v="No acumulada"/>
    <n v="8"/>
    <n v="12"/>
    <n v="3"/>
    <n v="3"/>
    <n v="3"/>
    <n v="3"/>
    <n v="5"/>
    <n v="166.66666666666666"/>
    <n v="100"/>
    <x v="0"/>
    <n v="47786760"/>
    <n v="34133400"/>
    <n v="10113600"/>
    <m/>
    <n v="0"/>
    <s v="SIN AVANCE"/>
    <m/>
    <m/>
    <m/>
    <m/>
    <n v="0"/>
    <s v="SIN AVANCE"/>
    <m/>
    <m/>
    <m/>
    <m/>
    <n v="0"/>
    <s v="SIN AVANCE"/>
    <m/>
    <m/>
    <m/>
    <n v="5"/>
    <n v="41.666666666666664"/>
    <s v="DEFICIENTE"/>
  </r>
  <r>
    <s v="DERECHOS HUMANOS, CULTURA DE PAZ Y ALIANZAS PARA LA VIDA"/>
    <x v="0"/>
    <s v="Fortalecimiento del acceso a la justicia. "/>
    <x v="0"/>
    <s v="Ejecución de estrategias  de promoción de acceso a la justicia efectivo."/>
    <n v="2.5000000000000001E-3"/>
    <n v="0.01"/>
    <x v="0"/>
    <s v="Promoción al acceso a la justicia. "/>
    <n v="5"/>
    <s v="Fortalecidos Centros de Armonización de resguardos indígenas de Nariño."/>
    <n v="1202024"/>
    <s v="Servicio de apoyo financiero para fortalecimiento de la justicia propia"/>
    <n v="120202401"/>
    <s v="Sistemas de justicia propia apoyados financieramente"/>
    <s v="16. Paz, Justicia e Instituciones sólidas"/>
    <s v="Incremento"/>
    <s v="No acumulada"/>
    <n v="0"/>
    <n v="20"/>
    <n v="5"/>
    <n v="5"/>
    <n v="5"/>
    <n v="5"/>
    <n v="0"/>
    <n v="0"/>
    <n v="0"/>
    <x v="1"/>
    <n v="49974205"/>
    <n v="0"/>
    <n v="0"/>
    <m/>
    <n v="0"/>
    <s v="SIN AVANCE"/>
    <m/>
    <m/>
    <m/>
    <m/>
    <n v="0"/>
    <s v="SIN AVANCE"/>
    <m/>
    <m/>
    <m/>
    <m/>
    <n v="0"/>
    <s v="SIN AVANCE"/>
    <m/>
    <m/>
    <m/>
    <n v="0"/>
    <n v="0"/>
    <s v="SIN AVANCE"/>
  </r>
  <r>
    <s v="DERECHOS HUMANOS, CULTURA DE PAZ Y ALIANZAS PARA LA VIDA"/>
    <x v="0"/>
    <s v="Fortalecimiento del acceso a la justicia. "/>
    <x v="0"/>
    <s v="Ejecución de estrategias  de promoción de acceso a la justicia efectivo."/>
    <n v="2.5000000000000001E-3"/>
    <n v="0.01"/>
    <x v="0"/>
    <s v="Promoción al acceso a la justicia. "/>
    <n v="6"/>
    <s v="Diseñada e implementada una estrategia para la promoción de los Jueces de Paz en Nariño"/>
    <n v="1202019"/>
    <s v="Servicio de pormoción del acceso a la justicia"/>
    <n v="120201900"/>
    <s v="Estrategias de acceso a la justicia desarrolladas"/>
    <s v="16. Paz, Justicia e Instituciones sólidas"/>
    <s v="Incremento"/>
    <s v="No acumulada"/>
    <n v="0"/>
    <n v="1"/>
    <n v="1"/>
    <n v="1"/>
    <n v="1"/>
    <n v="1"/>
    <n v="1"/>
    <n v="100"/>
    <n v="100"/>
    <x v="0"/>
    <n v="24987103"/>
    <n v="11377800"/>
    <n v="0"/>
    <m/>
    <n v="0"/>
    <s v="SIN AVANCE"/>
    <m/>
    <m/>
    <m/>
    <m/>
    <n v="0"/>
    <s v="SIN AVANCE"/>
    <m/>
    <m/>
    <m/>
    <m/>
    <n v="0"/>
    <s v="SIN AVANCE"/>
    <m/>
    <m/>
    <m/>
    <n v="1"/>
    <n v="100"/>
    <s v="OPTIMO"/>
  </r>
  <r>
    <s v="DERECHOS HUMANOS, CULTURA DE PAZ Y ALIANZAS PARA LA VIDA"/>
    <x v="0"/>
    <s v="Fortalecimiento del acceso a la justicia. "/>
    <x v="0"/>
    <s v="Ejecución de estrategias  de promoción de acceso a la justicia efectivo."/>
    <n v="2.5000000000000001E-3"/>
    <n v="0.01"/>
    <x v="0"/>
    <s v="Promoción al acceso a la justicia. "/>
    <n v="7"/>
    <s v="Realizadas jornadas móviles de servicios de justicia."/>
    <n v="1202026"/>
    <s v="Servicio de atención de justicia itinerante"/>
    <n v="120202600"/>
    <s v="Jornadas móviles de justicia itinerante realizadas"/>
    <s v="16. Paz, Justicia e Instituciones sólidas"/>
    <s v="Incremento"/>
    <s v="No acumulada"/>
    <n v="4"/>
    <n v="7"/>
    <n v="1"/>
    <n v="2"/>
    <n v="2"/>
    <n v="2"/>
    <n v="3"/>
    <n v="300"/>
    <n v="100"/>
    <x v="0"/>
    <n v="770534830"/>
    <n v="0"/>
    <n v="0"/>
    <m/>
    <n v="0"/>
    <s v="SIN AVANCE"/>
    <m/>
    <m/>
    <m/>
    <m/>
    <n v="0"/>
    <s v="SIN AVANCE"/>
    <m/>
    <m/>
    <m/>
    <m/>
    <n v="0"/>
    <s v="SIN AVANCE"/>
    <m/>
    <m/>
    <m/>
    <n v="3"/>
    <n v="42.857142857142854"/>
    <s v="DEFICIENTE"/>
  </r>
  <r>
    <s v="DERECHOS HUMANOS, CULTURA DE PAZ Y ALIANZAS PARA LA VIDA"/>
    <x v="0"/>
    <s v="Fortalecimiento del acceso a la justicia. "/>
    <x v="0"/>
    <s v="Ejecución de estrategias  de promoción de acceso a la justicia efectivo."/>
    <n v="2.5000000000000001E-3"/>
    <n v="0.01"/>
    <x v="0"/>
    <s v=" Promoción de los métodos de resolución de conflictos."/>
    <n v="8"/>
    <s v="Realizadas jornadas gratuitas de conciliación."/>
    <n v="1202005"/>
    <s v="Servicio de asistencia técnica para la descentralización de los Servicio de justicia en los territorios"/>
    <n v="120200501"/>
    <s v="Jornadas móviles de acceso a la justicia realizadas"/>
    <s v="16. Paz, Justicia e Instituciones sólidas"/>
    <s v="Incremento"/>
    <s v="No acumulada"/>
    <n v="4"/>
    <n v="8"/>
    <n v="2"/>
    <n v="2"/>
    <n v="2"/>
    <n v="2"/>
    <n v="3"/>
    <n v="150"/>
    <n v="100"/>
    <x v="0"/>
    <n v="0"/>
    <n v="0"/>
    <n v="0"/>
    <m/>
    <n v="0"/>
    <s v="SIN AVANCE"/>
    <m/>
    <m/>
    <m/>
    <m/>
    <n v="0"/>
    <s v="SIN AVANCE"/>
    <m/>
    <m/>
    <m/>
    <m/>
    <n v="0"/>
    <s v="SIN AVANCE"/>
    <m/>
    <m/>
    <m/>
    <n v="3"/>
    <n v="37.5"/>
    <s v="DEFICIENTE"/>
  </r>
  <r>
    <s v="DERECHOS HUMANOS, CULTURA DE PAZ Y ALIANZAS PARA LA VIDA"/>
    <x v="0"/>
    <s v="Fortalecimiento del acceso a la justicia. "/>
    <x v="0"/>
    <s v="Porcentaje de adolescentes privados de la libertad con garantía de derechos en el Sistema de Responsabilidad Penal Adolescente -SRPA-._x000a_"/>
    <n v="0.59699999999999998"/>
    <n v="0.62"/>
    <x v="0"/>
    <s v="Sistema penitenciario y carcelario en el marco de los derechos humanos"/>
    <n v="9"/>
    <s v="Formulado e implementado el Plan de Acción Anual del Sistema de Responsabilidad Penal para Adolescentes -SRPA-"/>
    <n v="1206011"/>
    <s v="Documentos de planeación"/>
    <n v="120601100"/>
    <s v="Documentos de planeación realizados"/>
    <s v="16. Paz, Justicia e Instituciones sólidas"/>
    <s v="Mantenimiento"/>
    <s v="No acumulada"/>
    <n v="1"/>
    <n v="1"/>
    <n v="1"/>
    <n v="1"/>
    <n v="1"/>
    <n v="1"/>
    <n v="1"/>
    <n v="100"/>
    <n v="100"/>
    <x v="0"/>
    <n v="0"/>
    <n v="40000000"/>
    <n v="40000000"/>
    <m/>
    <n v="0"/>
    <s v="SIN AVANCE"/>
    <m/>
    <m/>
    <m/>
    <m/>
    <n v="0"/>
    <s v="SIN AVANCE"/>
    <m/>
    <m/>
    <m/>
    <m/>
    <n v="0"/>
    <s v="SIN AVANCE"/>
    <m/>
    <m/>
    <m/>
    <n v="1"/>
    <n v="25"/>
    <s v="MUY DEFICIENTE"/>
  </r>
  <r>
    <s v="DERECHOS HUMANOS, CULTURA DE PAZ Y ALIANZAS PARA LA VIDA"/>
    <x v="0"/>
    <s v="Fortalecimiento del acceso a la justicia. "/>
    <x v="0"/>
    <s v="Porcentaje de adolescentes privados de la libertad con garantía de derechos en el Sistema de Responsabilidad Penal Adolescente -SRPA-._x000a_"/>
    <n v="0.59699999999999998"/>
    <n v="0.62"/>
    <x v="0"/>
    <s v="Sistema penitenciario y carcelario en el marco de los derechos humanos"/>
    <n v="10"/>
    <s v="Mejorada la infraestructura del Internado en Reestablecimiento en Administración de Justicia - Pasto"/>
    <n v="1206003"/>
    <s v="Infraestructura penitenciaria y carcelaria con mejoramiento_x000a_"/>
    <n v="120600300"/>
    <s v="Establecimiento de reclusión (nacionales y territoriales) con mejoramiento_x000a_"/>
    <s v="16. Paz, Justicia e Instituciones sólidas"/>
    <s v="Incremento"/>
    <s v="No acumulada"/>
    <n v="0"/>
    <n v="1"/>
    <n v="1"/>
    <n v="1"/>
    <n v="1"/>
    <n v="1"/>
    <n v="0"/>
    <n v="0"/>
    <n v="0"/>
    <x v="1"/>
    <n v="0"/>
    <n v="311377800"/>
    <n v="0"/>
    <m/>
    <n v="0"/>
    <s v="SIN AVANCE"/>
    <m/>
    <m/>
    <m/>
    <m/>
    <n v="0"/>
    <s v="SIN AVANCE"/>
    <m/>
    <m/>
    <m/>
    <m/>
    <n v="0"/>
    <s v="SIN AVANCE"/>
    <m/>
    <m/>
    <m/>
    <n v="0"/>
    <n v="0"/>
    <s v="SIN AVANCE"/>
  </r>
  <r>
    <s v="DERECHOS HUMANOS, CULTURA DE PAZ Y ALIANZAS PARA LA VIDA"/>
    <x v="0"/>
    <s v="Fortalecimiento Institucional en Seguridad Humana, Convivencia y DDHH"/>
    <x v="0"/>
    <s v="Denuncias criminales por cada 100.000 habitantes"/>
    <n v="2642"/>
    <n v="2200"/>
    <x v="0"/>
    <s v="Fortalecimiento de la política criminal del Estado colombiano"/>
    <n v="11"/>
    <s v="Sistema de Información creado e implementado en el Observatorio de Paz y Derechos Humanos de la Gobernación de Nariño."/>
    <n v="4501008"/>
    <s v="Servicio de información actualizado"/>
    <n v="450100800"/>
    <s v="Sistemas de información actualizados"/>
    <s v="16. Paz, Justicia e Instituciones sólidas"/>
    <s v="Incremento"/>
    <s v="No acumulada"/>
    <n v="0"/>
    <n v="1"/>
    <n v="1"/>
    <n v="1"/>
    <n v="1"/>
    <n v="1"/>
    <n v="1"/>
    <n v="100"/>
    <n v="100"/>
    <x v="0"/>
    <n v="0"/>
    <n v="0"/>
    <n v="0"/>
    <m/>
    <n v="0"/>
    <s v="SIN AVANCE"/>
    <m/>
    <m/>
    <m/>
    <m/>
    <n v="0"/>
    <s v="SIN AVANCE"/>
    <m/>
    <m/>
    <m/>
    <m/>
    <n v="0"/>
    <s v="SIN AVANCE"/>
    <m/>
    <m/>
    <m/>
    <n v="1"/>
    <n v="100"/>
    <s v="OPTIMO"/>
  </r>
  <r>
    <s v="DERECHOS HUMANOS, CULTURA DE PAZ Y ALIANZAS PARA LA VIDA"/>
    <x v="0"/>
    <s v="Fortalecimiento Institucional en Seguridad Humana, Convivencia y DDHH"/>
    <x v="0"/>
    <s v="Denuncias criminales por cada 100.000 habitantes"/>
    <n v="2642"/>
    <n v="2200"/>
    <x v="0"/>
    <s v="Fortalecimiento de la política criminal del Estado colombiano"/>
    <n v="12"/>
    <s v="Apoyados los Centros de Detención Transitorios en Nariño:  Pasto, Ipiales, Tumaco y La Unión.."/>
    <s v="1206007"/>
    <s v="Servicio de bienestar a la población privada de libertad"/>
    <n v="120600700"/>
    <s v="Personas privadas de la libertad con servicio de bienestar"/>
    <s v="16. Paz, Justicia e Instituciones sólidas"/>
    <s v="Incremento"/>
    <s v="No acumulada"/>
    <n v="1200"/>
    <n v="4200"/>
    <n v="600"/>
    <n v="1200"/>
    <n v="1200"/>
    <n v="1200"/>
    <n v="2131"/>
    <n v="355.16666666666669"/>
    <n v="100"/>
    <x v="0"/>
    <n v="0"/>
    <n v="0"/>
    <n v="30340800"/>
    <m/>
    <n v="0"/>
    <s v="SIN AVANCE"/>
    <m/>
    <m/>
    <m/>
    <m/>
    <n v="0"/>
    <s v="SIN AVANCE"/>
    <m/>
    <m/>
    <m/>
    <m/>
    <n v="0"/>
    <s v="SIN AVANCE"/>
    <m/>
    <m/>
    <m/>
    <n v="2131"/>
    <n v="50.738095238095241"/>
    <s v="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3"/>
    <s v="Formulado e implementado el Plan Integral de Seguridad y Convivencia Ciudadana PISCC con enfoque de género y etareo."/>
    <n v="4501026"/>
    <s v="Documentos Planeación"/>
    <n v="450102602"/>
    <s v="Planes Integrales de Seguridad y Convivencia -PISCC con enfoque de género elaborados"/>
    <s v="16. Paz, Justicia e Instituciones sólidas"/>
    <s v="Mantenimiento"/>
    <s v="No acumulada"/>
    <n v="1"/>
    <n v="1"/>
    <n v="1"/>
    <n v="1"/>
    <n v="1"/>
    <n v="1"/>
    <n v="1"/>
    <n v="100"/>
    <n v="100"/>
    <x v="0"/>
    <n v="90000000"/>
    <n v="90000000"/>
    <n v="90000"/>
    <m/>
    <n v="0"/>
    <s v="SIN AVANCE"/>
    <m/>
    <m/>
    <m/>
    <m/>
    <n v="0"/>
    <s v="SIN AVANCE"/>
    <m/>
    <m/>
    <m/>
    <m/>
    <n v="0"/>
    <s v="SIN AVANCE"/>
    <m/>
    <m/>
    <m/>
    <n v="1"/>
    <n v="25"/>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4"/>
    <s v="Implementados proyectos de convivencia y seguridad ciudadana en el marco del PISCC."/>
    <n v="4501029"/>
    <s v="Servicio de apoyo financiero para proyectos de convivencia y seguridad ciudadana_x000a_"/>
    <n v="450102900"/>
    <s v="Proyectos de convivencia y seguridad ciudadana apoyados financieramente"/>
    <s v="16. Paz, Justicia e Instituciones sólidas"/>
    <s v="Incremento"/>
    <s v="No acumulada"/>
    <n v="1"/>
    <n v="15"/>
    <n v="3"/>
    <n v="4"/>
    <n v="4"/>
    <n v="4"/>
    <n v="6"/>
    <n v="200"/>
    <n v="100"/>
    <x v="0"/>
    <n v="6370485793"/>
    <n v="605808660"/>
    <n v="445586917"/>
    <m/>
    <n v="0"/>
    <s v="SIN AVANCE"/>
    <m/>
    <m/>
    <m/>
    <m/>
    <n v="0"/>
    <s v="SIN AVANCE"/>
    <m/>
    <m/>
    <m/>
    <m/>
    <n v="0"/>
    <s v="SIN AVANCE"/>
    <m/>
    <m/>
    <m/>
    <n v="6"/>
    <n v="40"/>
    <s v="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5"/>
    <s v="Formulado y ejecutado el Plan de Acción Anual para el Comité Departamental de Lucha contra la Trata de Personas. "/>
    <n v="4501046"/>
    <s v="Documentos de lineamientos técnicos"/>
    <n v="450104600"/>
    <s v="Documentos de lineamientos técnicos realizados"/>
    <s v="16. Paz, Justicia e Instituciones sólidas"/>
    <s v="Incremento"/>
    <s v="No acumulada"/>
    <n v="0"/>
    <n v="4"/>
    <n v="1"/>
    <n v="1"/>
    <n v="1"/>
    <n v="1"/>
    <n v="1"/>
    <n v="100"/>
    <n v="100"/>
    <x v="0"/>
    <n v="130639320"/>
    <n v="41337800"/>
    <n v="16137800"/>
    <m/>
    <n v="0"/>
    <s v="SIN AVANCE"/>
    <m/>
    <m/>
    <m/>
    <m/>
    <n v="0"/>
    <s v="SIN AVANCE"/>
    <m/>
    <m/>
    <m/>
    <m/>
    <n v="0"/>
    <s v="SIN AVANCE"/>
    <m/>
    <m/>
    <m/>
    <n v="1"/>
    <n v="25"/>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6"/>
    <s v="Protegidas y acompañadas víctimas del delito de trata de personas."/>
    <n v="4501006"/>
    <s v="Servicio de protección individual en riesgo extraordinario y extremo"/>
    <n v="450100600"/>
    <s v="Personas en riesgo extraordinario y extremo protegidas"/>
    <s v="5. Igualdad de Género"/>
    <s v="Incremento"/>
    <s v="No acumulada"/>
    <n v="36"/>
    <n v="120"/>
    <n v="30"/>
    <n v="30"/>
    <n v="30"/>
    <n v="30"/>
    <n v="29"/>
    <n v="96.666666666666671"/>
    <n v="96.666666666666671"/>
    <x v="2"/>
    <n v="0"/>
    <n v="0"/>
    <n v="0"/>
    <m/>
    <n v="0"/>
    <s v="SIN AVANCE"/>
    <m/>
    <m/>
    <m/>
    <m/>
    <n v="0"/>
    <s v="SIN AVANCE"/>
    <m/>
    <m/>
    <m/>
    <m/>
    <n v="0"/>
    <s v="SIN AVANCE"/>
    <m/>
    <m/>
    <m/>
    <n v="29"/>
    <n v="24.166666666666668"/>
    <s v="MUY DEFICIENTE"/>
  </r>
  <r>
    <s v="DERECHOS HUMANOS, CULTURA DE PAZ Y ALIANZAS PARA LA VIDA"/>
    <x v="0"/>
    <s v="Fortalecimiento Institucional en Seguridad Humana, Convivencia y DDHH"/>
    <x v="0"/>
    <s v="Denuncias criminales por cada 100.000 habitantes"/>
    <n v="2642"/>
    <n v="2200"/>
    <x v="1"/>
    <s v="Fortalecimiento de la política criminal del Estado colombiano"/>
    <n v="17"/>
    <s v="Formulados lineamientos técnicos para la implementación de la Política Nacional de drogas y Consejo Nacional de Estupefacientes."/>
    <n v="4501046"/>
    <s v="Documentos de lineamientos técnicos"/>
    <n v="450104600"/>
    <s v="Documentos de lineamientos técnicos"/>
    <s v="16. Paz, Justicia e Instituciones sólidas"/>
    <s v="Incremento"/>
    <s v="No acumulada"/>
    <n v="0"/>
    <n v="8"/>
    <n v="2"/>
    <n v="2"/>
    <n v="2"/>
    <n v="2"/>
    <n v="2"/>
    <n v="100"/>
    <n v="100"/>
    <x v="0"/>
    <n v="21000000"/>
    <n v="0"/>
    <n v="0"/>
    <m/>
    <n v="0"/>
    <s v="SIN AVANCE"/>
    <m/>
    <m/>
    <m/>
    <m/>
    <n v="0"/>
    <s v="SIN AVANCE"/>
    <m/>
    <m/>
    <m/>
    <m/>
    <n v="0"/>
    <s v="SIN AVANCE"/>
    <m/>
    <m/>
    <m/>
    <n v="2"/>
    <n v="25"/>
    <s v="MUY DEFICIENTE"/>
  </r>
  <r>
    <s v="DERECHOS HUMANOS, CULTURA DE PAZ Y ALIANZAS PARA LA VIDA"/>
    <x v="0"/>
    <s v="Fortalecimiento Institucional en Seguridad Humana, Convivencia y DDHH"/>
    <x v="0"/>
    <s v="Personas lesionadas por pólvora."/>
    <n v="159"/>
    <n v="100"/>
    <x v="1"/>
    <s v="Fortalecimiento de la política criminal del Estado colombiano"/>
    <n v="18"/>
    <s v="Elaborado y ejecutado el Plan de Acción Anual del Comité de Prevención al Uso de Pólvora."/>
    <s v="4501031"/>
    <s v="Documentos normativos"/>
    <n v="450103100"/>
    <s v="Documentos normativos realizados"/>
    <s v="16. Paz, Justicia e Instituciones sólidas"/>
    <s v="Incremento"/>
    <s v="No acumulada"/>
    <n v="0"/>
    <n v="4"/>
    <n v="1"/>
    <n v="1"/>
    <n v="1"/>
    <n v="1"/>
    <n v="1"/>
    <n v="100"/>
    <n v="100"/>
    <x v="0"/>
    <n v="95573520"/>
    <n v="22755600"/>
    <n v="11377800"/>
    <m/>
    <n v="0"/>
    <s v="SIN AVANCE"/>
    <m/>
    <m/>
    <m/>
    <m/>
    <n v="0"/>
    <s v="SIN AVANCE"/>
    <m/>
    <m/>
    <m/>
    <m/>
    <n v="0"/>
    <s v="SIN AVANCE"/>
    <m/>
    <m/>
    <m/>
    <n v="1"/>
    <n v="25"/>
    <s v="MUY DEFICIENTE"/>
  </r>
  <r>
    <s v="DERECHOS HUMANOS, CULTURA DE PAZ Y ALIANZAS PARA LA VIDA"/>
    <x v="0"/>
    <s v="Fortalecimiento Institucional en Seguridad Humana, Convivencia y DDHH"/>
    <x v="0"/>
    <s v="Personas lesionadas por pólvora."/>
    <n v="159"/>
    <n v="100"/>
    <x v="1"/>
    <s v="Fortalecimiento de la política criminal del Estado colombiano"/>
    <n v="19"/>
    <s v="Implementadas campañas para la prevención de lesiones de personas  por pólvora."/>
    <n v="4501044"/>
    <s v="Servicio de promoción de convivencia y no repetición"/>
    <n v="450100400"/>
    <s v="Iniciativas para la promoción de la convivencia implementadas"/>
    <s v="16. Paz, Justicia e Instituciones sólidas"/>
    <s v="Incremento"/>
    <s v="No acumulada"/>
    <n v="1"/>
    <n v="8"/>
    <n v="2"/>
    <n v="2"/>
    <n v="2"/>
    <n v="2"/>
    <n v="5"/>
    <n v="250"/>
    <n v="100"/>
    <x v="0"/>
    <n v="71000000"/>
    <n v="0"/>
    <n v="0"/>
    <m/>
    <n v="0"/>
    <s v="SIN AVANCE"/>
    <m/>
    <m/>
    <m/>
    <m/>
    <n v="0"/>
    <s v="SIN AVANCE"/>
    <m/>
    <m/>
    <m/>
    <m/>
    <n v="0"/>
    <s v="SIN AVANCE"/>
    <m/>
    <m/>
    <m/>
    <n v="5"/>
    <n v="62.5"/>
    <s v="ACEPTABLE"/>
  </r>
  <r>
    <s v="DERECHOS HUMANOS, CULTURA DE PAZ Y ALIANZAS PARA LA VIDA"/>
    <x v="0"/>
    <s v="Nuevos cultivos para la paz"/>
    <x v="0"/>
    <s v="Número de familias con iniciativas productivas apoyadas."/>
    <n v="200"/>
    <n v="750"/>
    <x v="1"/>
    <s v="Garantías para la reconversión de los cultivos de uso ilícito."/>
    <n v="20"/>
    <s v="Formulado e implementado el plan de acción anual del Consejo Departamental para la Sustitución Concertada de Cultivos de Uso Ilícito en Nariño."/>
    <n v="4501046"/>
    <s v="Documentos de lineamientos técnicos"/>
    <n v="450104601"/>
    <s v="Documentos de lineamientos sobre cultivos ilícitos realizados"/>
    <s v="16. Paz, Justicia e Instituciones sólidas"/>
    <s v="Mantenimiento"/>
    <s v="No acumulada"/>
    <n v="1"/>
    <n v="1"/>
    <n v="1"/>
    <n v="1"/>
    <n v="1"/>
    <n v="1"/>
    <n v="0"/>
    <n v="0"/>
    <n v="0"/>
    <x v="1"/>
    <n v="137000000"/>
    <n v="81920160"/>
    <n v="28823760"/>
    <m/>
    <n v="0"/>
    <s v="SIN AVANCE"/>
    <m/>
    <m/>
    <m/>
    <m/>
    <n v="0"/>
    <s v="SIN AVANCE"/>
    <m/>
    <m/>
    <m/>
    <m/>
    <n v="0"/>
    <s v="SIN AVANCE"/>
    <m/>
    <m/>
    <m/>
    <n v="0"/>
    <n v="0"/>
    <s v="SIN AVANCE"/>
  </r>
  <r>
    <s v="DERECHOS HUMANOS, CULTURA DE PAZ Y ALIANZAS PARA LA VIDA"/>
    <x v="0"/>
    <s v="Nuevos cultivos para la paz"/>
    <x v="0"/>
    <s v="Número de familias con iniciativas productivas apoyadas."/>
    <n v="200"/>
    <n v="750"/>
    <x v="1"/>
    <s v="Garantías para la reconversión de los cultivos de uso ilícito."/>
    <n v="21"/>
    <s v="Asistidas técnicamente instancias territoriales, organizaciones sociales y campesinas para fortalecer los procesos de tránsito hacia economías productivas legales. "/>
    <n v="4501001"/>
    <s v="Servicio de asistencia técnica"/>
    <n v="450100100"/>
    <s v="Instancias territoriales asistidas técnicamente"/>
    <s v="16. Paz, Justicia e Instituciones sólidas"/>
    <s v="Incremento"/>
    <s v="No acumulada"/>
    <n v="10"/>
    <n v="35"/>
    <n v="5"/>
    <n v="3"/>
    <n v="7"/>
    <n v="10"/>
    <n v="11"/>
    <n v="220"/>
    <n v="100"/>
    <x v="0"/>
    <n v="210786760"/>
    <n v="27155712"/>
    <n v="13666015.75"/>
    <m/>
    <n v="0"/>
    <s v="SIN AVANCE"/>
    <m/>
    <m/>
    <m/>
    <m/>
    <n v="0"/>
    <s v="SIN AVANCE"/>
    <m/>
    <m/>
    <m/>
    <m/>
    <n v="0"/>
    <s v="SIN AVANCE"/>
    <m/>
    <m/>
    <m/>
    <n v="11"/>
    <n v="31.428571428571427"/>
    <s v="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2"/>
    <s v="Apoyados procesos colectivos de construcción plural de memorias históricas hacia la no repetición del conflicto armado."/>
    <n v="4502018"/>
    <s v="Servicio de archivo sobre violaciones de derechos humanos"/>
    <n v="450201801"/>
    <s v="Procesos colectivos de memoria histórica y archivos de derechos humanos apoyados"/>
    <s v="16-Paz, Justicia e instituciones solidas"/>
    <s v="Incremento"/>
    <s v="No acumulada"/>
    <n v="4"/>
    <n v="16"/>
    <n v="3"/>
    <n v="3"/>
    <n v="3"/>
    <n v="3"/>
    <n v="2"/>
    <n v="66.666666666666671"/>
    <n v="66.666666666666671"/>
    <x v="3"/>
    <n v="17819589"/>
    <n v="0"/>
    <n v="0"/>
    <m/>
    <n v="0"/>
    <s v="SIN AVANCE"/>
    <m/>
    <m/>
    <m/>
    <m/>
    <n v="0"/>
    <s v="SIN AVANCE"/>
    <m/>
    <m/>
    <m/>
    <m/>
    <n v="0"/>
    <s v="SIN AVANCE"/>
    <m/>
    <m/>
    <m/>
    <n v="2"/>
    <n v="1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3"/>
    <s v="Brindada asistencia técnica para la creación y fortalecimiento de Consejos Territoriales de Paz, Reconciliación y Convivencia y Secretarías Municipales de paz."/>
    <n v="4502022"/>
    <s v="Servicio de asistencia técnica"/>
    <n v="450202200"/>
    <s v="Instancias territoriales de coordinación institucional asistidas y apoyadas"/>
    <s v="16-Paz, Justicia e instituciones solidas"/>
    <s v="Incremento"/>
    <s v="No acumulada"/>
    <n v="18"/>
    <n v="25"/>
    <n v="7"/>
    <n v="7"/>
    <n v="6"/>
    <n v="5"/>
    <n v="18"/>
    <n v="257.14285714285717"/>
    <n v="100"/>
    <x v="0"/>
    <n v="17819589"/>
    <n v="0"/>
    <n v="0"/>
    <m/>
    <n v="0"/>
    <s v="SIN AVANCE"/>
    <m/>
    <m/>
    <m/>
    <m/>
    <n v="0"/>
    <s v="SIN AVANCE"/>
    <m/>
    <m/>
    <m/>
    <m/>
    <n v="0"/>
    <s v="SIN AVANCE"/>
    <m/>
    <m/>
    <m/>
    <n v="18"/>
    <n v="72"/>
    <s v="BUENO"/>
  </r>
  <r>
    <s v="DERECHOS HUMANOS, CULTURA DE PAZ Y ALIANZAS PARA LA VIDA"/>
    <x v="0"/>
    <s v="Culturas y saberes para la vida y la paz"/>
    <x v="1"/>
    <s v="Índice de incidencia del conflicto armado."/>
    <s v="Alto"/>
    <s v="Medio"/>
    <x v="1"/>
    <s v="Fortalecimiento del buen gobierno para el respeto y garantía de los derechos humanos."/>
    <n v="24"/>
    <s v="Apoyados proyectos e iniciativas que hagan parte del plan de acción del Consejo Departamental de Paz, Reconciliación y Convivencia."/>
    <s v="4502021"/>
    <s v="Servicio de apoyo financiero para la implementación de proyectos en materia de derechos humanos"/>
    <n v="450202100"/>
    <s v="Proyectos cofinanciados"/>
    <s v="16-Paz, Justicia e instituciones solidas"/>
    <s v="Incremento"/>
    <s v="No acumulada"/>
    <n v="0"/>
    <n v="8"/>
    <n v="2"/>
    <n v="2"/>
    <n v="2"/>
    <n v="2"/>
    <n v="2"/>
    <n v="100"/>
    <n v="100"/>
    <x v="0"/>
    <n v="10277881"/>
    <n v="0"/>
    <n v="0"/>
    <m/>
    <n v="0"/>
    <s v="SIN AVANCE"/>
    <m/>
    <m/>
    <m/>
    <m/>
    <n v="0"/>
    <s v="SIN AVANCE"/>
    <m/>
    <m/>
    <m/>
    <m/>
    <n v="0"/>
    <s v="SIN AVANCE"/>
    <m/>
    <m/>
    <m/>
    <n v="2"/>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5"/>
    <s v="Elaborados documentos de investigación sobre  experiencias territoriales de memoria histórica, cultura y construcción de paz del Departamento."/>
    <n v="4502030"/>
    <s v="Documentos de investigación"/>
    <n v="450203000"/>
    <s v="Documentos de investigación elaborados"/>
    <s v="16-Paz, Justicia e instituciones solidas"/>
    <s v="Incremento"/>
    <s v="No acumulada"/>
    <n v="0"/>
    <n v="4"/>
    <n v="1"/>
    <n v="1"/>
    <n v="1"/>
    <n v="1"/>
    <n v="1"/>
    <n v="100"/>
    <n v="100"/>
    <x v="0"/>
    <n v="17819589"/>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6"/>
    <s v="Implementada una estrategia pedagógica para la difusión y apropiación del legado e informe final y capítulos territoriales (Región Pacífico y Región Nariño y Sur del Cauca) de la Comisión para el Esclarecimiento de la Verdad."/>
    <n v="4502034"/>
    <s v="Servicio de educación informal"/>
    <n v="450203404"/>
    <s v="Estrategias implementadas"/>
    <s v="16-Paz, Justicia e instituciones solidas"/>
    <s v="Mantenimiento"/>
    <s v="No acumulada"/>
    <s v="ND"/>
    <n v="1"/>
    <n v="1"/>
    <n v="1"/>
    <n v="1"/>
    <n v="1"/>
    <n v="1"/>
    <n v="100"/>
    <n v="100"/>
    <x v="0"/>
    <n v="297154"/>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7"/>
    <s v="Implementadas estrategias de articulación interinstitucional alrededor del servicio social para la paz contemplado en la Ley 2272 de 2022."/>
    <n v="4502033"/>
    <s v="Servicio de integración de la oferta pública"/>
    <n v="450203302"/>
    <s v="Estrategia móvil implementada"/>
    <s v="16-Paz, Justicia e instituciones solidas"/>
    <s v="Mantenimiento"/>
    <s v="No acumulada"/>
    <n v="0"/>
    <n v="1"/>
    <s v="NP"/>
    <n v="1"/>
    <n v="1"/>
    <n v="1"/>
    <n v="1"/>
    <n v="0"/>
    <n v="0"/>
    <x v="4"/>
    <n v="0"/>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8"/>
    <s v="Diseñada e implementada estrategia de comunicación que promueva narrativas y prácticas de cultura de paz en medios digitales, escritos y radiales. "/>
    <s v="4502038"/>
    <s v="Servicio de promoción de la garantía de derechos"/>
    <n v="450203800"/>
    <s v="Estrategias de promoción de la garantía de derechos implementadas"/>
    <s v="16-Paz, Justicia e instituciones solidas"/>
    <s v="Mantenimiento"/>
    <s v="No acumulada"/>
    <n v="0"/>
    <n v="1"/>
    <n v="1"/>
    <n v="1"/>
    <n v="1"/>
    <n v="1"/>
    <n v="0.5"/>
    <n v="50"/>
    <n v="50"/>
    <x v="5"/>
    <n v="17819589"/>
    <n v="0"/>
    <n v="0"/>
    <m/>
    <n v="0"/>
    <s v="SIN AVANCE"/>
    <m/>
    <m/>
    <m/>
    <m/>
    <n v="0"/>
    <s v="SIN AVANCE"/>
    <m/>
    <m/>
    <m/>
    <m/>
    <n v="0"/>
    <s v="SIN AVANCE"/>
    <m/>
    <m/>
    <m/>
    <n v="0.5"/>
    <n v="12.5"/>
    <s v="MUY DEFICIENTE"/>
  </r>
  <r>
    <s v="DERECHOS HUMANOS, CULTURA DE PAZ Y ALIANZAS PARA LA VIDA"/>
    <x v="0"/>
    <s v="Culturas y saberes para la vida y la paz"/>
    <x v="1"/>
    <s v="Índice de incidencia del conflicto armado."/>
    <s v="Alto"/>
    <s v="Medio"/>
    <x v="1"/>
    <s v="Fortalecimiento del buen gobierno para el respeto y garantía de los derechos humanos."/>
    <n v="29"/>
    <s v="Diseñada e implementada estrategia para los diálogos regionales para la paz hacia el fortalecimiento de la participación ciudadana en la búsqueda de la transformación territorial  de las  subregiones más afectadas por el conflicto armado."/>
    <s v="4502001"/>
    <s v="Servicio de promoción a la participación ciudadana"/>
    <n v="450200100"/>
    <s v="Espacios de participación promovidos"/>
    <s v="16-Paz, Justicia e instituciones solidas_x000a_10 Reducción de las desigualdades_x000a_17 Alianza para lograr los objetivos"/>
    <s v="Mantenimiento"/>
    <s v="No acumulada"/>
    <n v="0"/>
    <n v="1"/>
    <n v="1"/>
    <n v="1"/>
    <n v="1"/>
    <n v="1"/>
    <n v="1"/>
    <n v="100"/>
    <n v="100"/>
    <x v="0"/>
    <n v="17819589"/>
    <n v="0"/>
    <n v="0"/>
    <m/>
    <n v="0"/>
    <s v="SIN AVANCE"/>
    <m/>
    <m/>
    <m/>
    <m/>
    <n v="0"/>
    <s v="SIN AVANCE"/>
    <m/>
    <m/>
    <m/>
    <m/>
    <n v="0"/>
    <s v="SIN AVANCE"/>
    <m/>
    <m/>
    <m/>
    <n v="1"/>
    <n v="25"/>
    <s v="MUY DEFICIENTE"/>
  </r>
  <r>
    <s v="DERECHOS HUMANOS, CULTURA DE PAZ Y ALIANZAS PARA LA VIDA"/>
    <x v="0"/>
    <s v="Culturas y saberes para la vida y la paz"/>
    <x v="1"/>
    <s v="Índice de incidencia del conflicto armado."/>
    <s v="Alto"/>
    <s v="Medio"/>
    <x v="1"/>
    <s v="Fortalecimiento de la convivencia y la seguridad ciudadana."/>
    <n v="30"/>
    <s v="Fortalecidas iniciativas ciudadanas de no violencia, protección civil no armada, derechos humanos, reconciliación, convivencia, diálogo, cultura y construcción de paz. "/>
    <n v="4501004"/>
    <s v="Servicio de promoción de convivencia y no repetición"/>
    <n v="450100400"/>
    <s v="Iniciativas para la promoción de la convivencia implementadas"/>
    <s v="16-Paz, Justicia e instituciones solidas"/>
    <s v="Incremento"/>
    <s v="No acumulada"/>
    <n v="18"/>
    <n v="100"/>
    <n v="20"/>
    <n v="20"/>
    <n v="20"/>
    <n v="22"/>
    <n v="22"/>
    <n v="110"/>
    <n v="100"/>
    <x v="0"/>
    <n v="17819589"/>
    <n v="0"/>
    <n v="0"/>
    <m/>
    <n v="0"/>
    <s v="SIN AVANCE"/>
    <m/>
    <m/>
    <m/>
    <m/>
    <n v="0"/>
    <s v="SIN AVANCE"/>
    <m/>
    <m/>
    <m/>
    <m/>
    <n v="0"/>
    <s v="SIN AVANCE"/>
    <m/>
    <m/>
    <m/>
    <n v="22"/>
    <n v="22"/>
    <s v="MUY DEFICIENTE"/>
  </r>
  <r>
    <s v="DERECHOS HUMANOS, CULTURA DE PAZ Y ALIANZAS PARA LA VIDA"/>
    <x v="0"/>
    <s v="Culturas y saberes para la vida y la paz"/>
    <x v="1"/>
    <s v="Índice de incidencia del conflicto armado."/>
    <s v="Alto"/>
    <s v="Medio"/>
    <x v="1"/>
    <s v="Fortalecimiento de la convivencia y la seguridad ciudadana."/>
    <n v="31"/>
    <s v="Creada e implementada la Escuela Itinerante Territorial para la Paz."/>
    <n v="4501003"/>
    <s v="Escuelas territoriales de convivencia ciudadana construidas"/>
    <n v="450100300"/>
    <s v="Escuelas territoriales de convivencia creadas en las regiones"/>
    <s v="16-Paz, Justicia e instituciones solidas"/>
    <s v="Mantenimiento"/>
    <s v="No acumulada"/>
    <n v="0"/>
    <n v="1"/>
    <n v="1"/>
    <n v="1"/>
    <n v="1"/>
    <n v="1"/>
    <n v="3"/>
    <n v="300"/>
    <n v="100"/>
    <x v="0"/>
    <n v="17819589"/>
    <n v="0"/>
    <n v="0"/>
    <m/>
    <n v="0"/>
    <s v="SIN AVANCE"/>
    <m/>
    <m/>
    <m/>
    <m/>
    <n v="0"/>
    <s v="SIN AVANCE"/>
    <m/>
    <m/>
    <m/>
    <m/>
    <n v="0"/>
    <s v="SIN AVANCE"/>
    <m/>
    <m/>
    <m/>
    <n v="3"/>
    <n v="75"/>
    <s v="BUENO"/>
  </r>
  <r>
    <s v="DERECHOS HUMANOS, CULTURA DE PAZ Y ALIANZAS PARA LA VIDA"/>
    <x v="0"/>
    <s v="Culturas y saberes para la vida y la paz"/>
    <x v="1"/>
    <s v="Índice de incidencia del conflicto armado."/>
    <s v="Alto"/>
    <s v="Medio"/>
    <x v="1"/>
    <s v="Fortalecimiento de la convivencia y la seguridad ciudadana."/>
    <n v="32"/>
    <s v="Gestionados acuerdos interinstitucionales que promuevan la implementación de las recomendaciones de la Comisión para el Esclarecimiento de la Verdad."/>
    <s v="4501004"/>
    <s v="Servicio de promoción de convivencia y no repetición"/>
    <n v="450100401"/>
    <s v="Acuerdos para la no repetición gestionados"/>
    <s v="16-Paz, Justicia e instituciones solidas"/>
    <s v="Incremento"/>
    <s v="Acumulada"/>
    <n v="0"/>
    <n v="2"/>
    <n v="1"/>
    <n v="1"/>
    <s v="NP"/>
    <s v="NP"/>
    <n v="1"/>
    <n v="100"/>
    <n v="100"/>
    <x v="0"/>
    <n v="0"/>
    <n v="0"/>
    <n v="0"/>
    <m/>
    <n v="0"/>
    <s v="SIN AVANCE"/>
    <m/>
    <m/>
    <m/>
    <m/>
    <n v="0"/>
    <s v="NO PROGRAMADA"/>
    <m/>
    <m/>
    <m/>
    <m/>
    <n v="0"/>
    <s v="NO PROGRAMADA"/>
    <m/>
    <m/>
    <m/>
    <n v="1"/>
    <n v="50"/>
    <s v="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3"/>
    <s v="Cofinanciación de proyectos definidos en las Agendas Comunitarias de Reincorporación, expresiones de reconciliación en territorio y Trabajos Obras y Actividades con contenido Reparador (TOAR)."/>
    <n v="4502021"/>
    <s v="Servicio de apoyo financiero para la implementación de proyectos en materia de derechos humanos."/>
    <n v="450202100"/>
    <s v="Proyectos cofinanciados"/>
    <s v="16 Paz, Justicia e Instituciones sólidas"/>
    <s v="Incremento"/>
    <s v="No acumulada"/>
    <n v="3"/>
    <n v="9"/>
    <n v="1"/>
    <n v="2"/>
    <n v="2"/>
    <n v="1"/>
    <n v="2"/>
    <n v="200"/>
    <n v="100"/>
    <x v="0"/>
    <n v="17819589"/>
    <n v="0"/>
    <n v="0"/>
    <m/>
    <n v="0"/>
    <s v="SIN AVANCE"/>
    <m/>
    <m/>
    <m/>
    <m/>
    <n v="0"/>
    <s v="SIN AVANCE"/>
    <m/>
    <m/>
    <m/>
    <m/>
    <n v="0"/>
    <s v="SIN AVANCE"/>
    <m/>
    <m/>
    <m/>
    <n v="2"/>
    <n v="22.222222222222221"/>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4"/>
    <s v="Personas capacitadas a través de la Escuela de formación política, acuerdos de paz  y liderazgo para firmantes y comunidades en veeduría y seguimiento con enfoques de género y étnico."/>
    <n v="4502034"/>
    <s v="Servicio de educación informal "/>
    <n v="450203400"/>
    <s v="Personas capacitadas"/>
    <s v="4 Educación de Calidad_x000a_ 16 Paz, justicia e Instituciones solidas"/>
    <s v="Incremento"/>
    <s v="No acumulada"/>
    <n v="0"/>
    <n v="100"/>
    <n v="25"/>
    <n v="25"/>
    <n v="25"/>
    <n v="25"/>
    <n v="30"/>
    <n v="120"/>
    <n v="100"/>
    <x v="0"/>
    <n v="0"/>
    <n v="0"/>
    <n v="0"/>
    <m/>
    <n v="0"/>
    <s v="SIN AVANCE"/>
    <m/>
    <m/>
    <m/>
    <m/>
    <n v="0"/>
    <s v="SIN AVANCE"/>
    <m/>
    <m/>
    <m/>
    <m/>
    <n v="0"/>
    <s v="SIN AVANCE"/>
    <m/>
    <m/>
    <m/>
    <n v="30"/>
    <n v="30"/>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5"/>
    <s v="Generados espacios de participación e intercambio de experiencias para personas en proceso de reincorporación, reintegración y sujetos incorporados de procesos de diálogos de paz regionales y nacionales."/>
    <n v="4502038"/>
    <s v="Servicio de promoción de la garantía de derechos"/>
    <n v="450200100"/>
    <s v="Espacios de participación promovidos"/>
    <s v=" 16 Paz, justicia e Instituciones solidas"/>
    <s v="Incremento"/>
    <s v="No acumulada"/>
    <n v="0"/>
    <n v="8"/>
    <n v="2"/>
    <n v="2"/>
    <n v="2"/>
    <n v="2"/>
    <n v="1"/>
    <n v="50"/>
    <n v="50"/>
    <x v="5"/>
    <n v="17819589"/>
    <n v="0"/>
    <n v="0"/>
    <m/>
    <n v="0"/>
    <s v="SIN AVANCE"/>
    <m/>
    <m/>
    <m/>
    <m/>
    <n v="0"/>
    <s v="SIN AVANCE"/>
    <m/>
    <m/>
    <m/>
    <m/>
    <n v="0"/>
    <s v="SIN AVANCE"/>
    <m/>
    <m/>
    <m/>
    <n v="1"/>
    <n v="1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6"/>
    <s v="Implementados planes especiales de armonización étnica en resguardos indígenas y consejos comunitarios priorizados. "/>
    <n v="4502038"/>
    <s v="Servicio de promoción de la garantía de derechos"/>
    <n v="450203800"/>
    <s v="Estrategias de promoción de la garantía de derechos implementadas"/>
    <s v=" 16 Paz, justicia e Instituciones solidas"/>
    <s v="Incremento"/>
    <s v="No acumulada"/>
    <n v="1"/>
    <n v="6"/>
    <n v="2"/>
    <n v="1"/>
    <n v="1"/>
    <n v="1"/>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7"/>
    <s v="Fortalecido el Consejo Departamental de Reincorporación"/>
    <n v="4502022"/>
    <s v="Servicio de asistencia técnica"/>
    <n v="450202200"/>
    <s v="Instancias territoriales de coordinación institucional asistidas y apoyadas"/>
    <s v="1 Fin de la Pobreza_x000a_  2 Hambre cero"/>
    <s v="Mantenimiento"/>
    <s v="No acumulada"/>
    <n v="1"/>
    <n v="1"/>
    <n v="1"/>
    <n v="1"/>
    <n v="1"/>
    <n v="1"/>
    <n v="1"/>
    <n v="100"/>
    <n v="100"/>
    <x v="0"/>
    <n v="17819589"/>
    <n v="0"/>
    <n v="0"/>
    <m/>
    <n v="0"/>
    <s v="SIN AVANCE"/>
    <m/>
    <m/>
    <m/>
    <m/>
    <n v="0"/>
    <s v="SIN AVANCE"/>
    <m/>
    <m/>
    <m/>
    <m/>
    <n v="0"/>
    <s v="SIN AVANCE"/>
    <m/>
    <m/>
    <m/>
    <n v="1"/>
    <n v="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8"/>
    <s v="Territorialización de la política de transversalización del enfoque de género para personas en proceso de reincorporación y reintegración."/>
    <n v="4502032"/>
    <s v="Documentos de lineamientos técnicos"/>
    <n v="450203201"/>
    <s v="Documentos de lineamientos técnicos para la transversalización del enfoque de género formulados"/>
    <s v="5 Igualdad de género."/>
    <s v="Mantenimiento"/>
    <s v="No acumulada"/>
    <n v="0"/>
    <n v="1"/>
    <n v="1"/>
    <n v="1"/>
    <n v="1"/>
    <n v="1"/>
    <n v="1"/>
    <n v="100"/>
    <n v="100"/>
    <x v="0"/>
    <n v="0"/>
    <n v="0"/>
    <n v="0"/>
    <m/>
    <n v="0"/>
    <s v="SIN AVANCE"/>
    <m/>
    <m/>
    <m/>
    <m/>
    <n v="0"/>
    <s v="SIN AVANCE"/>
    <m/>
    <m/>
    <m/>
    <m/>
    <n v="0"/>
    <s v="SIN AVANCE"/>
    <m/>
    <m/>
    <m/>
    <n v="1"/>
    <n v="25"/>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39"/>
    <s v="Cofinanciación de proyectos en el marco del Programa de Reincorporación Integral, dirigido a generar capacidades en sujetos en proceso de reincorporación social, económica y comunitaria orientadas hacia el alcance del buen vivir y la construcción de paz, por medio del acceso y goce efectivo de derechos, la vinculación a la oferta pública y el impulso de sus iniciativas."/>
    <n v="4502021"/>
    <s v="Servicio de apoyo financiero para la implementación de proyectos en materia de derechos humanos."/>
    <n v="450202100"/>
    <s v="Proyectos cofinanciados"/>
    <s v="5 Igualdad de género."/>
    <s v="Incremento"/>
    <s v="No acumulada"/>
    <n v="3"/>
    <n v="16"/>
    <n v="4"/>
    <n v="4"/>
    <n v="4"/>
    <n v="4"/>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0"/>
    <s v="Personas atendidas mediante la activación de las rutas de atención en protección por riesgo extraordinario en proceso de reincorporación y reintegración."/>
    <n v="4501006"/>
    <s v="Servicio de protección individual en riesgo extraordinario y extremo"/>
    <n v="450100600"/>
    <s v="Personas en riesgo extraordinario y extremo protegidas"/>
    <s v="16 Paz, Justicia e Instituciones solidas_x000a_"/>
    <s v="Incremento"/>
    <s v="No acumulada"/>
    <n v="23"/>
    <n v="55"/>
    <n v="8"/>
    <n v="8"/>
    <n v="8"/>
    <n v="8"/>
    <n v="2"/>
    <n v="25"/>
    <n v="25"/>
    <x v="6"/>
    <n v="17819589"/>
    <n v="0"/>
    <n v="0"/>
    <m/>
    <n v="0"/>
    <s v="SIN AVANCE"/>
    <m/>
    <m/>
    <m/>
    <m/>
    <n v="0"/>
    <s v="SIN AVANCE"/>
    <m/>
    <m/>
    <m/>
    <m/>
    <n v="0"/>
    <s v="SIN AVANCE"/>
    <m/>
    <m/>
    <m/>
    <n v="2"/>
    <n v="3.6363636363636362"/>
    <s v="MUY DEFICIENT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1"/>
    <s v="Implementadas iniciativas para la prevención del riesgo y la protección de la vida de personas en proceso de reincorporación y reintegración. "/>
    <n v="4501004"/>
    <s v="Servicio de promoción de convivencia y no repetición"/>
    <n v="450100400"/>
    <s v="Iniciativas para la promoción de la convivencia implementadas"/>
    <s v="16 Paz, Justicia e Instituciones solidas_x000a_"/>
    <s v="Mantenimiento"/>
    <s v="No acumulada"/>
    <n v="0"/>
    <n v="2"/>
    <n v="2"/>
    <n v="2"/>
    <n v="2"/>
    <n v="2"/>
    <n v="0"/>
    <n v="0"/>
    <n v="0"/>
    <x v="1"/>
    <n v="0"/>
    <n v="0"/>
    <n v="0"/>
    <m/>
    <n v="0"/>
    <s v="SIN AVANCE"/>
    <m/>
    <m/>
    <m/>
    <m/>
    <n v="0"/>
    <s v="SIN AVANCE"/>
    <m/>
    <m/>
    <m/>
    <m/>
    <n v="0"/>
    <s v="SIN AVANCE"/>
    <m/>
    <m/>
    <m/>
    <n v="0"/>
    <n v="0"/>
    <s v="SIN AVANCE"/>
  </r>
  <r>
    <s v="DERECHOS HUMANOS, CULTURA DE PAZ Y ALIANZAS PARA LA VIDA"/>
    <x v="0"/>
    <s v="Tejido restaurativo para la reconciliación comunitaria"/>
    <x v="1"/>
    <s v="_x000a_Personas en procesos de reincorporación beneficiadas de acciones interinstitucionales en concurrencia y complementariedad de la Gobernación de Nariño"/>
    <n v="140"/>
    <n v="300"/>
    <x v="1"/>
    <s v="Fortalecimiento del Buen Gobierno."/>
    <n v="42"/>
    <s v="Actualizado e implementado plan estratégico para la prevención de la estigmatización acorde a los Decretos 660 de 2018 y 1444 de 2022. "/>
    <n v="4501026"/>
    <s v="Documentos Planeación"/>
    <n v="450102600"/>
    <s v="Planes estratégicos elaborados"/>
    <s v="16 Paz, Justicia e Instituciones sólidas_x000a_"/>
    <s v="Mantenimiento"/>
    <s v="No acumulada"/>
    <n v="1"/>
    <n v="1"/>
    <n v="1"/>
    <n v="1"/>
    <n v="1"/>
    <n v="1"/>
    <n v="1"/>
    <n v="100"/>
    <n v="100"/>
    <x v="0"/>
    <n v="17819589"/>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3"/>
    <s v="Actualizado e implementado el  Plan Integral de Prevención, Protección y Garantías de No Repetición."/>
    <s v="4502035"/>
    <s v="Documentos de planeación"/>
    <n v="450203500"/>
    <s v="Documentos de planeación elaborados"/>
    <s v="16-Paz, Justicia e instituciones solida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4"/>
    <s v="Implementadas rutas de atención ante amenaza por riesgo extraordinario para líderes, lideresas, defensores, defensoras, población OSIG, niños, niñas, adolescentes, jóvenes, víctimas de minas, entre otras."/>
    <n v="4502038"/>
    <s v="Servicio de promoción de la garantía de derechos"/>
    <n v="450203801"/>
    <s v="Rutas de atención implementadas"/>
    <s v="16-Paz, Justicia e instituciones solidas.                        17, &quot;Alianzas para lograr los objetivos&quot;"/>
    <s v="Mantenimiento"/>
    <s v="No acumulada"/>
    <n v="25"/>
    <n v="25"/>
    <n v="25"/>
    <n v="25"/>
    <n v="25"/>
    <n v="25"/>
    <n v="1"/>
    <n v="4"/>
    <n v="4"/>
    <x v="6"/>
    <n v="41386768"/>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5"/>
    <s v="Implementadas y articuladas iniciativas comunitarias de la Mesa Departamental para la Prevención del Reclutamiento, uso y utilización de niños, niñas y adolescentes en el conflicto armado."/>
    <n v="4501004"/>
    <s v="Servicio de promoción de convivencia y no repetición"/>
    <n v="450100402"/>
    <s v="Estrategias para la promoción de la mediación comunitaria implementadas"/>
    <s v="16-Paz, Justicia e instituciones solidas_x000a_10 Reducción de las desigualdades_x000a_17 Alianza para lograr los objetivos"/>
    <s v="Incremento"/>
    <s v="No acumulada"/>
    <n v="11"/>
    <n v="42"/>
    <n v="7"/>
    <n v="8"/>
    <n v="8"/>
    <n v="8"/>
    <n v="7"/>
    <n v="100"/>
    <n v="100"/>
    <x v="0"/>
    <n v="109017110"/>
    <n v="0"/>
    <n v="0"/>
    <m/>
    <n v="0"/>
    <s v="SIN AVANCE"/>
    <m/>
    <m/>
    <m/>
    <m/>
    <n v="0"/>
    <s v="SIN AVANCE"/>
    <m/>
    <m/>
    <m/>
    <m/>
    <n v="0"/>
    <s v="SIN AVANCE"/>
    <m/>
    <m/>
    <m/>
    <n v="7"/>
    <n v="16.666666666666668"/>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6"/>
    <s v="Implementada estrategia de prevención, asistencia, acompañamiento y protección frente al riesgo de minas antipersonal. "/>
    <n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16-Paz, Justicia e instituciones solidas_x000a_10 Reducción de las desigualdades_x000a_17 Alianza para lograr los objetivo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Planes integrales de prevención de infracciones al Derecho Internacional Humanitario en etapa de implementación."/>
    <n v="2.5000000000000001E-3"/>
    <n v="3.0000000000000001E-3"/>
    <x v="1"/>
    <s v="Fortalecimiento del buen gobierno para el respeto y garantía de los derechos humanos."/>
    <n v="47"/>
    <s v="Actualizado e implementado el Plan de Acción Integral contra Minas Antipersonal - AICMA del Comité de Acción Integral contra Minas en Nariño"/>
    <n v="4501026"/>
    <s v="Documentos Planeación"/>
    <n v="450102600"/>
    <s v="Planes estratégicos elaborados"/>
    <s v="16-Paz, Justicia e instituciones solidas_x000a_10 Reducción de las desigualdades_x000a_17 Alianza para lograr los objetivos"/>
    <s v="Mantenimiento"/>
    <s v="No acumulada"/>
    <n v="1"/>
    <n v="1"/>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48"/>
    <s v="Entregada  ayuda humanitaria inmediata  para desplazamientos masivos."/>
    <n v="4101025"/>
    <s v="Servicio de ayuda y atención humanitaria"/>
    <n v="410102506"/>
    <s v="Hogares víctimas con atención humanitaria"/>
    <s v="16-Paz, Justicia e instituciones solidas/ _x000a_3 Garantizar una vida sana y promover el bienestar de todos a todas las edades_x000a_17, &quot;Alianzas para lograr los objetivos&quot;"/>
    <s v="Incremento"/>
    <s v="No acumulada"/>
    <n v="34212"/>
    <n v="30342"/>
    <n v="8533"/>
    <n v="7697"/>
    <n v="7270"/>
    <n v="6842"/>
    <n v="6597"/>
    <n v="77.311613734911518"/>
    <n v="77.311613734911518"/>
    <x v="7"/>
    <n v="1445835709"/>
    <n v="0"/>
    <n v="0"/>
    <m/>
    <n v="0"/>
    <s v="SIN AVANCE"/>
    <m/>
    <m/>
    <m/>
    <m/>
    <n v="0"/>
    <s v="SIN AVANCE"/>
    <m/>
    <m/>
    <m/>
    <m/>
    <n v="0"/>
    <s v="SIN AVANCE"/>
    <m/>
    <m/>
    <m/>
    <n v="6597"/>
    <n v="21.742139608463518"/>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49"/>
    <s v="Entregada  Ayuda Humanitaria inmediata  para otros hechos victimizantes."/>
    <n v="4101100"/>
    <s v="Servicio de asistencia humanitaria a víctimas del conflicto armado"/>
    <n v="410110003"/>
    <s v="Personas víctimas con ayuda humanitaria"/>
    <s v="16-Paz, Justicia e instituciones solidas_x000a_3 Garantizar una vida sana y promover el bienestar de todos a todas las edades._x000a_17, &quot;Alianzas para lograr los objetivos._x000a_"/>
    <s v="Incremento"/>
    <s v="No acumulada"/>
    <n v="1"/>
    <n v="20"/>
    <n v="5"/>
    <n v="5"/>
    <n v="5"/>
    <n v="5"/>
    <n v="89"/>
    <n v="1780"/>
    <n v="100"/>
    <x v="0"/>
    <n v="109017110"/>
    <n v="0"/>
    <n v="0"/>
    <m/>
    <n v="0"/>
    <s v="SIN AVANCE"/>
    <m/>
    <m/>
    <m/>
    <m/>
    <n v="0"/>
    <s v="SIN AVANCE"/>
    <m/>
    <m/>
    <m/>
    <m/>
    <n v="0"/>
    <s v="SIN AVANCE"/>
    <m/>
    <m/>
    <m/>
    <n v="89"/>
    <n v="1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0"/>
    <s v="Entregada Ayuda Humanitaria inmediata  en asistencia funeraria para todos los hechos victimizantes. "/>
    <n v="4101027"/>
    <s v="Servicio de asistencia funeraria"/>
    <n v="410102701"/>
    <s v="Hogares subsidiados en asistencia funeraria "/>
    <s v="16-Paz, Justicia e instituciones solidas"/>
    <s v="Incremento"/>
    <s v="No acumulada"/>
    <n v="20"/>
    <n v="20"/>
    <n v="5"/>
    <n v="5"/>
    <n v="5"/>
    <n v="5"/>
    <n v="5"/>
    <n v="100"/>
    <n v="100"/>
    <x v="0"/>
    <n v="109017110"/>
    <n v="0"/>
    <n v="0"/>
    <m/>
    <n v="0"/>
    <s v="SIN AVANCE"/>
    <m/>
    <m/>
    <m/>
    <m/>
    <n v="0"/>
    <s v="SIN AVANCE"/>
    <m/>
    <m/>
    <m/>
    <m/>
    <n v="0"/>
    <s v="SIN AVANCE"/>
    <m/>
    <m/>
    <m/>
    <n v="5"/>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1"/>
    <s v="Apoyadas e implementadas medidas en el marco de los planes de retorno y reubicación. "/>
    <n v="4101074"/>
    <s v="Servicio de acompañamiento comunitario a los hogares en riesgo de desplazamiento, retornados o reubicados"/>
    <n v="410107401"/>
    <s v="Iniciativas comunitarias apoyadas"/>
    <s v="16-Paz, Justicia e instituciones solidas _x000a_ (ODS) 17, &quot;Alianzas para lograr los objetivos&quot; _x000a_ODS 1 Fin de la pobreza, _x000a_ODS 8 trabajo decente y crecimiento económico "/>
    <s v="Incremento"/>
    <s v="No acumulada"/>
    <n v="20"/>
    <n v="39"/>
    <n v="7"/>
    <n v="10"/>
    <n v="10"/>
    <n v="12"/>
    <n v="5"/>
    <n v="71.428571428571431"/>
    <n v="71.428571428571431"/>
    <x v="7"/>
    <n v="109017110"/>
    <n v="0"/>
    <n v="0"/>
    <m/>
    <n v="0"/>
    <s v="SIN AVANCE"/>
    <m/>
    <m/>
    <m/>
    <m/>
    <n v="0"/>
    <s v="SIN AVANCE"/>
    <m/>
    <m/>
    <m/>
    <m/>
    <n v="0"/>
    <s v="SIN AVANCE"/>
    <m/>
    <m/>
    <m/>
    <n v="5"/>
    <n v="12.820512820512821"/>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2"/>
    <s v="Apoyada la implementación de las iniciativas de  seguridad alimentaria  para victimas de conflicto armado."/>
    <n v="4101042"/>
    <s v="Servicio de apoyo para la seguridad alimentaria"/>
    <n v="410104203"/>
    <s v="Hogares víctimas que reciben recursos en especie para seguridad alimentaria"/>
    <s v="16-Paz, Justicia e instituciones solidas, _x000a_2 hambre cero _x000a_10 reducción desigualdades_x000a_17 Alianza para lograr los objetivos"/>
    <s v="Incremento"/>
    <s v="No acumulada"/>
    <n v="0"/>
    <n v="40"/>
    <n v="10"/>
    <n v="10"/>
    <n v="10"/>
    <n v="10"/>
    <n v="0"/>
    <n v="0"/>
    <n v="0"/>
    <x v="1"/>
    <n v="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3"/>
    <s v="Apoyados planes, programas, proyectos restaurativos y  TOARs (Trabajos, obras y actividades con contenido restaurador-reparador) "/>
    <n v="4101079"/>
    <s v="Servicio de asistencia técnica a comunidades en temas de fortalecimiento del tejido social y construcción de escenarios comunitarios protectores de derechos"/>
    <n v="410107900"/>
    <s v="Acciones ejecutadas con las comunidades"/>
    <s v="16-Paz, Justicia e instituciones solidas_x000a_10 Reducción de las desigualdades_x000a_17 Alianza para lograr los objetivos"/>
    <s v="Incremento"/>
    <s v="No acumulada"/>
    <s v="ND"/>
    <n v="4"/>
    <n v="1"/>
    <n v="1"/>
    <n v="1"/>
    <n v="1"/>
    <n v="1"/>
    <n v="100"/>
    <n v="100"/>
    <x v="0"/>
    <n v="10901711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4"/>
    <s v="Apoyados  los procesos de participación de las víctimas en las jornadas de orientación, pedagogia y apoyo a la acreditación dentro de los macro casos de la Jurisdicción Especial para la Paz. "/>
    <n v="4101031"/>
    <s v="Servicios de implementaciónde medidas de satisfacción y acompañamiento a las víctimas del conflicto armado"/>
    <n v="410103100"/>
    <s v="Víctimas reconocidas, recordadas y dignificadas por el Estado."/>
    <s v="16-Paz, Justicia e instituciones solidas_x000a_10 Reducción de las desigualdades_x000a_17 Alianza para lograr los objetivos"/>
    <s v="Mantenimiento"/>
    <s v="No acumulada"/>
    <s v="ND"/>
    <n v="3"/>
    <n v="3"/>
    <n v="3"/>
    <n v="3"/>
    <n v="3"/>
    <n v="0"/>
    <n v="0"/>
    <n v="0"/>
    <x v="1"/>
    <n v="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5"/>
    <s v="Implementado el plan operativo anual de la Mesa Departamental de Trabajo para la Prevención, Asistencia y Atención a Víctimas de Desaparición de Personas."/>
    <n v="4101031"/>
    <s v="Servicios de implementaciónde medidas de satisfacción y acompañamiento a las víctimas del conflicto armado"/>
    <n v="410103102"/>
    <s v="Acciones realizadas en cumplimiento de las medidas de satisfacción, distintas al mensaje estatal de reconocimiento."/>
    <s v="16-Paz, Justicia e instituciones solidas_x000a_10 Reducción de las desigualdades_x000a_17 Alianza para lograr los objetivos"/>
    <s v="Mantenimiento"/>
    <s v="No acumulada"/>
    <n v="4"/>
    <n v="4"/>
    <n v="4"/>
    <n v="4"/>
    <n v="4"/>
    <n v="4"/>
    <n v="2"/>
    <n v="50"/>
    <n v="50"/>
    <x v="5"/>
    <n v="109017110"/>
    <n v="0"/>
    <n v="0"/>
    <m/>
    <n v="0"/>
    <s v="SIN AVANCE"/>
    <m/>
    <m/>
    <m/>
    <m/>
    <n v="0"/>
    <s v="SIN AVANCE"/>
    <m/>
    <m/>
    <m/>
    <m/>
    <n v="0"/>
    <s v="SIN AVANCE"/>
    <m/>
    <m/>
    <m/>
    <n v="2"/>
    <n v="50"/>
    <s v="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6"/>
    <s v="Apoyadas  diligencias de recuperación de cuerpos.  "/>
    <n v="4101027"/>
    <s v="Servicio de asistencia funeraria"/>
    <n v="410102700"/>
    <s v="Procesos de entrega de cuerpos o restos óseos acompañados según solicitudes remitidas por la Fiscalía"/>
    <s v="16-Paz, Justicia e instituciones solidas_x000a_10 Reducción de las desigualdades_x000a_17 Alianza para lograr los objetivos"/>
    <s v="Mantenimiento"/>
    <s v="No acumulada"/>
    <s v="ND"/>
    <n v="2"/>
    <n v="1"/>
    <n v="2"/>
    <n v="2"/>
    <n v="2"/>
    <n v="1"/>
    <n v="100"/>
    <n v="100"/>
    <x v="0"/>
    <n v="0"/>
    <n v="0"/>
    <n v="0"/>
    <m/>
    <n v="0"/>
    <s v="SIN AVANCE"/>
    <m/>
    <m/>
    <m/>
    <m/>
    <n v="0"/>
    <s v="SIN AVANCE"/>
    <m/>
    <m/>
    <m/>
    <m/>
    <n v="0"/>
    <s v="SIN AVANCE"/>
    <m/>
    <m/>
    <m/>
    <n v="1"/>
    <n v="2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7"/>
    <s v="Capacitadas personas de las mesas de participacion efectiva de victimas en fortalecimiento organizacional, formulacion de proyectos y construccion de paz territorial."/>
    <n v="4101038"/>
    <s v="Servicio de asistencia técnica para la participación de las víctimas"/>
    <n v="410103802"/>
    <s v="Víctimas asistidas técnicamente"/>
    <s v="16-Paz, Justicia e instituciones solidas_x000a_10 Reducción de las desigualdades_x000a_17 Alianza para lograr los objetivos"/>
    <s v="Mantenimiento"/>
    <s v="No acumulada"/>
    <s v="ND"/>
    <n v="23"/>
    <n v="7"/>
    <n v="10"/>
    <n v="5"/>
    <n v="1"/>
    <n v="8"/>
    <n v="114.28571428571429"/>
    <n v="100"/>
    <x v="0"/>
    <n v="109017110"/>
    <n v="0"/>
    <n v="0"/>
    <m/>
    <n v="0"/>
    <s v="SIN AVANCE"/>
    <m/>
    <m/>
    <m/>
    <m/>
    <n v="0"/>
    <s v="SIN AVANCE"/>
    <m/>
    <m/>
    <m/>
    <m/>
    <n v="0"/>
    <s v="SIN AVANCE"/>
    <m/>
    <m/>
    <m/>
    <n v="8"/>
    <n v="2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8"/>
    <s v="Apoyados  los proyectos de mejoramiento de vivienda para víctimas de conflicto armado."/>
    <n v="4101076"/>
    <s v="Servicio de apoyo para el mejoramiento de condiciones de habitabilidad para población víctima de desplazamiento forzado "/>
    <n v="410107600"/>
    <s v="Hogares víctimas apoyados para el mejoramiento de condiciones de habitabilidad"/>
    <s v="16-Paz, Justicia e instituciones solidas,_x000a_10 reducción de las desigualdades_x000a_11 ciudades comunidades sostenibles  _x000a_17 Alianza para lograr los objetivos"/>
    <s v="Incremento"/>
    <s v="No acumulada"/>
    <n v="30"/>
    <n v="30"/>
    <s v="NP"/>
    <s v="NP"/>
    <n v="15"/>
    <n v="15"/>
    <n v="0"/>
    <n v="0"/>
    <n v="0"/>
    <x v="4"/>
    <n v="0"/>
    <n v="0"/>
    <n v="0"/>
    <m/>
    <n v="0"/>
    <s v="NO PROGRAMADA"/>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59"/>
    <s v="Realizadas jornadas descentralizadas de servicio para acceso a la oferta institucional dirigidas a víctimas."/>
    <s v="4101047"/>
    <s v="Servicio de divulgación y socialización para la implementación del proceso de reparación colectiva"/>
    <n v="410104702"/>
    <s v="Jornadas de alistamiento realizadas"/>
    <s v="16-Paz, Justicia e instituciones solidas_x000a_4 educación de calidad_x000a_10 reducción de las desigualdades_x000a_17 Alianza para lograr los objetivos"/>
    <s v="Incremento"/>
    <s v="Acumulada"/>
    <n v="8"/>
    <n v="16"/>
    <n v="2"/>
    <n v="2"/>
    <n v="2"/>
    <n v="2"/>
    <n v="3"/>
    <n v="150"/>
    <n v="100"/>
    <x v="0"/>
    <n v="109017110"/>
    <n v="0"/>
    <n v="0"/>
    <m/>
    <n v="0"/>
    <s v="SIN AVANCE"/>
    <m/>
    <m/>
    <m/>
    <m/>
    <n v="0"/>
    <s v="SIN AVANCE"/>
    <m/>
    <m/>
    <m/>
    <m/>
    <n v="0"/>
    <s v="SIN AVANCE"/>
    <m/>
    <m/>
    <m/>
    <n v="3"/>
    <n v="18.75"/>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0"/>
    <s v="Realizados  eventos conmemorativos de fechas trascendentales para víctimas de conflicto armado."/>
    <n v="4101068"/>
    <s v="Servicios de divulgación de temáticas de memoria histórica"/>
    <n v="410106802"/>
    <s v="Eventos realizados"/>
    <s v="16-Paz, Justicia e instituciones solidas_x000a_10 Reducción de las desigualdades_x000a_17 Alianza para lograr los objetivos"/>
    <s v="Mantenimiento"/>
    <s v="No acumulada"/>
    <n v="5"/>
    <n v="5"/>
    <n v="5"/>
    <n v="5"/>
    <n v="5"/>
    <n v="5"/>
    <n v="2"/>
    <n v="40"/>
    <n v="40"/>
    <x v="5"/>
    <n v="109017110"/>
    <n v="0"/>
    <n v="0"/>
    <m/>
    <n v="0"/>
    <s v="SIN AVANCE"/>
    <m/>
    <m/>
    <m/>
    <m/>
    <n v="0"/>
    <s v="SIN AVANCE"/>
    <m/>
    <m/>
    <m/>
    <m/>
    <n v="0"/>
    <s v="SIN AVANCE"/>
    <m/>
    <m/>
    <m/>
    <n v="2"/>
    <n v="50"/>
    <s v="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1"/>
    <s v="Implementadas iniciativas de reparación simbólica dirigidas a grupos, comunidades y organizaciones de víctimas."/>
    <n v="4101094"/>
    <s v="Servicio de reparación simbólica"/>
    <n v="410109400"/>
    <s v="Medidas de reparación simbólica apoyadas"/>
    <s v="16-Paz, Justicia e instituciones solidas_x000a_10 Reducción de las desigualdades_x000a_17 Alianza para lograr los objetivos"/>
    <s v="Incremento"/>
    <s v="Acumulada"/>
    <n v="25"/>
    <n v="53"/>
    <n v="7"/>
    <n v="7"/>
    <n v="7"/>
    <n v="7"/>
    <n v="1"/>
    <n v="14.285714285714286"/>
    <n v="14.285714285714286"/>
    <x v="6"/>
    <n v="109017110"/>
    <n v="0"/>
    <n v="0"/>
    <m/>
    <n v="0"/>
    <s v="SIN AVANCE"/>
    <m/>
    <m/>
    <m/>
    <m/>
    <n v="0"/>
    <s v="SIN AVANCE"/>
    <m/>
    <m/>
    <m/>
    <m/>
    <n v="0"/>
    <s v="SIN AVANCE"/>
    <m/>
    <m/>
    <m/>
    <n v="1"/>
    <n v="1.8867924528301887"/>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2"/>
    <s v="Generada articulación para la Implementación de medidas en los sujetos de reparación colectiva en fase de implementación."/>
    <n v="4101045"/>
    <s v="Servicio de asistencia técnica para la formulación de planes y proyectos de reparación colectiva"/>
    <n v="410104500"/>
    <s v="Sujetos colectivos con proyecto o plan formulado"/>
    <s v="16-Paz, Justicia e instituciones solidas_x000a_10 reducción de las desigualdades_x000a_5 igualdad de género_x000a_17 Alianza para lograr los objetivos "/>
    <s v="Incremento"/>
    <s v="Acumulada"/>
    <n v="21"/>
    <n v="49"/>
    <n v="5"/>
    <n v="7"/>
    <n v="7"/>
    <n v="9"/>
    <n v="1"/>
    <n v="20"/>
    <n v="20"/>
    <x v="6"/>
    <n v="109017110"/>
    <n v="0"/>
    <n v="0"/>
    <m/>
    <n v="0"/>
    <s v="SIN AVANCE"/>
    <m/>
    <m/>
    <m/>
    <m/>
    <n v="0"/>
    <s v="SIN AVANCE"/>
    <m/>
    <m/>
    <m/>
    <m/>
    <n v="0"/>
    <s v="SIN AVANCE"/>
    <m/>
    <m/>
    <m/>
    <n v="1"/>
    <n v="2.0408163265306123"/>
    <s v="MUY DEFICIENT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3"/>
    <s v="Implementadas acciones de prevención comunitaria en cumplimiento de las medidas cautelares emitidas por los jueces de restitución de tierras."/>
    <n v="4101090"/>
    <s v="Servicios de apoyo para el desarrollo de obras de infraestructura para la prevención y atención de emergencias humanitarias"/>
    <n v="410109000"/>
    <s v="Proyectos apoyados en ejecución de obras de infraestructura social"/>
    <s v="16-Paz, Justicia e instituciones solidas_x000a_11 ciudades comunidades sostenibles  _x000a_9 industria innovación e infraestructura _x000a_17 Alianza para lograr los objetivos"/>
    <s v="Incremento"/>
    <s v="Acumulada"/>
    <n v="12"/>
    <n v="24"/>
    <n v="2"/>
    <n v="3"/>
    <n v="3"/>
    <n v="4"/>
    <n v="0"/>
    <n v="0"/>
    <n v="0"/>
    <x v="1"/>
    <n v="109017110"/>
    <n v="0"/>
    <n v="0"/>
    <m/>
    <n v="0"/>
    <s v="SIN AVANCE"/>
    <m/>
    <m/>
    <m/>
    <m/>
    <n v="0"/>
    <s v="SIN AVANCE"/>
    <m/>
    <m/>
    <m/>
    <m/>
    <n v="0"/>
    <s v="SIN AVANCE"/>
    <m/>
    <m/>
    <m/>
    <n v="0"/>
    <n v="0"/>
    <s v="SIN AVANCE"/>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4"/>
    <s v="Formulado, aprobado e implemantado el Plan de Acción Territorial Departamental."/>
    <n v="4101063"/>
    <s v="Servicios de asistencia técnica para la articulación interinstitucional en la implementación de la polìtica pública para las víctimas"/>
    <n v="410106300"/>
    <s v="Planes de acción articulados"/>
    <s v="16-Paz, Justicia e instituciones solidas_x000a_10 Reducción de las desigualdades _x000a_"/>
    <s v="Mantenimiento"/>
    <s v="No acumulada"/>
    <n v="1"/>
    <n v="1"/>
    <n v="1"/>
    <n v="1"/>
    <n v="1"/>
    <n v="1"/>
    <n v="90"/>
    <n v="9000"/>
    <n v="100"/>
    <x v="0"/>
    <n v="109017110"/>
    <n v="0"/>
    <n v="0"/>
    <m/>
    <n v="0"/>
    <s v="SIN AVANCE"/>
    <m/>
    <m/>
    <m/>
    <m/>
    <n v="0"/>
    <s v="SIN AVANCE"/>
    <m/>
    <m/>
    <m/>
    <m/>
    <n v="0"/>
    <s v="SIN AVANCE"/>
    <m/>
    <m/>
    <m/>
    <n v="90"/>
    <n v="225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5"/>
    <s v="Actualizadas e implementadas las metas  del Plan Operativo de Sistemas de Información - POSI"/>
    <n v="4101103"/>
    <s v="Documentos de Planeación"/>
    <n v="410110300"/>
    <s v="Documentos de Planeación elaborados"/>
    <s v="16-Paz, Justicia e instituciones solidas_x000a_6 Igualdad de género_x000a_"/>
    <s v="Mantenimiento"/>
    <s v="No acumulada"/>
    <n v="1"/>
    <n v="1"/>
    <n v="1"/>
    <n v="1"/>
    <n v="1"/>
    <n v="1"/>
    <n v="100"/>
    <n v="10000"/>
    <n v="100"/>
    <x v="0"/>
    <n v="109017110"/>
    <n v="0"/>
    <n v="0"/>
    <m/>
    <n v="0"/>
    <s v="SIN AVANCE"/>
    <m/>
    <m/>
    <m/>
    <m/>
    <n v="0"/>
    <s v="SIN AVANCE"/>
    <m/>
    <m/>
    <m/>
    <m/>
    <n v="0"/>
    <s v="SIN AVANCE"/>
    <m/>
    <m/>
    <m/>
    <n v="100"/>
    <n v="250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6"/>
    <s v="Garantizado el funcionamiento de la Mesa Departamental de Participación Efectiva de Víctimas a través de la implementación de su plan de trabajo."/>
    <n v="4101038"/>
    <s v="Servicio de asistencia técnica para la participación de las víctimas"/>
    <n v="410103801"/>
    <s v="Mesas de participación en funcionamiento"/>
    <s v="16-Paz, Justicia e instituciones solidas_x000a_10 Reducción de las desigualdades_x000a_17 Alianza para lograr los objetivos_x000a_"/>
    <s v="Mantenimiento"/>
    <s v="No acumulada"/>
    <n v="1"/>
    <n v="1"/>
    <n v="1"/>
    <n v="1"/>
    <n v="1"/>
    <n v="1"/>
    <n v="90"/>
    <n v="9000"/>
    <n v="100"/>
    <x v="0"/>
    <n v="144169184"/>
    <n v="0"/>
    <n v="0"/>
    <m/>
    <n v="0"/>
    <s v="SIN AVANCE"/>
    <m/>
    <m/>
    <m/>
    <m/>
    <n v="0"/>
    <s v="SIN AVANCE"/>
    <m/>
    <m/>
    <m/>
    <m/>
    <n v="0"/>
    <s v="SIN AVANCE"/>
    <m/>
    <m/>
    <m/>
    <n v="90"/>
    <n v="2250"/>
    <s v="OPTIMO"/>
  </r>
  <r>
    <s v="DERECHOS HUMANOS, CULTURA DE PAZ Y ALIANZAS PARA LA VIDA"/>
    <x v="0"/>
    <s v="Las víctimas en el corazón de la paz territorial"/>
    <x v="2"/>
    <s v="Indice de superación de la situación de vulnerabilidad."/>
    <n v="0.27529999999999999"/>
    <s v="28.5%"/>
    <x v="2"/>
    <s v="Atención, asistencia  y reparación integral a las víctimas."/>
    <n v="67"/>
    <s v="Apoyado e implementado el plan operativo anual de la Mesa Departamental de Trabajo para la Prevención, Asistencia y Atención a Víctimas de Desaparición de Personas."/>
    <s v="4101103"/>
    <s v="Documentos de planeación"/>
    <n v="410110300"/>
    <s v="Documentos de planeación elaborados"/>
    <s v="16-Paz, Justicia e instituciones solidas_x000a_10 Reducción de las desigualdades_x000a_17 Alianza para lograr los objetivos_x000a_"/>
    <s v="Mantenimiento"/>
    <s v="No acumulada"/>
    <n v="1"/>
    <n v="1"/>
    <n v="1"/>
    <n v="1"/>
    <n v="1"/>
    <n v="1"/>
    <n v="0.5"/>
    <n v="50"/>
    <n v="50"/>
    <x v="5"/>
    <n v="109017110"/>
    <n v="0"/>
    <n v="0"/>
    <m/>
    <n v="0"/>
    <s v="SIN AVANCE"/>
    <m/>
    <m/>
    <m/>
    <m/>
    <n v="0"/>
    <s v="SIN AVANCE"/>
    <m/>
    <m/>
    <m/>
    <m/>
    <n v="0"/>
    <s v="SIN AVANCE"/>
    <m/>
    <m/>
    <m/>
    <n v="0.5"/>
    <n v="1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68"/>
    <s v="Ejecutado el plan de trabajo anual del Comité Departamental de Derechos Humanos y Derecho Internacional Humanitario para la protección de los Derechos Humanos._x000a_"/>
    <n v="4502035"/>
    <s v="Documentos de planeación"/>
    <n v="450203501"/>
    <s v="Planes estratégicos elaborados"/>
    <s v="16-Paz, Justicia e instituciones solidas_x000a_10 Reducción de las desigualdades_x000a_17 Alianza para lograr los objetivos"/>
    <s v="Mantenimiento"/>
    <s v="No acumulada"/>
    <n v="4"/>
    <n v="4"/>
    <n v="1"/>
    <n v="1"/>
    <n v="1"/>
    <n v="1"/>
    <n v="1"/>
    <n v="100"/>
    <n v="100"/>
    <x v="0"/>
    <n v="474455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69"/>
    <s v="Asistidos técnicamente los municipios para la conformación  e implementación de los comités de derechos Humanos."/>
    <n v="4502022"/>
    <s v="Servicio de asistencia técnica"/>
    <n v="450202200"/>
    <s v="Instancias territoriales de coordinación institucional asistidas y apoyadas"/>
    <s v="16-Paz, Justicia e instituciones solidas_x000a_10 Reducción de las desigualdades_x000a_17 Alianza para lograr los objetivos"/>
    <s v="Incremento"/>
    <s v="No acumulada"/>
    <n v="64"/>
    <n v="64"/>
    <n v="10"/>
    <n v="18"/>
    <n v="18"/>
    <n v="18"/>
    <n v="46"/>
    <n v="460"/>
    <n v="100"/>
    <x v="0"/>
    <n v="66144394"/>
    <n v="0"/>
    <n v="0"/>
    <m/>
    <n v="0"/>
    <s v="SIN AVANCE"/>
    <m/>
    <m/>
    <m/>
    <m/>
    <n v="0"/>
    <s v="SIN AVANCE"/>
    <m/>
    <m/>
    <m/>
    <m/>
    <n v="0"/>
    <s v="SIN AVANCE"/>
    <m/>
    <m/>
    <m/>
    <n v="46"/>
    <n v="71.875"/>
    <s v="BUENO"/>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0"/>
    <s v="Implementadas estrategias para la protección de los Derechos Humanos y el Derecho Internacional Humanitario en perspectiva de construcción de Paz. "/>
    <n v="4502038"/>
    <s v="Servicio de promoción de la garantía de derechos"/>
    <n v="450203800"/>
    <s v="Estrategias de promoción de la garantía de derechos implementadas"/>
    <s v="16-Paz, Justicia e instituciones solidas_x000a_10 Reducción de las desigualdades_x000a_17 Alianza para lograr los objetivos_x000a_6 Igualdad de género"/>
    <s v="Incremento"/>
    <s v="No acumulada"/>
    <n v="4"/>
    <n v="4"/>
    <n v="1"/>
    <n v="1"/>
    <n v="1"/>
    <n v="1"/>
    <n v="1"/>
    <n v="100"/>
    <n v="100"/>
    <x v="0"/>
    <n v="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1"/>
    <s v="Realizados periódicamente informes de la Mesa Técnica para la observación y evaluación de las violaciones a los Derechos Humanos y el Derecho Internacional Humanitario (mesa de contraste)"/>
    <n v="4502020"/>
    <s v="Servicio de información estadística en temas de Derechos Humanos"/>
    <n v="450202001"/>
    <s v="Informes publicados"/>
    <s v="16-Paz, Justicia e instituciones solidas_x000a_10 Reducción de las desigualdades_x000a_17 Alianza para lograr los objetivos_x000a_6 Igualdad de género"/>
    <s v="Mantenimiento"/>
    <s v="No acumulada"/>
    <n v="1"/>
    <n v="14"/>
    <n v="2"/>
    <n v="4"/>
    <n v="4"/>
    <n v="4"/>
    <n v="0.5"/>
    <n v="25"/>
    <n v="25"/>
    <x v="6"/>
    <n v="0"/>
    <n v="0"/>
    <n v="0"/>
    <m/>
    <n v="0"/>
    <s v="SIN AVANCE"/>
    <m/>
    <m/>
    <m/>
    <m/>
    <n v="0"/>
    <s v="SIN AVANCE"/>
    <m/>
    <m/>
    <m/>
    <m/>
    <n v="0"/>
    <s v="SIN AVANCE"/>
    <m/>
    <m/>
    <m/>
    <n v="0.5"/>
    <n v="1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2"/>
    <s v="Fortalecida la Mesa de Garantías de Nariño y Costa Pacífica."/>
    <s v="4502001"/>
    <s v="Servicio de promoción a la participación ciudadana"/>
    <n v="450200110"/>
    <s v="Instancias formales y no formales de participación fortalecidas"/>
    <s v="16-Paz, Justicia e instituciones solidas_x000a_10 Reducción de las desigualdades_x000a_17 Alianza para lograr los objetivos_x000a_6 Igualdad de género"/>
    <s v="Mantenimiento"/>
    <s v="No acumulada"/>
    <n v="4"/>
    <n v="4"/>
    <n v="4"/>
    <n v="4"/>
    <n v="4"/>
    <n v="4"/>
    <n v="2"/>
    <n v="50"/>
    <n v="50"/>
    <x v="5"/>
    <n v="8976800"/>
    <n v="0"/>
    <n v="0"/>
    <m/>
    <n v="0"/>
    <s v="SIN AVANCE"/>
    <m/>
    <m/>
    <m/>
    <m/>
    <n v="0"/>
    <s v="SIN AVANCE"/>
    <m/>
    <m/>
    <m/>
    <m/>
    <n v="0"/>
    <s v="SIN AVANCE"/>
    <m/>
    <m/>
    <m/>
    <n v="2"/>
    <n v="50"/>
    <s v="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3"/>
    <s v="Apoyado el funcionamiento de la Mesa de Asuntos Religiosos en perspectiva de protección de Derechos Humanos."/>
    <n v="4502021"/>
    <s v="Servicio de apoyo financiero para la implementación de proyectos en materia de derechos humanos"/>
    <n v="4502001"/>
    <s v="Iniciativas creadas"/>
    <s v="16-Paz, Justicia e instituciones solidas_x000a_10 Reducción de las desigualdades_x000a_17 Alianza para lograr los objetivos_x000a_6 Igualdad de género"/>
    <s v="Incremento"/>
    <s v="No acumulada"/>
    <n v="1"/>
    <n v="4"/>
    <n v="1"/>
    <n v="1"/>
    <n v="1"/>
    <n v="1"/>
    <n v="1"/>
    <n v="100"/>
    <n v="100"/>
    <x v="0"/>
    <n v="66144394"/>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4"/>
    <s v="Elaborado el plan de seguimiento del Comité Departamental para la Respuesta Rápida a las recomendaciones de alertas tempranas emitidas por la Defensoría del Pueblo."/>
    <n v="4502035"/>
    <s v="Documentos de planeación"/>
    <n v="450203501"/>
    <s v="Planes estratégicos elaborados"/>
    <s v="16-Paz, Justicia e instituciones solidas_x000a_10 Reducción de las desigualdades_x000a_17 Alianza para lograr los objetivos_x000a_6 Igualdad de género"/>
    <s v="Mantenimiento"/>
    <s v="No acumulada"/>
    <n v="4"/>
    <n v="4"/>
    <n v="4"/>
    <n v="4"/>
    <n v="4"/>
    <n v="4"/>
    <n v="3"/>
    <n v="75"/>
    <n v="75"/>
    <x v="7"/>
    <n v="66144394"/>
    <n v="0"/>
    <n v="0"/>
    <m/>
    <n v="0"/>
    <s v="SIN AVANCE"/>
    <m/>
    <m/>
    <m/>
    <m/>
    <n v="0"/>
    <s v="SIN AVANCE"/>
    <m/>
    <m/>
    <m/>
    <m/>
    <n v="0"/>
    <s v="SIN AVANCE"/>
    <m/>
    <m/>
    <m/>
    <n v="3"/>
    <n v="75"/>
    <s v="BUENO"/>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5"/>
    <s v="Implementado Programa Integral de Garantías para Mujeres Lideresas y Defensoras de Derechos Humanos en el Departamento. "/>
    <n v="4502021"/>
    <s v="Servicio de apoyo financiero para la implementación de proyectos en materia de derechos humanos"/>
    <n v="450202100"/>
    <s v="Proyectos cofinanciados"/>
    <s v="5. Igualdad de género "/>
    <s v="Mantenimiento"/>
    <s v="No acumulada"/>
    <n v="0"/>
    <n v="1"/>
    <n v="1"/>
    <n v="1"/>
    <n v="1"/>
    <n v="1"/>
    <n v="0"/>
    <n v="0"/>
    <n v="0"/>
    <x v="1"/>
    <n v="66144394"/>
    <n v="0"/>
    <n v="0"/>
    <m/>
    <n v="0"/>
    <s v="SIN AVANCE"/>
    <m/>
    <m/>
    <m/>
    <m/>
    <n v="0"/>
    <s v="SIN AVANCE"/>
    <m/>
    <m/>
    <m/>
    <m/>
    <n v="0"/>
    <s v="SIN AVANCE"/>
    <m/>
    <m/>
    <m/>
    <n v="0"/>
    <n v="0"/>
    <s v="SIN AVANC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6"/>
    <s v="Impulsada la búsqueda de personas dadas por desaparecidas de manera planificada, organizada y estructurada, conforme a lo establecido en los planes regionales de búsqueda"/>
    <n v="4502034"/>
    <s v="Servicio de educación informal "/>
    <n v="450203414"/>
    <s v="Administraciones de cementerios capacitadas para la identificación de victimas y desaparición en el marco de las obligaciones del estado a nivel nacional priorizados"/>
    <s v="16-Paz, Justicia e instituciones solidas_x000a_10 Reducción de las desigualdades_x000a_17 Alianza para lograr los objetivos"/>
    <s v="Incremento"/>
    <s v="No acumulada"/>
    <s v="ND"/>
    <n v="4"/>
    <n v="1"/>
    <n v="1"/>
    <n v="1"/>
    <n v="1"/>
    <n v="1"/>
    <n v="100"/>
    <n v="100"/>
    <x v="0"/>
    <n v="0"/>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7"/>
    <s v="Capacitados líderes y lideresas en componentes de prevención temprana, como red de alertas tempranas, redes de consejos comunitarios, redes de reguardos indigenas etc."/>
    <n v="4502034"/>
    <s v="Servicio de educación informal "/>
    <n v="450203413"/>
    <s v="Líderes capacitados"/>
    <s v="16-Paz, Justicia e instituciones solidas_x000a_10 Reducción de las desigualdades_x000a_17 Alianza para lograr los objetivos"/>
    <s v="Incremento"/>
    <s v="No acumulada"/>
    <s v="ND"/>
    <n v="80"/>
    <n v="20"/>
    <n v="20"/>
    <n v="20"/>
    <n v="20"/>
    <n v="12"/>
    <n v="60"/>
    <n v="60"/>
    <x v="3"/>
    <n v="66144394"/>
    <n v="0"/>
    <n v="0"/>
    <m/>
    <n v="0"/>
    <s v="SIN AVANCE"/>
    <m/>
    <m/>
    <m/>
    <m/>
    <n v="0"/>
    <s v="SIN AVANCE"/>
    <m/>
    <m/>
    <m/>
    <m/>
    <n v="0"/>
    <s v="SIN AVANCE"/>
    <m/>
    <m/>
    <m/>
    <n v="12"/>
    <n v="1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8"/>
    <s v="Formulación e implementation de plan de acción para la garantía de derechos de migrantes, refugiados y retornados  en el marco de la Mesa Departamental de Migrantes de Nariño. "/>
    <n v="4502001"/>
    <s v="Servicio de promoción a la participación ciudadana"/>
    <n v="450200113"/>
    <s v="Estrategias de promoción a la participación ciudadana implementadas"/>
    <s v="16-Paz, Justicia e instituciones solidas_x000a_10 Reducción de las desigualdades_x000a_17 Alianza para lograr los objetivos"/>
    <s v="Mantenimiento"/>
    <s v="No acumulada"/>
    <n v="0"/>
    <n v="1"/>
    <n v="1"/>
    <n v="1"/>
    <n v="1"/>
    <n v="1"/>
    <n v="1"/>
    <n v="100"/>
    <n v="100"/>
    <x v="0"/>
    <n v="66144394"/>
    <n v="0"/>
    <n v="0"/>
    <m/>
    <n v="0"/>
    <s v="SIN AVANCE"/>
    <m/>
    <m/>
    <m/>
    <m/>
    <n v="0"/>
    <s v="SIN AVANCE"/>
    <m/>
    <m/>
    <m/>
    <m/>
    <n v="0"/>
    <s v="SIN AVANCE"/>
    <m/>
    <m/>
    <m/>
    <n v="1"/>
    <n v="25"/>
    <s v="MUY DEFICIENTE"/>
  </r>
  <r>
    <s v="DERECHOS HUMANOS, CULTURA DE PAZ Y ALIANZAS PARA LA VIDA"/>
    <x v="0"/>
    <s v="Derechos Humanos y Derecho Internacional Humanitario"/>
    <x v="2"/>
    <s v="índice de violaciones a DD.HH"/>
    <n v="6.9999999999999999E-4"/>
    <n v="1E-3"/>
    <x v="1"/>
    <s v="Fortalecimiento del buen gobierno para el respeto y garantía de los derechos humanos."/>
    <n v="79"/>
    <s v="Creada e implementada política pública de paz y Derechos Humanos  en el Departamento"/>
    <s v="4502032"/>
    <s v="Documentos de lineamientos técnicos"/>
    <n v="450203200"/>
    <s v="Documentos de lineamientos técnicos realizados"/>
    <s v="16-Paz, Justicia e instituciones solidas_x000a_10 Reducción de las desigualdades_x000a_17 Alianza para lograr los objetivos"/>
    <s v="Mantenimiento"/>
    <s v="No acumulada"/>
    <n v="1"/>
    <n v="1"/>
    <n v="1"/>
    <n v="1"/>
    <n v="1"/>
    <n v="1"/>
    <n v="0.5"/>
    <n v="50"/>
    <n v="50"/>
    <x v="5"/>
    <n v="0"/>
    <n v="0"/>
    <n v="0"/>
    <m/>
    <n v="0"/>
    <s v="SIN AVANCE"/>
    <m/>
    <m/>
    <m/>
    <m/>
    <n v="0"/>
    <s v="SIN AVANCE"/>
    <m/>
    <m/>
    <m/>
    <m/>
    <n v="0"/>
    <s v="SIN AVANCE"/>
    <m/>
    <m/>
    <m/>
    <n v="0.5"/>
    <n v="1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0"/>
    <s v="Implementada estrategia de promoción de derechos que permita el reconocimiento y visibilización de la cosmovisión, modos de existir y construcción histórica territorial de los pueblos afrodescendientes en el escenario regional hacia la lucha contra el racismo y la prevención de la discriminación. "/>
    <n v="4502038"/>
    <s v="Servicio de promoción de la garantía de derechos"/>
    <n v="450203800"/>
    <s v="Estrategias de promoción de la garantía de derechos implementadas"/>
    <s v="11-Ciudades y comunidades sostenibles_x000a_15- Vida de Ecositemas terrestres "/>
    <s v="Mantenimiento"/>
    <s v="No acumulada"/>
    <n v="0"/>
    <n v="1"/>
    <s v="NP"/>
    <n v="1"/>
    <n v="1"/>
    <n v="1"/>
    <n v="0"/>
    <n v="0"/>
    <n v="0"/>
    <x v="4"/>
    <n v="91022400"/>
    <n v="0"/>
    <n v="0"/>
    <m/>
    <n v="0"/>
    <s v="SIN AVANCE"/>
    <m/>
    <m/>
    <m/>
    <m/>
    <n v="0"/>
    <s v="SIN AVANCE"/>
    <m/>
    <m/>
    <m/>
    <m/>
    <n v="0"/>
    <s v="SIN AVANCE"/>
    <m/>
    <m/>
    <m/>
    <n v="0"/>
    <n v="0"/>
    <s v="SIN AVANC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1"/>
    <s v="Reconocida y fortalecida la Comisión Consultiva Departamental y otras instancias e iniciativas de participación de las comunidades y autoridades tradicionales afrodescendientes. "/>
    <n v="4502001"/>
    <s v="Servicio de promoción a la participación ciudadana"/>
    <n v="450200100"/>
    <s v="Espacios de participación promovidos"/>
    <s v="11-Ciudades y comunidades sostenibles_x000a_15- Vida de Ecositemas terrestres "/>
    <s v="Incremento"/>
    <s v="No acumulada"/>
    <n v="0"/>
    <n v="14"/>
    <n v="2"/>
    <n v="4"/>
    <n v="4"/>
    <n v="4"/>
    <n v="2"/>
    <n v="100"/>
    <n v="100"/>
    <x v="0"/>
    <n v="150000000"/>
    <n v="67223199"/>
    <n v="67223199"/>
    <m/>
    <n v="0"/>
    <s v="SIN AVANCE"/>
    <m/>
    <m/>
    <m/>
    <m/>
    <n v="0"/>
    <s v="SIN AVANCE"/>
    <m/>
    <m/>
    <m/>
    <m/>
    <n v="0"/>
    <s v="SIN AVANCE"/>
    <m/>
    <m/>
    <m/>
    <n v="2"/>
    <n v="14.285714285714286"/>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2"/>
    <s v="Construida e implementada una estrategia hacia el fortalecimiento y  seguimiento a los planes de salvaguarda de los pueblos indígenas Awá, Inga, Kofán y Eperara-Siapidara en cumplimiento de los autos y sentencias de la Corte Constitucional."/>
    <n v="4502022"/>
    <s v="Servicio de asistencia técnica"/>
    <n v="450202201"/>
    <s v="Grupos étnicos asistidos técnicamente"/>
    <s v="11-Ciudades y comunidades sostenibles_x000a_15- Vida de Ecositemas terrestres "/>
    <s v="Mantenimiento"/>
    <s v="No acumulada"/>
    <n v="0"/>
    <n v="4"/>
    <n v="4"/>
    <n v="4"/>
    <n v="4"/>
    <n v="4"/>
    <n v="4"/>
    <n v="100"/>
    <n v="100"/>
    <x v="0"/>
    <n v="191022400"/>
    <n v="134784396"/>
    <n v="70561242"/>
    <m/>
    <n v="0"/>
    <s v="SIN AVANCE"/>
    <m/>
    <m/>
    <m/>
    <m/>
    <n v="0"/>
    <s v="SIN AVANCE"/>
    <m/>
    <m/>
    <m/>
    <m/>
    <n v="0"/>
    <s v="SIN AVANCE"/>
    <m/>
    <m/>
    <m/>
    <n v="4"/>
    <n v="100"/>
    <s v="OPTIMO"/>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3"/>
    <s v="Apoyados procesos de promoción de prácticas culturales y ancestrales, mingas de pensamiento y encuentros territoriales de las  comunidades indígenas de Nariño hacia el fortalecimiento y pervivencia de su identidad"/>
    <n v="4502034"/>
    <s v="Servicio de educación informal "/>
    <n v="450203418"/>
    <s v="Personas capacitadas en promoción cultural y ancestral de la  Comunidades Indígenas"/>
    <s v="11-Ciudades y comunidades sostenibles_x000a_15- Vida de Ecositemas terrestres "/>
    <s v="Incremento"/>
    <s v="No acumulada"/>
    <s v="ND"/>
    <n v="400"/>
    <n v="100"/>
    <n v="100"/>
    <n v="100"/>
    <n v="100"/>
    <n v="100"/>
    <n v="100"/>
    <n v="100"/>
    <x v="0"/>
    <n v="150000000"/>
    <n v="74413619"/>
    <n v="20561242"/>
    <m/>
    <n v="0"/>
    <s v="SIN AVANCE"/>
    <m/>
    <m/>
    <m/>
    <m/>
    <n v="0"/>
    <s v="SIN AVANCE"/>
    <m/>
    <m/>
    <m/>
    <m/>
    <n v="0"/>
    <s v="SIN AVANCE"/>
    <m/>
    <m/>
    <m/>
    <n v="100"/>
    <n v="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4"/>
    <s v="Apoyadas cumbres interculturales como instancias de incidencia y participación de los pueblos indígenas ."/>
    <n v="4502001"/>
    <s v="Servicio de promoción a la participación ciudadana"/>
    <n v="450200110"/>
    <s v="Instancias formales y no formales de participación fortalecidas"/>
    <s v="11-Ciudades y comunidades sostenibles_x000a_15- Vida de Ecositemas terrestres "/>
    <s v="Incremento"/>
    <s v="Acumulada"/>
    <n v="3"/>
    <n v="7"/>
    <n v="1"/>
    <n v="1"/>
    <n v="1"/>
    <n v="1"/>
    <n v="0.5"/>
    <n v="50"/>
    <n v="50"/>
    <x v="5"/>
    <n v="160000000"/>
    <n v="79413619"/>
    <n v="30562242"/>
    <m/>
    <n v="0"/>
    <s v="SIN AVANCE"/>
    <m/>
    <m/>
    <m/>
    <m/>
    <n v="0"/>
    <s v="SIN AVANCE"/>
    <m/>
    <m/>
    <m/>
    <m/>
    <n v="0"/>
    <s v="SIN AVANCE"/>
    <m/>
    <m/>
    <m/>
    <n v="0.5"/>
    <n v="7.1428571428571432"/>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5"/>
    <s v="Asistidos técnicamente los procesos de fortalecimiento de identidad cultural que permitan reconocer los modos de existir y filosofías de vida de las comunidades ROM hacia la garantía de sus derechos."/>
    <n v="4502022"/>
    <s v="Servicio de asistencia técnica"/>
    <n v="450202203"/>
    <s v="Numero de Comunidad Rom asistida técnicamente"/>
    <s v="11-Ciudades y comunidades sostenibles_x000a_15- Vida de Ecositemas terrestres "/>
    <s v="Mantenimiento"/>
    <s v="No acumulada"/>
    <n v="1"/>
    <n v="1"/>
    <n v="1"/>
    <n v="1"/>
    <n v="1"/>
    <n v="1"/>
    <n v="1"/>
    <n v="100"/>
    <n v="100"/>
    <x v="0"/>
    <n v="45511200"/>
    <n v="32580583"/>
    <n v="15280621"/>
    <m/>
    <n v="0"/>
    <s v="SIN AVANCE"/>
    <m/>
    <m/>
    <m/>
    <m/>
    <n v="0"/>
    <s v="SIN AVANCE"/>
    <m/>
    <m/>
    <m/>
    <m/>
    <n v="0"/>
    <s v="SIN AVANCE"/>
    <m/>
    <m/>
    <m/>
    <n v="1"/>
    <n v="2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6"/>
    <s v="Apoyada la formulación de planes de etnodesarrollo y de vida de pueblos étnicos en el Departamento."/>
    <n v="4502035"/>
    <s v="Documentos de planeación"/>
    <n v="450203503"/>
    <s v="Documento de planes de etnodesarrollo y planes de vida elaborados"/>
    <s v="11-Ciudades y comunidades sostenibles_x000a_15- Vida de Ecositemas terrestres "/>
    <s v="Incremento"/>
    <s v="No acumulada"/>
    <n v="0"/>
    <n v="20"/>
    <n v="5"/>
    <n v="5"/>
    <n v="5"/>
    <n v="5"/>
    <n v="0.9"/>
    <n v="18"/>
    <n v="18"/>
    <x v="6"/>
    <n v="150000000"/>
    <n v="92561242"/>
    <n v="60122488"/>
    <m/>
    <n v="0"/>
    <s v="SIN AVANCE"/>
    <m/>
    <m/>
    <m/>
    <m/>
    <n v="0"/>
    <s v="SIN AVANCE"/>
    <m/>
    <m/>
    <m/>
    <m/>
    <n v="0"/>
    <s v="SIN AVANCE"/>
    <m/>
    <m/>
    <m/>
    <n v="0.9"/>
    <n v="4.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7"/>
    <s v="Fortalecidas emisoras indígenas y otros medios de comunicación propios de las comunidades y organizaciones étnicas como estrategia de participación ciudadana para la promoción de sus derechos, cosmovisiones y prácticas culturales."/>
    <n v="4502001"/>
    <s v="Servicio de promoción a la participación ciudadana"/>
    <n v="450200113"/>
    <s v="Estrategias de promoción a la participación ciudadana implementadas"/>
    <s v="11-Ciudades y comunidades sostenibles_x000a_15- Vida de Ecositemas terrestres "/>
    <s v="Incremento"/>
    <s v="No acumulada"/>
    <n v="6"/>
    <n v="18"/>
    <n v="6"/>
    <n v="4"/>
    <n v="4"/>
    <n v="4"/>
    <n v="0.9"/>
    <n v="15"/>
    <n v="15"/>
    <x v="6"/>
    <n v="53511200"/>
    <n v="34580628"/>
    <n v="15280621"/>
    <m/>
    <n v="0"/>
    <s v="SIN AVANCE"/>
    <m/>
    <m/>
    <m/>
    <m/>
    <n v="0"/>
    <s v="SIN AVANCE"/>
    <m/>
    <m/>
    <m/>
    <m/>
    <n v="0"/>
    <s v="SIN AVANCE"/>
    <m/>
    <m/>
    <m/>
    <n v="0.9"/>
    <n v="5"/>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8"/>
    <s v="Investigadas y sistematizadas prácticas culturales y experiencias de organización, autonomía territorial y gobierno propio de pueblos étnicos hacia el fortalecimiento de su identidad cultural."/>
    <n v="4502030"/>
    <s v="Documentos de investigación"/>
    <n v="450203007"/>
    <s v="Documentos de investigación de los grupos indígenas, ROM y minorías realizados"/>
    <s v="11-Ciudades y comunidades sostenibles_x000a_15- Vida de Ecositemas terrestres "/>
    <s v="Incremento"/>
    <s v="No acumulada"/>
    <n v="0"/>
    <n v="9"/>
    <n v="1"/>
    <n v="2"/>
    <n v="3"/>
    <n v="3"/>
    <n v="0.9"/>
    <n v="90"/>
    <n v="90"/>
    <x v="2"/>
    <n v="83022400"/>
    <n v="64413619"/>
    <n v="1559238"/>
    <m/>
    <n v="0"/>
    <s v="SIN AVANCE"/>
    <m/>
    <m/>
    <m/>
    <m/>
    <n v="0"/>
    <s v="SIN AVANCE"/>
    <m/>
    <m/>
    <m/>
    <m/>
    <n v="0"/>
    <s v="SIN AVANCE"/>
    <m/>
    <m/>
    <m/>
    <n v="0.9"/>
    <n v="10"/>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89"/>
    <s v="Fortalecidas capacidades técnicas, organizativas y administrativas de consejos comunitarios, cabildos indígenas y organizaciones étnicas para la gestión de proyectos y/o la formalización de territorios y/o alianzas público populares"/>
    <n v="4502022"/>
    <s v="Servicio de asistencia técnica"/>
    <n v="450202201"/>
    <s v="Grupos étnicos asistidos técnicamente"/>
    <s v="11-Ciudades y comunidades sostenibles_x000a_15- Vida de Ecositemas terrestres "/>
    <s v="Incremento"/>
    <s v="No acumulada"/>
    <n v="0"/>
    <n v="17"/>
    <n v="2"/>
    <n v="5"/>
    <n v="5"/>
    <n v="5"/>
    <n v="2"/>
    <n v="100"/>
    <n v="100"/>
    <x v="0"/>
    <n v="122501600"/>
    <n v="82561242"/>
    <n v="30562242"/>
    <m/>
    <n v="0"/>
    <s v="SIN AVANCE"/>
    <m/>
    <m/>
    <m/>
    <m/>
    <n v="0"/>
    <s v="SIN AVANCE"/>
    <m/>
    <m/>
    <m/>
    <m/>
    <n v="0"/>
    <s v="SIN AVANCE"/>
    <m/>
    <m/>
    <m/>
    <n v="2"/>
    <n v="11.764705882352942"/>
    <s v="MUY DEFICIENTE"/>
  </r>
  <r>
    <s v="DERECHOS HUMANOS, CULTURA DE PAZ Y ALIANZAS PARA LA VIDA"/>
    <x v="0"/>
    <s v="Saberes de vida, territorios y cosmovisiones de los pueblos étnicos en Nariño"/>
    <x v="3"/>
    <s v="Índice de Gobernabilidad democrática territorial - Participación ciudadana"/>
    <s v="53,53 (medio)"/>
    <s v="Nivel medio alto (55-68)"/>
    <x v="1"/>
    <s v="Fortalecimiento del buen gobierno para el respeto y garantía de los derechos humanos"/>
    <n v="90"/>
    <s v="Creadas e implementadas estrategias para el fomento de la participación de las mujeres en los espaciós colectivos y de toma de decisiones de las comunidades étnicas. _x000a_"/>
    <n v="4502001"/>
    <s v="Servicio de promoción a la participación ciudadana"/>
    <n v="450200108"/>
    <s v="Estrategias para el fomento de a la participación de las mujeres en los espacios de participación política y de toma de decisión implementadas"/>
    <s v="11-Ciudades y comunidades sostenibles_x000a_15- Vida de Ecositemas terrestres "/>
    <s v="Incremento"/>
    <s v="No acumulada"/>
    <n v="0"/>
    <n v="2"/>
    <s v="NP"/>
    <n v="1"/>
    <n v="1"/>
    <s v="NP"/>
    <n v="1"/>
    <n v="0"/>
    <n v="0"/>
    <x v="4"/>
    <n v="91022400"/>
    <n v="0"/>
    <n v="0"/>
    <m/>
    <n v="0"/>
    <s v="SIN AVANCE"/>
    <m/>
    <m/>
    <m/>
    <m/>
    <n v="0"/>
    <s v="SIN AVANCE"/>
    <m/>
    <m/>
    <m/>
    <m/>
    <n v="0"/>
    <s v="NO PROGRAMADA"/>
    <m/>
    <m/>
    <m/>
    <n v="1"/>
    <n v="50"/>
    <s v="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1"/>
    <s v="Impulsada la formulación de planes estratégicos de desarrollo comunal en el departamento de Nariño."/>
    <n v="4502001"/>
    <s v="Servicio de promoción a la participación ciudadana"/>
    <n v="450200107"/>
    <s v="Iniciativas creadas"/>
    <s v="11-Ciudades y comunidades sostenibles_x000a_15- Vida de Ecositemas terrestres "/>
    <s v="Mantenimiento"/>
    <s v="No acumulada"/>
    <n v="0"/>
    <n v="17"/>
    <n v="2"/>
    <n v="5"/>
    <n v="5"/>
    <n v="5"/>
    <n v="0.7"/>
    <n v="35"/>
    <n v="35"/>
    <x v="5"/>
    <n v="58136400"/>
    <n v="35008790"/>
    <n v="389800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2"/>
    <s v="Fortalecidas capacidades técnicas, organizativas y administrativas de representantes, delegados o delegadas de organizaciones comunales y comunitarias para la gestión de proyectos, alianzas público populares y convenios solidarios.  "/>
    <n v="4502034"/>
    <s v="Servicio de educación informal"/>
    <n v="450203413"/>
    <s v="Líderes capacitados"/>
    <s v="11-Ciudades y comunidades sostenibles_x000a_15- Vida de Ecositemas terrestres "/>
    <s v="Incremento"/>
    <s v="No acumulada"/>
    <n v="0"/>
    <n v="400"/>
    <n v="100"/>
    <n v="100"/>
    <n v="100"/>
    <n v="100"/>
    <n v="323"/>
    <n v="323"/>
    <n v="100"/>
    <x v="0"/>
    <n v="222228000"/>
    <n v="198800000"/>
    <n v="55800087"/>
    <m/>
    <n v="0"/>
    <s v="SIN AVANCE"/>
    <m/>
    <m/>
    <m/>
    <m/>
    <n v="0"/>
    <s v="SIN AVANCE"/>
    <m/>
    <m/>
    <m/>
    <m/>
    <n v="0"/>
    <s v="SIN AVANCE"/>
    <m/>
    <m/>
    <m/>
    <n v="323"/>
    <n v="80.75"/>
    <s v="BUEN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3"/>
    <s v="Asitidas técnicamente entidades territoriales en procesos de capacitación, renovación y actualización de las Organizaciones de Acción Comunal de primer y segundo grado"/>
    <n v="4502022"/>
    <s v="Servicio de asistencia técnica"/>
    <n v="450202207"/>
    <s v="Número de Entidades asistidas técnicamente"/>
    <s v="11-Ciudades y comunidades sostenibles_x000a_15- Vida de Ecositemas terrestres "/>
    <s v="Mantenimiento"/>
    <s v="No acumulada"/>
    <n v="64"/>
    <n v="64"/>
    <n v="16"/>
    <n v="16"/>
    <n v="16"/>
    <n v="16"/>
    <n v="21"/>
    <n v="131.25"/>
    <n v="100"/>
    <x v="0"/>
    <n v="42755600"/>
    <n v="24846565"/>
    <n v="22170980"/>
    <m/>
    <n v="0"/>
    <s v="SIN AVANCE"/>
    <m/>
    <m/>
    <m/>
    <m/>
    <n v="0"/>
    <s v="SIN AVANCE"/>
    <m/>
    <m/>
    <m/>
    <m/>
    <n v="0"/>
    <s v="SIN AVANCE"/>
    <m/>
    <m/>
    <m/>
    <n v="21"/>
    <n v="525"/>
    <s v="OPTIM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4"/>
    <s v="Apoyada la creación de la Federación de Juntas de Acción Comunal del Pacífico."/>
    <n v="4502001"/>
    <s v="Servicio de promoción a la participación ciudadana"/>
    <n v="450200109"/>
    <s v="Iniciativas organizativas de participación ciudadana promovidas"/>
    <s v="11-Ciudades y comunidades sostenibles_x000a_15- Vida de Ecositemas terrestres "/>
    <s v="Mantenimiento"/>
    <s v="No acumulada"/>
    <n v="0"/>
    <n v="1"/>
    <n v="1"/>
    <n v="1"/>
    <n v="1"/>
    <n v="1"/>
    <n v="0.7"/>
    <n v="70"/>
    <n v="70"/>
    <x v="3"/>
    <n v="30000000"/>
    <n v="24846565"/>
    <n v="1221356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5"/>
    <s v="Implementada una estrategia para fortalecer la participación de las mujeres y la incorporación del enfoque de género en espacios de participación comunal."/>
    <n v="4502001"/>
    <s v="Servicio de promoción a la participación ciudadana"/>
    <n v="450200112"/>
    <s v="Estrategias para el fomento de a la participación de las mujeres en los espacios de participación política y de toma de decisión implementadas"/>
    <s v="11-Ciudades y comunidades sostenibles_x000a_15- Vida de Ecositemas terrestres "/>
    <s v="Incremento"/>
    <s v="No acumulada"/>
    <n v="0"/>
    <n v="4"/>
    <n v="1"/>
    <n v="1"/>
    <n v="1"/>
    <n v="1"/>
    <n v="7"/>
    <n v="700"/>
    <n v="100"/>
    <x v="0"/>
    <n v="65500800"/>
    <n v="59000089"/>
    <n v="32280980"/>
    <m/>
    <n v="0"/>
    <s v="SIN AVANCE"/>
    <m/>
    <m/>
    <m/>
    <m/>
    <n v="0"/>
    <s v="SIN AVANCE"/>
    <m/>
    <m/>
    <m/>
    <m/>
    <n v="0"/>
    <s v="SIN AVANCE"/>
    <m/>
    <m/>
    <m/>
    <n v="7"/>
    <n v="100"/>
    <s v="OPTIMO"/>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6"/>
    <s v="Implementado y ejecutado el plan anual de apoyo a la Red de Control Social y Veedurías Ciudadanas.  "/>
    <n v="4502022"/>
    <s v="Servicio de asistencia técnica"/>
    <n v="450202208"/>
    <s v="Personas asistidas técnicamente para el ejercicio del control social, rendición de cuentas y participación ciudadana"/>
    <s v="11-Ciudades y comunidades sostenibles_x000a_15- Vida de Ecositemas terrestres "/>
    <s v="Mantenimiento"/>
    <s v="No acumulada"/>
    <n v="4"/>
    <n v="8"/>
    <n v="1"/>
    <n v="1"/>
    <n v="1"/>
    <n v="1"/>
    <n v="0.7"/>
    <n v="70"/>
    <n v="70"/>
    <x v="3"/>
    <n v="40511200"/>
    <n v="24846565"/>
    <n v="16456320"/>
    <m/>
    <n v="0"/>
    <s v="SIN AVANCE"/>
    <m/>
    <m/>
    <m/>
    <m/>
    <n v="0"/>
    <s v="SIN AVANCE"/>
    <m/>
    <m/>
    <m/>
    <m/>
    <n v="0"/>
    <s v="SIN AVANCE"/>
    <m/>
    <m/>
    <m/>
    <n v="0.7"/>
    <n v="17.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7"/>
    <s v="Asistidos técnicamene servidores públicos y líderes/as del departamento de Nariño en cultura de la integridad y transparencia para la promoción del control social en la gestión pública."/>
    <n v="4502022"/>
    <s v="Servicio de asistencia técnica"/>
    <n v="450202209"/>
    <s v="Personas asistidas técnicamente en cultura de la integridad y transparencia"/>
    <s v="11-Ciudades y comunidades sostenibles_x000a_15- Vida de Ecositemas terrestres "/>
    <s v="Incremento"/>
    <s v="No acumulada"/>
    <n v="0"/>
    <n v="200"/>
    <n v="50"/>
    <n v="50"/>
    <n v="50"/>
    <n v="50"/>
    <n v="50"/>
    <n v="100"/>
    <n v="100"/>
    <x v="0"/>
    <n v="91022400"/>
    <n v="82970000"/>
    <n v="35060940"/>
    <m/>
    <n v="0"/>
    <s v="SIN AVANCE"/>
    <m/>
    <m/>
    <m/>
    <m/>
    <n v="0"/>
    <s v="SIN AVANCE"/>
    <m/>
    <m/>
    <m/>
    <m/>
    <n v="0"/>
    <s v="SIN AVANCE"/>
    <m/>
    <m/>
    <m/>
    <n v="50"/>
    <n v="25"/>
    <s v="MUY DEFICIENT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98"/>
    <s v="Fortalecidos procesos de diálogo social y concertación con comunidades y niveles de gobierno hacia el trámite de conflictividades sociales en lo local y regional."/>
    <s v="4502001"/>
    <s v="Servicio de promoción a la participación ciudadana"/>
    <n v="450200100"/>
    <s v="Espacios de participación promovidos"/>
    <s v="11-Ciudades y comunidades sostenibles_x000a_15- Vida de Ecositemas terrestres "/>
    <s v="Incremento"/>
    <s v="No acumulada"/>
    <n v="0"/>
    <n v="16"/>
    <n v="4"/>
    <n v="4"/>
    <n v="4"/>
    <n v="4"/>
    <n v="4"/>
    <n v="100"/>
    <n v="100"/>
    <x v="0"/>
    <n v="45511200"/>
    <n v="24846565"/>
    <n v="6000986"/>
    <m/>
    <n v="0"/>
    <s v="SIN AVANCE"/>
    <m/>
    <m/>
    <m/>
    <m/>
    <n v="0"/>
    <s v="SIN AVANCE"/>
    <m/>
    <m/>
    <m/>
    <m/>
    <n v="0"/>
    <s v="SIN AVANCE"/>
    <m/>
    <m/>
    <m/>
    <n v="4"/>
    <n v="25"/>
    <s v="MUY DEFICIENTE"/>
  </r>
  <r>
    <s v="DERECHOS HUMANOS, CULTURA DE PAZ Y ALIANZAS PARA LA VIDA"/>
    <x v="0"/>
    <s v="Participación Ciudadana y Gobernanza Democrática"/>
    <x v="0"/>
    <s v="Índice de Gobernabilidad democrática territorial - Participación ciudadana"/>
    <s v="53,53 (medio)"/>
    <s v="Nivel medio alto (55-68)"/>
    <x v="1"/>
    <s v="Fortalecimiento del buen gobierno para el respeto y garantía de los derechos humanos"/>
    <n v="99"/>
    <s v="Apoyadas las jornadas electorales y promoción de la participación ciudadana en los procesos democráticos en Nariño"/>
    <n v="4502025"/>
    <s v="Servicio de organización de procesos electorales"/>
    <n v="450202500"/>
    <s v="procesos electorales realizados"/>
    <s v="16. Paz, Justicia e Instituciones sólidas"/>
    <s v="Mantenimiento"/>
    <s v="No acumulada"/>
    <n v="5"/>
    <n v="5"/>
    <n v="1"/>
    <s v="NP"/>
    <n v="3"/>
    <n v="1"/>
    <n v="0"/>
    <n v="0"/>
    <n v="0"/>
    <x v="1"/>
    <n v="45511200"/>
    <n v="24846569"/>
    <n v="15213560"/>
    <m/>
    <n v="0"/>
    <s v="NO PROGRAMADA"/>
    <m/>
    <m/>
    <m/>
    <m/>
    <n v="0"/>
    <s v="SIN AVANCE"/>
    <m/>
    <m/>
    <m/>
    <m/>
    <n v="0"/>
    <s v="SIN AVANCE"/>
    <m/>
    <m/>
    <m/>
    <n v="0"/>
    <n v="0"/>
    <s v="SIN AVANCE"/>
  </r>
  <r>
    <s v="DERECHOS HUMANOS, CULTURA DE PAZ Y ALIANZAS PARA LA VIDA"/>
    <x v="0"/>
    <s v="Participación Ciudadana y Gobernanza Democrática"/>
    <x v="3"/>
    <s v="Índice de Gobernabilidad democrática territorial - Participación ciudadana"/>
    <s v="53,53 (medio)"/>
    <s v="Nivel medio alto (55-68)"/>
    <x v="1"/>
    <s v="Fortalecimiento del buen gobierno para el respeto y garantía de los derechos humanos"/>
    <n v="100"/>
    <s v="Gestionados espacios de oferta institucional para asistencia técnica a entidades sin ánimo de lucro en temas de Inspección, Vigilancia y Control en las 13 subregiones.  "/>
    <n v="4502033"/>
    <s v="Servicio de integración de la oferta pública"/>
    <n v="450203302"/>
    <s v="Estrategia móvil implementada"/>
    <s v="11-Ciudades y comunidades sostenibles_x000a_15- Vida de Ecositemas terrestres "/>
    <s v="Incremento"/>
    <s v="No acumulada"/>
    <n v="0"/>
    <n v="13"/>
    <n v="3"/>
    <n v="4"/>
    <n v="3"/>
    <n v="3"/>
    <n v="3"/>
    <n v="100"/>
    <n v="100"/>
    <x v="0"/>
    <n v="150187200"/>
    <n v="138770895"/>
    <n v="49184361"/>
    <m/>
    <n v="0"/>
    <s v="SIN AVANCE"/>
    <m/>
    <m/>
    <m/>
    <m/>
    <n v="0"/>
    <s v="SIN AVANCE"/>
    <m/>
    <m/>
    <m/>
    <m/>
    <n v="0"/>
    <s v="SIN AVANCE"/>
    <m/>
    <m/>
    <m/>
    <n v="3"/>
    <n v="23.076923076923077"/>
    <s v="MUY DEFICIENT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1"/>
    <s v="Creación e implementación de la Escuela Itinerante por los Territorios Agroalimentarios Campesinos, la Paz y la Vida. _x000a_"/>
    <s v="4502034"/>
    <s v="Servicio de educación informal"/>
    <n v="450203410"/>
    <s v="Comunidades capacitadas "/>
    <s v="11-Ciudades y comunidades sostenibles_x000a_15- Vida de Ecositemas terrestres "/>
    <s v="Incremento"/>
    <s v="No acumulada"/>
    <n v="0"/>
    <n v="35"/>
    <n v="5"/>
    <n v="10"/>
    <n v="10"/>
    <n v="10"/>
    <n v="0"/>
    <n v="0"/>
    <n v="0"/>
    <x v="1"/>
    <n v="15170400"/>
    <n v="5345000"/>
    <n v="200000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2"/>
    <s v="Capacitadas técnicamente mujeres y jóvenes campesinos en emprendimiento y gestión de proyectos. "/>
    <n v="4502034"/>
    <s v="Servicio de educación informal"/>
    <n v="450203413"/>
    <s v="Líderes capacitados"/>
    <s v="11-Ciudades y comunidades sostenibles_x000a_15- Vida de Ecositemas terrestres "/>
    <s v="Incremento"/>
    <s v="No acumulada"/>
    <n v="0"/>
    <n v="200"/>
    <n v="50"/>
    <n v="50"/>
    <n v="50"/>
    <n v="50"/>
    <n v="50"/>
    <n v="100"/>
    <n v="100"/>
    <x v="0"/>
    <n v="15170400"/>
    <n v="5345000"/>
    <n v="2490000"/>
    <m/>
    <n v="0"/>
    <s v="SIN AVANCE"/>
    <m/>
    <m/>
    <m/>
    <m/>
    <n v="0"/>
    <s v="SIN AVANCE"/>
    <m/>
    <m/>
    <m/>
    <m/>
    <n v="0"/>
    <s v="SIN AVANCE"/>
    <m/>
    <m/>
    <m/>
    <n v="50"/>
    <n v="25"/>
    <s v="MUY DEFICIENT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3"/>
    <s v="Implementada estrategia que reconozca y fortalezca a la Mesa Agraria Étnico Popular del departamento como un espacio de articulación, construcción y consenso de la política de desarrollo rural."/>
    <n v="4502038"/>
    <s v="Servicio de promoción de la garantía de derechos"/>
    <n v="450203800"/>
    <s v="Estrategia de promoción de la garantía de derechos implementada"/>
    <s v="11-Ciudades y comunidades sostenibles_x000a_15- Vida de Ecositemas terrestres "/>
    <s v="Mantenimiento"/>
    <s v="No acumulada"/>
    <n v="0"/>
    <n v="1"/>
    <s v="NP"/>
    <n v="1"/>
    <n v="1"/>
    <n v="1"/>
    <n v="0"/>
    <n v="0"/>
    <n v="0"/>
    <x v="4"/>
    <n v="45511200"/>
    <n v="45511200"/>
    <n v="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del buen gobierno para el respeto y garantía de los derechos humanos"/>
    <n v="104"/>
    <s v="Fortalecidas capacidades de líderes y lideresas hacia la promoción de los territorios campesinos, con acompañamiento técnico en la formulación de planes de vida y la promocion de la organización politica e identidad cultural de las comunidades campesianas. "/>
    <n v="4502034"/>
    <s v="Servicio de educación informal"/>
    <n v="450203413"/>
    <s v="Líderes capacitados"/>
    <s v="11-Ciudades y comunidades sostenibles_x000a_15- Vida de Ecositemas terrestres "/>
    <s v="Incremento"/>
    <s v="No acumulada"/>
    <n v="0"/>
    <n v="150"/>
    <s v="NP"/>
    <n v="50"/>
    <n v="50"/>
    <n v="50"/>
    <n v="0"/>
    <n v="0"/>
    <n v="0"/>
    <x v="4"/>
    <n v="15170400"/>
    <n v="15170400"/>
    <n v="0"/>
    <m/>
    <n v="0"/>
    <s v="SIN AVANCE"/>
    <m/>
    <m/>
    <m/>
    <m/>
    <n v="0"/>
    <s v="SIN AVANCE"/>
    <m/>
    <m/>
    <m/>
    <m/>
    <n v="0"/>
    <s v="SIN AVANCE"/>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a la gestión y dirección de la administración pública territorial"/>
    <n v="105"/>
    <s v="Elaborados estudios de viabilidad para la creación del Instituto de Fomento del Campesino y el Agro "/>
    <n v="4599018"/>
    <s v="Documentos de lineamientos técnicos"/>
    <n v="459901800"/>
    <s v="Documentos de lineamientos técnicos realizados"/>
    <s v="11-Ciudades y comunidades sostenibles_x000a_15- Vida de Ecositemas terrestres "/>
    <s v="Incremento"/>
    <s v="No acumulada"/>
    <n v="0"/>
    <n v="1"/>
    <s v="NP"/>
    <n v="1"/>
    <s v="NP"/>
    <s v="NP"/>
    <n v="0"/>
    <n v="0"/>
    <n v="0"/>
    <x v="4"/>
    <n v="0"/>
    <n v="0"/>
    <n v="0"/>
    <m/>
    <n v="0"/>
    <s v="SIN AVANCE"/>
    <m/>
    <m/>
    <m/>
    <m/>
    <n v="0"/>
    <s v="NO PROGRAMADA"/>
    <m/>
    <m/>
    <m/>
    <m/>
    <n v="0"/>
    <s v="NO PROGRAMADA"/>
    <m/>
    <m/>
    <m/>
    <n v="0"/>
    <n v="0"/>
    <s v="SIN AVANCE"/>
  </r>
  <r>
    <s v="DERECHOS HUMANOS, CULTURA DE PAZ Y ALIANZAS PARA LA VIDA"/>
    <x v="0"/>
    <s v="Campesinado como sujeto de derechos: territorios, organización y vida"/>
    <x v="1"/>
    <s v="Índice de Gobernabilidad democrática territorial - Participación ciudadana"/>
    <s v="53,53 (medio)"/>
    <s v="Nivel medio alto (55-68)"/>
    <x v="1"/>
    <s v="Fortalecimiento a la gestión y dirección de la administración pública territorial"/>
    <n v="106"/>
    <s v="Elaborados estudios de viabilidad para la creación de la Agencia de Desarrollo para la Transformación Territorial del Pacífico_x000a__x000a_"/>
    <n v="4599018"/>
    <s v="Documentos de lineamientos técnicos"/>
    <n v="459901800"/>
    <s v="Documentos de lineamientos técnicos realizados"/>
    <s v="11-Ciudades y comunidades sostenibles_x000a_15- Vida de Ecositemas terrestres "/>
    <s v="Incremento"/>
    <s v="No acumulada"/>
    <n v="0"/>
    <n v="1"/>
    <n v="1"/>
    <s v="NP"/>
    <s v="NP"/>
    <s v="NP"/>
    <n v="0"/>
    <n v="0"/>
    <n v="0"/>
    <x v="1"/>
    <n v="0"/>
    <n v="0"/>
    <n v="0"/>
    <m/>
    <n v="0"/>
    <s v="NO PROGRAMADA"/>
    <m/>
    <m/>
    <m/>
    <m/>
    <n v="0"/>
    <s v="NO PROGRAMADA"/>
    <m/>
    <m/>
    <m/>
    <m/>
    <n v="0"/>
    <s v="NO PROGRAMADA"/>
    <m/>
    <m/>
    <m/>
    <n v="0"/>
    <n v="0"/>
    <s v="SIN AVANC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7"/>
    <s v="Plan Departamental para las culturas, artes y saberes, Plan Departamental de Lectura Escritura y Oralidad, Red Departamental de Bibliotecas Comunitarias. Lineamientos para el reconocimiento de casas de la memoria, casas de saberes, casas espirituales, espacios de organización de mujeres y diversidades, espacios de juventudes, espacios comunitarios, redes, nodos, y otros de los pueblos afro, indigenas y campesinos, fomulados."/>
    <s v="3301129"/>
    <s v="Documentos de planeación"/>
    <n v="330112900"/>
    <s v="Documentos de planeación realizados"/>
    <s v="11-Ciudades y comunidades sostenibles._x000a_16-Paz, justicia e instituciones sólidas."/>
    <s v="Incremento"/>
    <s v="No acumulada"/>
    <n v="1"/>
    <n v="9"/>
    <n v="1"/>
    <n v="3"/>
    <n v="3"/>
    <n v="2"/>
    <n v="1"/>
    <n v="100"/>
    <n v="100"/>
    <x v="0"/>
    <n v="1304280800"/>
    <n v="1004291439"/>
    <n v="433327239"/>
    <m/>
    <n v="0"/>
    <s v="SIN AVANCE"/>
    <m/>
    <m/>
    <m/>
    <m/>
    <n v="0"/>
    <s v="SIN AVANCE"/>
    <m/>
    <m/>
    <m/>
    <m/>
    <n v="0"/>
    <s v="SIN AVANCE"/>
    <m/>
    <m/>
    <m/>
    <n v="1"/>
    <n v="11.111111111111111"/>
    <s v="MUY DEFICIENT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8"/>
    <s v="Apoyo a los Consejos de Cultura, Consejos de Área y otras instancias y expresiones de organización, mediante espacios para la participación ciudadana y comunitaria en torno a la organización y la gobernanza cultural."/>
    <s v="3301074"/>
    <s v="Servicio de apoyo para la organización y la participación del sector artístico, cultural y la ciudadanía"/>
    <n v="330107400"/>
    <s v="Encuentros realizados"/>
    <s v="8- Trabajo decente y crecimiento económico._x000a_10 - Reducción de las desigualdades._x000a_16-Paz, justicia e instituciones sólidas."/>
    <s v="Incremento"/>
    <s v="No acumulada"/>
    <n v="4"/>
    <n v="42"/>
    <n v="6"/>
    <n v="12"/>
    <n v="12"/>
    <n v="12"/>
    <n v="6"/>
    <n v="100"/>
    <n v="100"/>
    <x v="0"/>
    <n v="50000000"/>
    <n v="50000000"/>
    <n v="50000000"/>
    <m/>
    <n v="0"/>
    <s v="SIN AVANCE"/>
    <m/>
    <m/>
    <m/>
    <m/>
    <n v="0"/>
    <s v="SIN AVANCE"/>
    <m/>
    <m/>
    <m/>
    <m/>
    <n v="0"/>
    <s v="SIN AVANCE"/>
    <m/>
    <m/>
    <m/>
    <n v="6"/>
    <n v="14.285714285714286"/>
    <s v="MUY DEFICIENTE"/>
  </r>
  <r>
    <s v="DERECHOS HUMANOS, CULTURA DE PAZ Y ALIANZAS PARA LA VIDA"/>
    <x v="1"/>
    <s v="Gobernanza cultural para la paz y la vida"/>
    <x v="4"/>
    <s v="Entidades territoriales, organizaciones comunitarias e instancias culturales de los municipios del Departamento fortalecidas en participación y gobernanza cultural"/>
    <n v="65"/>
    <n v="69"/>
    <x v="3"/>
    <s v="Promoción y acceso efectivo a procesos culturales y artísticos"/>
    <n v="109"/>
    <s v="Asistencia a los entes territoriales en la gestión de los Beneficios Económicos Periódicos (BEPS) destinados a creadores y gestores culturales como garantía para pensiones."/>
    <s v="3301128"/>
    <s v="Servicio de apoyo financiero para creadores y gestores culturales"/>
    <n v="330112800"/>
    <s v="Creadores y gestores culturales beneficiados"/>
    <s v="8- Trabajo decente y crecimiento económico._x000a_10 - Reducción de las desigualdades._x000a_16-Paz, justicia e instituciones sólidas."/>
    <s v="Incremento"/>
    <s v="No acumulada"/>
    <n v="35"/>
    <n v="140"/>
    <n v="35"/>
    <n v="35"/>
    <n v="35"/>
    <n v="35"/>
    <n v="35"/>
    <n v="100"/>
    <n v="100"/>
    <x v="0"/>
    <n v="1681350770"/>
    <n v="0"/>
    <n v="0"/>
    <m/>
    <n v="0"/>
    <s v="SIN AVANCE"/>
    <m/>
    <m/>
    <m/>
    <m/>
    <n v="0"/>
    <s v="SIN AVANCE"/>
    <m/>
    <m/>
    <m/>
    <m/>
    <n v="0"/>
    <s v="SIN AVANCE"/>
    <m/>
    <m/>
    <m/>
    <n v="35"/>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0"/>
    <s v="Apoyadas actividades culturales, con el fin de enriquecer el tejido cultural y fortalecer el sentido de identidad y pertenencia en la región."/>
    <s v="3301053"/>
    <s v="Servicio de promoción de actividades culturales"/>
    <n v="330105301"/>
    <s v="Actividades culturales para la promoción de la cultura realizadas"/>
    <s v="8- Trabajo decente y crecimiento económico._x000a_10 - Reducción de las desigualdades._x000a_16-Paz, justicia e instituciones sólidas."/>
    <s v="Incremento"/>
    <s v="No acumulada"/>
    <n v="120"/>
    <n v="500"/>
    <n v="110"/>
    <n v="130"/>
    <n v="130"/>
    <n v="130"/>
    <n v="110"/>
    <n v="100"/>
    <n v="100"/>
    <x v="0"/>
    <n v="2842401838"/>
    <n v="1915000000"/>
    <n v="1331756000"/>
    <m/>
    <n v="0"/>
    <s v="SIN AVANCE"/>
    <m/>
    <m/>
    <m/>
    <m/>
    <n v="0"/>
    <s v="SIN AVANCE"/>
    <m/>
    <m/>
    <m/>
    <m/>
    <n v="0"/>
    <s v="SIN AVANCE"/>
    <m/>
    <m/>
    <m/>
    <n v="110"/>
    <n v="22"/>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1"/>
    <s v="Apoyada la circulación de contenidos culturales de artistas y creadores."/>
    <s v="3301073"/>
    <s v="Servicio de circulación artística y cultural"/>
    <n v="330107300"/>
    <s v="Contenidos culturales  en circulación"/>
    <s v="8- Trabajo decente y crecimiento económico._x000a_10 - Reducción de las desigualdades._x000a_16-Paz, justicia e instituciones sólidas."/>
    <s v="Incremento"/>
    <s v="No acumulada"/>
    <n v="10"/>
    <n v="60"/>
    <n v="15"/>
    <n v="15"/>
    <n v="15"/>
    <n v="15"/>
    <n v="15"/>
    <n v="100"/>
    <n v="100"/>
    <x v="0"/>
    <n v="750000000"/>
    <n v="416960000"/>
    <n v="186080000"/>
    <m/>
    <n v="0"/>
    <s v="SIN AVANCE"/>
    <m/>
    <m/>
    <m/>
    <m/>
    <n v="0"/>
    <s v="SIN AVANCE"/>
    <m/>
    <m/>
    <m/>
    <m/>
    <n v="0"/>
    <s v="SIN AVANCE"/>
    <m/>
    <m/>
    <m/>
    <n v="15"/>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2"/>
    <s v=" Otorgados incentivos en el marco del Plan Departamental de Estímulos y Apoyos Concertados, dirigidos a procesos de investigación, creación, formación y difusión cultural, considerando enfoques de género, poblacional y territorial."/>
    <s v="3301054"/>
    <s v="Servicio de apoyo financiero al sector artístico y cultural"/>
    <n v="330105400"/>
    <s v="Estímulos otorgados"/>
    <s v="8- Trabajo decente y crecimiento económico._x000a_10 - Reducción de las desigualdades._x000a_16-Paz, justicia e instituciones sólidas."/>
    <s v="Incremento"/>
    <s v="No acumulada"/>
    <n v="314"/>
    <n v="1280"/>
    <n v="320"/>
    <n v="320"/>
    <n v="320"/>
    <n v="320"/>
    <n v="320"/>
    <n v="100"/>
    <n v="100"/>
    <x v="0"/>
    <n v="2310000000"/>
    <n v="0"/>
    <n v="0"/>
    <m/>
    <n v="0"/>
    <s v="SIN AVANCE"/>
    <m/>
    <m/>
    <m/>
    <m/>
    <n v="0"/>
    <s v="SIN AVANCE"/>
    <m/>
    <m/>
    <m/>
    <m/>
    <n v="0"/>
    <s v="SIN AVANCE"/>
    <m/>
    <m/>
    <m/>
    <n v="320"/>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3"/>
    <s v="Caracterizado el sector cultural en el Departamento. "/>
    <s v="3301069"/>
    <s v="Documentos de investigación"/>
    <n v="330106900"/>
    <s v="Documentos de investigación realizados"/>
    <s v="11-Ciudades y comunidades sostenibles._x000a_16-Paz, justicia e instituciones sólidas."/>
    <s v="Mantenimiento"/>
    <s v="No acumulada"/>
    <n v="0"/>
    <n v="1"/>
    <n v="1"/>
    <n v="1"/>
    <n v="1"/>
    <n v="1"/>
    <n v="1"/>
    <n v="100"/>
    <n v="100"/>
    <x v="0"/>
    <s v="400.000.000"/>
    <n v="0"/>
    <n v="0"/>
    <m/>
    <n v="0"/>
    <s v="SIN AVANCE"/>
    <m/>
    <m/>
    <m/>
    <m/>
    <n v="0"/>
    <s v="SIN AVANCE"/>
    <m/>
    <m/>
    <m/>
    <m/>
    <n v="0"/>
    <s v="SIN AVANCE"/>
    <m/>
    <m/>
    <m/>
    <n v="1"/>
    <n v="25"/>
    <s v="MUY DEFICIENTE"/>
  </r>
  <r>
    <s v="DERECHOS HUMANOS, CULTURA DE PAZ Y ALIANZAS PARA LA VIDA"/>
    <x v="1"/>
    <s v="Expresiones y Manifestaciónes artísticas para la Paz y la Vida"/>
    <x v="4"/>
    <s v="Municipios impactados a través de los procesos de investigación, creación, formación y circulación de los distintos actores del ecosistema artístico y cultural en el Departamento de Nariño."/>
    <n v="33"/>
    <n v="64"/>
    <x v="3"/>
    <s v="Promoción y acceso efectivo a procesos culturales y artísticos"/>
    <n v="114"/>
    <s v="Espacios de formación para el sector artistico y cultural. "/>
    <s v="3301051"/>
    <s v="Servicio de educación informal al sector artístico y cultural"/>
    <n v="330105110"/>
    <s v="Capacitaciones de educación informal realizadas"/>
    <s v="11-Ciudades y comunidades sostenibles._x000a_16-Paz, justicia e instituciones sólidas."/>
    <s v="Incremento"/>
    <s v="No acumulada"/>
    <n v="26"/>
    <n v="150"/>
    <n v="30"/>
    <n v="40"/>
    <n v="40"/>
    <n v="40"/>
    <n v="30"/>
    <n v="100"/>
    <n v="100"/>
    <x v="0"/>
    <n v="600000000"/>
    <n v="280000000"/>
    <n v="255000000"/>
    <m/>
    <n v="0"/>
    <s v="SIN AVANCE"/>
    <m/>
    <m/>
    <m/>
    <m/>
    <n v="0"/>
    <s v="SIN AVANCE"/>
    <m/>
    <m/>
    <m/>
    <m/>
    <n v="0"/>
    <s v="SIN AVANCE"/>
    <m/>
    <m/>
    <m/>
    <n v="30"/>
    <n v="20"/>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5"/>
    <s v="Usuarios beneficiarios de los servicios de la Biblioteca Departamental, Centro de las Artes y los Saberes de Nariño, Casa de la Cultura y Concha Acústica. "/>
    <s v="3301085"/>
    <s v="Servicios bibliotecarios"/>
    <n v="330108500"/>
    <s v="Usuarios atendidos"/>
    <s v="11-Ciudades y comunidades sostenibles._x000a_16-Paz, justicia e instituciones sólidas."/>
    <s v="Incremento"/>
    <s v="No acumulada"/>
    <n v="9000"/>
    <n v="46000"/>
    <n v="9000"/>
    <n v="12000"/>
    <n v="12000"/>
    <n v="13000"/>
    <n v="9000"/>
    <n v="100"/>
    <n v="100"/>
    <x v="0"/>
    <n v="100000000"/>
    <n v="50000000"/>
    <n v="25000000"/>
    <m/>
    <n v="0"/>
    <s v="SIN AVANCE"/>
    <m/>
    <m/>
    <m/>
    <m/>
    <n v="0"/>
    <s v="SIN AVANCE"/>
    <m/>
    <m/>
    <m/>
    <m/>
    <n v="0"/>
    <s v="SIN AVANCE"/>
    <m/>
    <m/>
    <m/>
    <n v="9000"/>
    <n v="19.565217391304348"/>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6"/>
    <s v="Dotación de material didáctico, pedagógico, tecnológico y/o mobiliario a bibliotecas, casas de la cultura, escuelas de formación, y otros espacios culturales. "/>
    <s v="3301127"/>
    <s v="Infraestructuras culturales dotadas"/>
    <n v="330112700"/>
    <s v="Infraestructuras culturales dotadas"/>
    <s v="11-Ciudades y comunidades sostenibles._x000a_16-Paz, justicia e instituciones sólidas."/>
    <s v="Incremento"/>
    <s v="No acumulada"/>
    <n v="89"/>
    <n v="400"/>
    <n v="100"/>
    <n v="100"/>
    <n v="100"/>
    <n v="100"/>
    <n v="100"/>
    <n v="100"/>
    <n v="100"/>
    <x v="0"/>
    <n v="1400000"/>
    <n v="0"/>
    <n v="0"/>
    <m/>
    <n v="0"/>
    <s v="SIN AVANCE"/>
    <m/>
    <m/>
    <m/>
    <m/>
    <n v="0"/>
    <s v="SIN AVANCE"/>
    <m/>
    <m/>
    <m/>
    <m/>
    <n v="0"/>
    <s v="SIN AVANCE"/>
    <m/>
    <m/>
    <m/>
    <n v="100"/>
    <n v="25"/>
    <s v="MUY DEFICIENT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7"/>
    <s v="Adecuación de infraestructura cultural para fortalecer las expresiones artisticas y culturales."/>
    <n v="3301068"/>
    <s v="Servicio de mantenimiento de infraestructura cultural"/>
    <n v="330106800"/>
    <s v="Infraestructura cultural intervenida"/>
    <s v="11-Ciudades y comunidades sostenibles._x000a_16-Paz, justicia e instituciones sólidas."/>
    <s v="Incremento"/>
    <s v="No acumulada"/>
    <s v="ND"/>
    <n v="16"/>
    <n v="4"/>
    <n v="4"/>
    <n v="4"/>
    <n v="4"/>
    <n v="0"/>
    <n v="0"/>
    <n v="0"/>
    <x v="1"/>
    <n v="315671110"/>
    <n v="0"/>
    <n v="0"/>
    <m/>
    <n v="0"/>
    <s v="SIN AVANCE"/>
    <m/>
    <m/>
    <m/>
    <m/>
    <n v="0"/>
    <s v="SIN AVANCE"/>
    <m/>
    <m/>
    <m/>
    <m/>
    <n v="0"/>
    <s v="SIN AVANCE"/>
    <m/>
    <m/>
    <m/>
    <n v="0"/>
    <n v="0"/>
    <s v="SIN AVANCE"/>
  </r>
  <r>
    <s v="DERECHOS HUMANOS, CULTURA DE PAZ Y ALIANZAS PARA LA VIDA"/>
    <x v="1"/>
    <s v="Espacios y Escenarios para la Paz y la Vida"/>
    <x v="4"/>
    <s v="Escenarios que fomenten la participación ciudadana, la diversidad y la apropiación social del arte y la cultura en el Departamento de Nariño"/>
    <n v="333"/>
    <n v="340"/>
    <x v="3"/>
    <s v="Promoción y acceso efectivo a procesos culturales y artísticos"/>
    <n v="118"/>
    <s v="Construcción de Infraestructura cultural para fortalecer las expresiones artisticas y culturales."/>
    <n v="3301088"/>
    <s v="_x000a_  Centros_x000a_  culturales construidos"/>
    <n v="330108800"/>
    <s v="Centros culturales construidos"/>
    <s v="11-Ciudades y comunidades sostenibles._x000a_16-Paz, justicia e instituciones sólidas."/>
    <s v="Incremento"/>
    <s v="No acumulada"/>
    <n v="2"/>
    <n v="2"/>
    <s v="NP"/>
    <n v="1"/>
    <s v="NP"/>
    <n v="1"/>
    <n v="0"/>
    <n v="0"/>
    <n v="0"/>
    <x v="4"/>
    <n v="0"/>
    <n v="0"/>
    <n v="0"/>
    <m/>
    <n v="0"/>
    <s v="SIN AVANCE"/>
    <m/>
    <m/>
    <m/>
    <m/>
    <n v="0"/>
    <s v="NO PROGRAMADA"/>
    <m/>
    <m/>
    <m/>
    <m/>
    <n v="0"/>
    <s v="SIN AVANCE"/>
    <m/>
    <m/>
    <m/>
    <n v="0"/>
    <n v="0"/>
    <s v="SIN AVANC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19"/>
    <s v="Capacitaciones dirigidas a bibliotecas públicas y comunitarias,  procesos de comunicación, gestores, sabedores,  líderes y lideresas culturales y/o comunitarios del Departamento."/>
    <s v="3301051"/>
    <s v="Servicio de educación informal al sector artístico y cultural"/>
    <n v="330105110"/>
    <s v="Capacitaciones de educación informal realizadas"/>
    <s v="11-Ciudades y comunidades sostenibles._x000a_16-Paz, justicia e instituciones sólidas."/>
    <s v="Incremento"/>
    <s v="No acumulada"/>
    <n v="20"/>
    <n v="150"/>
    <n v="30"/>
    <n v="40"/>
    <n v="40"/>
    <n v="40"/>
    <n v="30"/>
    <n v="100"/>
    <n v="100"/>
    <x v="0"/>
    <n v="240000000"/>
    <n v="150000000"/>
    <n v="75000000"/>
    <m/>
    <n v="0"/>
    <s v="SIN AVANCE"/>
    <m/>
    <m/>
    <m/>
    <m/>
    <n v="0"/>
    <s v="SIN AVANCE"/>
    <m/>
    <m/>
    <m/>
    <m/>
    <n v="0"/>
    <s v="SIN AVANCE"/>
    <m/>
    <m/>
    <m/>
    <n v="30"/>
    <n v="20"/>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0"/>
    <s v="Fomentadas actividades dedicadas a la transmisión de prácticas, conocimientos y saberes asociados a la preservación de la vida, la conservación de la biodiversidad, la superación de paradigmas de violencia, pràcticas patriarcales, homofóbicas, racistas y clasistas y en el respeto a las lenguas autóctonas y las celebraciones comunitarias. "/>
    <s v="3301053"/>
    <s v="Servicio de promoción de actividades culturales"/>
    <n v="330105301"/>
    <s v="Actividades culturales para la promoción de la cultura realizadas"/>
    <s v="11-Ciudades y comunidades sostenibles._x000a_16-Paz, justicia e instituciones sólidas."/>
    <s v="Incremento"/>
    <s v="No acumulada"/>
    <s v="ND"/>
    <n v="140"/>
    <n v="20"/>
    <n v="40"/>
    <n v="40"/>
    <n v="40"/>
    <n v="20"/>
    <n v="100"/>
    <n v="100"/>
    <x v="0"/>
    <n v="1075110853"/>
    <n v="195000000"/>
    <n v="92500000"/>
    <m/>
    <n v="0"/>
    <s v="SIN AVANCE"/>
    <m/>
    <m/>
    <m/>
    <m/>
    <n v="0"/>
    <s v="SIN AVANCE"/>
    <m/>
    <m/>
    <m/>
    <m/>
    <n v="0"/>
    <s v="SIN AVANCE"/>
    <m/>
    <m/>
    <m/>
    <n v="20"/>
    <n v="14.285714285714286"/>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1"/>
    <s v="Apoyo a la promoción cultural del Departamento mediante publicaciones artesanales, impresas y/o digitales._x000a_"/>
    <s v="3301100"/>
    <s v="Servicio de divulgación y publicaciones"/>
    <n v="330110000"/>
    <s v="Publicaciones realizadas"/>
    <s v="8- Trabajo decente y crecimiento económico._x000a_10 - Reducción de las desigualdades._x000a_16-Paz, justicia e instituciones sólidas."/>
    <s v="Incremento"/>
    <s v="No acumulada"/>
    <n v="5"/>
    <n v="29"/>
    <n v="5"/>
    <n v="8"/>
    <n v="8"/>
    <n v="8"/>
    <n v="0"/>
    <n v="0"/>
    <n v="0"/>
    <x v="1"/>
    <n v="110000000"/>
    <n v="0"/>
    <n v="0"/>
    <m/>
    <n v="0"/>
    <s v="SIN AVANCE"/>
    <m/>
    <m/>
    <m/>
    <m/>
    <n v="0"/>
    <s v="SIN AVANCE"/>
    <m/>
    <m/>
    <m/>
    <m/>
    <n v="0"/>
    <s v="SIN AVANCE"/>
    <m/>
    <m/>
    <m/>
    <n v="0"/>
    <n v="0"/>
    <s v="SIN AVANC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2"/>
    <s v="Promocionados y difundidas  expresiones, prácticas y conocimientos relacionados con el cuidado y la diversificación de la vida (ferias artesanales, espacios de formación formales y no formales, intercambios culturales)."/>
    <s v="3301073"/>
    <s v="Servicio de circulación artística y cultural"/>
    <n v="330107300"/>
    <s v="Contenidos culturales  en circulación"/>
    <s v="8- Trabajo decente y crecimiento económico._x000a_10 - Reducción de las desigualdades._x000a_16-Paz, justicia e instituciones sólidas."/>
    <s v="Incremento"/>
    <s v="No acumulada"/>
    <n v="1"/>
    <n v="18"/>
    <n v="3"/>
    <n v="5"/>
    <n v="5"/>
    <n v="5"/>
    <n v="3"/>
    <n v="100"/>
    <n v="100"/>
    <x v="0"/>
    <n v="420000000"/>
    <n v="420000000"/>
    <n v="315000000"/>
    <m/>
    <n v="0"/>
    <s v="SIN AVANCE"/>
    <m/>
    <m/>
    <m/>
    <m/>
    <n v="0"/>
    <s v="SIN AVANCE"/>
    <m/>
    <m/>
    <m/>
    <m/>
    <n v="0"/>
    <s v="SIN AVANCE"/>
    <m/>
    <m/>
    <m/>
    <n v="3"/>
    <n v="16.666666666666668"/>
    <s v="MUY DEFICIENTE"/>
  </r>
  <r>
    <s v="DERECHOS HUMANOS, CULTURA DE PAZ Y ALIANZAS PARA LA VIDA"/>
    <x v="1"/>
    <s v="Saberes para la paz y la vida"/>
    <x v="4"/>
    <s v="Municipios que fortalecen su identidad cultural a partir de los procesos de transmisión y revitalización de las prácticas y los saberes que garantizan la paz, la vida y su diversidad."/>
    <n v="64"/>
    <n v="64"/>
    <x v="3"/>
    <s v="Promoción y acceso efectivo a procesos culturales y artísticos"/>
    <n v="123"/>
    <s v="Creados espacios dedicados a la transmisión y fortalecimiento de prácticas y conocimientos vinculados a las economías populares: Viche, Filigrana, Iraka, Culturas Andinas y del Pacífico."/>
    <s v="3301074"/>
    <s v="Servicio de apoyo para la organización y la participación del sector artístico, cultural y la ciudadanía"/>
    <n v="330107400"/>
    <s v="Encuentros realizados"/>
    <s v="8- Trabajo decente y crecimiento económico._x000a_10 - Reducción de las desigualdades._x000a_16-Paz, justicia e instituciones sólidas."/>
    <s v="Incremento"/>
    <s v="No acumulada"/>
    <s v="ND"/>
    <n v="60"/>
    <n v="12"/>
    <n v="16"/>
    <n v="16"/>
    <n v="16"/>
    <n v="6"/>
    <n v="50"/>
    <n v="50"/>
    <x v="5"/>
    <n v="130000000"/>
    <n v="0"/>
    <n v="0"/>
    <m/>
    <n v="0"/>
    <s v="SIN AVANCE"/>
    <m/>
    <m/>
    <m/>
    <m/>
    <n v="0"/>
    <s v="SIN AVANCE"/>
    <m/>
    <m/>
    <m/>
    <m/>
    <n v="0"/>
    <s v="SIN AVANCE"/>
    <m/>
    <m/>
    <m/>
    <n v="6"/>
    <n v="10"/>
    <s v="MUY DEFICIENTE"/>
  </r>
  <r>
    <s v="DERECHOS HUMANOS, CULTURA DE PAZ Y ALIANZAS PARA LA VIDA"/>
    <x v="1"/>
    <s v="Patrimonio y Memoria para la Paz y la Vida"/>
    <x v="4"/>
    <s v="Procesos para la conservación, reconocimiento, activación, difusión y sostenibilidad de los bienes y valores culturales patrimoniales materiales, innmateriales y naturales."/>
    <n v="19"/>
    <n v="19"/>
    <x v="3"/>
    <s v="Gestión, protección y salvaguardia del patrimonio cultural colombiano"/>
    <n v="124"/>
    <s v="Apoyo a los procesos de salvaguardia de las manifestaciones del patrimonio cultural inmaterial, primeros auxilios y el mantenimiento, conservación o intervención de bienes de interés cultural. "/>
    <n v="3302049"/>
    <s v="Servicio de salvaguardia al patrimonio inmaterial"/>
    <n v="330204900"/>
    <s v="Procesos de salvaguardia efectiva del patrimonio inmaterial realizados"/>
    <s v="11-Ciudades y comunidades sostenibles._x000a_16-Paz, justicia e instituciones sólidas."/>
    <s v="Mantenimiento"/>
    <s v="No acumulada"/>
    <n v="19"/>
    <n v="19"/>
    <n v="19"/>
    <n v="19"/>
    <n v="19"/>
    <n v="19"/>
    <n v="19"/>
    <n v="100"/>
    <n v="100"/>
    <x v="0"/>
    <n v="2590496000"/>
    <n v="1190496000"/>
    <n v="1190496000"/>
    <m/>
    <n v="0"/>
    <s v="SIN AVANCE"/>
    <m/>
    <m/>
    <m/>
    <m/>
    <n v="0"/>
    <s v="SIN AVANCE"/>
    <m/>
    <m/>
    <m/>
    <m/>
    <n v="0"/>
    <s v="SIN AVANCE"/>
    <m/>
    <m/>
    <m/>
    <n v="19"/>
    <n v="475"/>
    <s v="OPTIMO"/>
  </r>
  <r>
    <s v="DERECHOS HUMANOS, CULTURA DE PAZ Y ALIANZAS PARA LA VIDA"/>
    <x v="1"/>
    <s v="Patrimonio y Memoria para la Paz y la Vida"/>
    <x v="4"/>
    <s v="Procesos para la conservación, reconocimiento, activación, difusión y sostenibilidad de los bienes y valores culturales patrimoniales materiales, innmateriales y naturales."/>
    <n v="19"/>
    <n v="19"/>
    <x v="3"/>
    <s v="Gestión, protección y salvaguardia del patrimonio cultural colombiano"/>
    <n v="125"/>
    <s v="Acompañamiento técnico para la  implementación de procedimientos relacionados con el patrimonio material, inmaterial y natural en las entidades territoriales del Departamento, con el objetivo de promover su preservación y gestión adecuada."/>
    <s v="3302042"/>
    <s v="Servicio de asistencia técnica en el manejo y gestión del patrimonio arqueológico, antropológico e histórico."/>
    <n v="330204200"/>
    <s v="Asistencias técnicas realizadas a entidades territoriales "/>
    <s v="11-Ciudades y comunidades sostenibles._x000a_16-Paz, justicia e instituciones sólidas."/>
    <s v="Incremento"/>
    <s v="No acumulada"/>
    <n v="10"/>
    <n v="64"/>
    <n v="16"/>
    <n v="16"/>
    <n v="16"/>
    <n v="16"/>
    <n v="16"/>
    <n v="100"/>
    <n v="100"/>
    <x v="0"/>
    <n v="0"/>
    <n v="0"/>
    <n v="0"/>
    <m/>
    <n v="0"/>
    <s v="SIN AVANCE"/>
    <m/>
    <m/>
    <m/>
    <m/>
    <n v="0"/>
    <s v="SIN AVANCE"/>
    <m/>
    <m/>
    <m/>
    <m/>
    <n v="0"/>
    <s v="SIN AVANCE"/>
    <m/>
    <m/>
    <m/>
    <n v="16"/>
    <n v="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6"/>
    <s v="Construcción de escenarios deportivos y recreativos para diferentes disciplinas deportivas  en las subregiones de Nariño."/>
    <n v="4301015"/>
    <s v="Canchas multifuncionales construidas y dotadas"/>
    <n v="430101500"/>
    <s v="Canchas multifuncionales construidas y dotadas"/>
    <s v="3- Salud y Binestar "/>
    <s v="Incremento"/>
    <s v="No acumulada"/>
    <s v="ND"/>
    <n v="9"/>
    <s v="NP"/>
    <n v="3"/>
    <n v="3"/>
    <n v="3"/>
    <n v="0"/>
    <n v="0"/>
    <n v="0"/>
    <x v="4"/>
    <n v="0"/>
    <n v="0"/>
    <n v="0"/>
    <m/>
    <n v="0"/>
    <s v="SIN AVANCE"/>
    <m/>
    <m/>
    <m/>
    <m/>
    <n v="0"/>
    <s v="SIN AVANCE"/>
    <m/>
    <m/>
    <m/>
    <m/>
    <n v="0"/>
    <s v="SIN AVANCE"/>
    <m/>
    <m/>
    <m/>
    <n v="0"/>
    <n v="0"/>
    <s v="SIN AVANC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7"/>
    <s v="Infraestructura deportiva municipal adecuada y mejorada.  "/>
    <n v="4301004"/>
    <s v="Servicio de mantenimiento a la infraestructura deportiva"/>
    <n v="430100400"/>
    <s v="Infraestructura deportiva mantenida"/>
    <s v="3- Salud y Binestar "/>
    <s v="Incremento"/>
    <s v="No acumulada"/>
    <n v="10"/>
    <n v="64"/>
    <n v="16"/>
    <n v="16"/>
    <n v="16"/>
    <n v="16"/>
    <n v="3"/>
    <n v="18.75"/>
    <n v="18.75"/>
    <x v="6"/>
    <n v="1002070278"/>
    <n v="1002070278"/>
    <n v="217818593.09999999"/>
    <m/>
    <n v="0"/>
    <s v="SIN AVANCE"/>
    <m/>
    <m/>
    <m/>
    <m/>
    <n v="0"/>
    <s v="SIN AVANCE"/>
    <m/>
    <m/>
    <m/>
    <m/>
    <n v="0"/>
    <s v="SIN AVANCE"/>
    <m/>
    <m/>
    <m/>
    <n v="3"/>
    <n v="4.687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8"/>
    <s v="Fortalecido el programa de Escuelas de Formación Deportiva, a través de los entes deportivos municipales"/>
    <n v="4301007"/>
    <s v="Servicio de Escuelas Deportivas"/>
    <n v="430100701"/>
    <s v="Municipios  con escuelas deportivas "/>
    <s v="3- Salud y Binestar "/>
    <s v="Mantenimiento"/>
    <s v="No acumulada"/>
    <n v="10"/>
    <n v="64"/>
    <n v="64"/>
    <n v="64"/>
    <n v="64"/>
    <n v="64"/>
    <n v="64"/>
    <n v="100"/>
    <n v="100"/>
    <x v="0"/>
    <n v="11377800"/>
    <n v="11377800"/>
    <n v="1137780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29"/>
    <s v="Fortalecidos municipios con los programas de:  Hábitos y Estilos de Vida Saludable (HEVS)  y Vías Activas y Saludables VAS con enfoque de género_x000a_y el de Recreación (Persona mayor -  Programa Nuevo Comienzo )"/>
    <s v="4301038"/>
    <s v="Servicio de organización de eventos recreativos comunitarios"/>
    <n v="430103801"/>
    <s v="Eventos recreativos comunitarios realizados"/>
    <s v="3- Salud y Binestar "/>
    <s v="Mantenimiento"/>
    <s v="No acumulada"/>
    <n v="33"/>
    <n v="64"/>
    <n v="40"/>
    <n v="64"/>
    <n v="64"/>
    <n v="64"/>
    <n v="64"/>
    <n v="160"/>
    <n v="100"/>
    <x v="0"/>
    <n v="33490800"/>
    <n v="33490800"/>
    <n v="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0"/>
    <s v="Apoyados los entes deportivos municipales a través del programa de gestores deportivos para la construcción de Paz territorial."/>
    <s v="4301001"/>
    <s v="Servicio de apoyo a la actividad física, la recreación y el deporte"/>
    <n v="430100104"/>
    <s v="Organismos deportivos apoyados"/>
    <s v="3- Salud y Binestar "/>
    <s v="Incremento"/>
    <s v="Acumulada"/>
    <n v="0"/>
    <n v="64"/>
    <n v="40"/>
    <n v="50"/>
    <n v="64"/>
    <n v="64"/>
    <n v="9"/>
    <n v="22.5"/>
    <n v="22.5"/>
    <x v="6"/>
    <n v="114710400"/>
    <n v="114710400"/>
    <n v="2922150"/>
    <m/>
    <n v="0"/>
    <s v="SIN AVANCE"/>
    <m/>
    <m/>
    <m/>
    <m/>
    <n v="0"/>
    <s v="SIN AVANCE"/>
    <m/>
    <m/>
    <m/>
    <m/>
    <n v="0"/>
    <s v="SIN AVANCE"/>
    <m/>
    <m/>
    <m/>
    <n v="9"/>
    <n v="14.06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1"/>
    <s v="Implementado el programa de Barrismo Social en Nariño.  "/>
    <n v="4301035"/>
    <s v="Servicio de educación informal en recreación"/>
    <n v="430103501"/>
    <s v="Eventos de capacitación desarrollados"/>
    <s v="3- Salud y Binestar "/>
    <s v="Mantenimiento"/>
    <s v="No acumulada"/>
    <n v="0"/>
    <n v="1"/>
    <n v="1"/>
    <n v="1"/>
    <n v="1"/>
    <n v="1"/>
    <n v="1"/>
    <n v="100"/>
    <n v="100"/>
    <x v="0"/>
    <n v="10291626"/>
    <n v="10291626"/>
    <n v="0"/>
    <m/>
    <n v="0"/>
    <s v="SIN AVANCE"/>
    <m/>
    <m/>
    <m/>
    <m/>
    <n v="0"/>
    <s v="SIN AVANCE"/>
    <m/>
    <m/>
    <m/>
    <m/>
    <n v="0"/>
    <s v="SIN AVANCE"/>
    <m/>
    <m/>
    <m/>
    <n v="1"/>
    <n v="25"/>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2"/>
    <s v="Fortalecido el programa de Recreación  - Campamentos de Paz  juveniles y primera infancia e infancia."/>
    <s v="4301032"/>
    <s v="Servicio de organización de eventos deportivos comunitarios"/>
    <n v="430103201"/>
    <s v="Personas beneficiadas"/>
    <s v="3- Salud y Binestar "/>
    <s v="Incremento"/>
    <s v="No acumulada"/>
    <n v="1315"/>
    <n v="11000"/>
    <n v="2600"/>
    <n v="2700"/>
    <n v="2800"/>
    <n v="2900"/>
    <n v="877"/>
    <n v="33.730769230769234"/>
    <n v="33.730769230769234"/>
    <x v="5"/>
    <n v="40580820"/>
    <n v="40580820"/>
    <n v="21617820"/>
    <m/>
    <n v="0"/>
    <s v="SIN AVANCE"/>
    <m/>
    <m/>
    <m/>
    <m/>
    <n v="0"/>
    <s v="SIN AVANCE"/>
    <m/>
    <m/>
    <m/>
    <m/>
    <n v="0"/>
    <s v="SIN AVANCE"/>
    <m/>
    <m/>
    <m/>
    <n v="877"/>
    <n v="7.9727272727272727"/>
    <s v="MUY DEFICIENT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3"/>
    <s v="Organizado y ejecutado los  juegos del sector educativo: juegos  Intercolegiados y del magisterio en sus diferentes fases."/>
    <s v="4301037"/>
    <s v="Servicio de promoción de la actividad física, la recreación y el deporte"/>
    <n v="430103701"/>
    <s v="Municipios vinculados al programa Supérate-Intercolegiados"/>
    <s v="3- Salud y Binestar "/>
    <s v="Mantenimiento"/>
    <s v="No acumulada"/>
    <n v="64"/>
    <n v="64"/>
    <n v="64"/>
    <n v="64"/>
    <n v="64"/>
    <n v="64"/>
    <n v="64"/>
    <n v="100"/>
    <n v="100"/>
    <x v="0"/>
    <n v="3717210192"/>
    <n v="3717210192"/>
    <n v="0"/>
    <m/>
    <n v="0"/>
    <s v="SIN AVANCE"/>
    <m/>
    <m/>
    <m/>
    <m/>
    <n v="0"/>
    <s v="SIN AVANCE"/>
    <m/>
    <m/>
    <m/>
    <m/>
    <n v="0"/>
    <s v="SIN AVANCE"/>
    <m/>
    <m/>
    <m/>
    <n v="64"/>
    <n v="16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4"/>
    <s v="Apoyados deportistas en los juegos deportivos ancestrales y campeonatos deportivos y recreativos con las comunidades indígenas, afros y  campesinas,  así como también las organizaciones deportivas que desarrollen eventos deportivos,   comunitarios y de deportes extremos."/>
    <n v="4301001"/>
    <s v="Servicio de apoyo a la actividad física, la recreación y el deporte"/>
    <n v="430100100"/>
    <s v="Personas beneficiadas  "/>
    <s v="3- Salud y Binestar "/>
    <s v="Incremento"/>
    <s v="No acumulada"/>
    <n v="2470"/>
    <n v="62060"/>
    <n v="13170"/>
    <n v="14770"/>
    <n v="16270"/>
    <n v="17850"/>
    <n v="65000"/>
    <n v="493.54593773728169"/>
    <n v="100"/>
    <x v="0"/>
    <n v="835346351.75"/>
    <n v="0"/>
    <n v="0"/>
    <m/>
    <n v="0"/>
    <s v="SIN AVANCE"/>
    <m/>
    <m/>
    <m/>
    <m/>
    <n v="0"/>
    <s v="SIN AVANCE"/>
    <m/>
    <m/>
    <m/>
    <m/>
    <n v="0"/>
    <s v="SIN AVANCE"/>
    <m/>
    <m/>
    <m/>
    <n v="65000"/>
    <n v="100"/>
    <s v="OPTIMO"/>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5"/>
    <s v="Realizado el estudio, técnico, administrativo y financiero para determinar la viabilidad de la creación del Ente descentralizado para el deporte, recreación y actividad física INDEPORTES NARIÑO. "/>
    <n v="4301006"/>
    <s v="Documentos normativos realizados"/>
    <n v="430100600"/>
    <s v="Documentos normativos realizados"/>
    <s v="3- Salud y Binestar "/>
    <s v="Mantenimiento"/>
    <s v="No acumulada"/>
    <n v="0"/>
    <n v="1"/>
    <s v="NP"/>
    <n v="1"/>
    <n v="1"/>
    <n v="1"/>
    <n v="0"/>
    <n v="0"/>
    <n v="0"/>
    <x v="4"/>
    <n v="15170400"/>
    <n v="0"/>
    <n v="0"/>
    <m/>
    <n v="0"/>
    <s v="SIN AVANCE"/>
    <m/>
    <m/>
    <m/>
    <m/>
    <n v="0"/>
    <s v="SIN AVANCE"/>
    <m/>
    <m/>
    <m/>
    <m/>
    <n v="0"/>
    <s v="SIN AVANCE"/>
    <m/>
    <m/>
    <m/>
    <n v="0"/>
    <n v="0"/>
    <s v="SIN AVANCE"/>
  </r>
  <r>
    <s v="DERECHOS HUMANOS, CULTURA DE PAZ Y ALIANZAS PARA LA VIDA"/>
    <x v="2"/>
    <s v="Deporte para la construcción de Paz Territorial "/>
    <x v="5"/>
    <s v="Población  que accede a servicios deportivos recreativos, de actividad física y aprovechamiento del tiempo libre."/>
    <n v="34633"/>
    <n v="260000"/>
    <x v="4"/>
    <s v="Fomento a la recreación, la actividad física y el deporte"/>
    <n v="136"/>
    <s v="Diseñado e Implementado el Observatorio del Deporte. "/>
    <s v="4301003"/>
    <s v="Servicio de administración de la infraestructura deportiva"/>
    <n v="430100300"/>
    <s v="Infraestructura deportiva en operación"/>
    <s v="3- Salud y Binestar "/>
    <s v="Mantenimiento"/>
    <s v="No acumulada"/>
    <n v="0"/>
    <n v="1"/>
    <s v="NP"/>
    <n v="1"/>
    <n v="1"/>
    <n v="1"/>
    <n v="0"/>
    <n v="0"/>
    <n v="0"/>
    <x v="4"/>
    <n v="15170400"/>
    <n v="0"/>
    <n v="0"/>
    <m/>
    <n v="0"/>
    <s v="SIN AVANCE"/>
    <m/>
    <m/>
    <m/>
    <m/>
    <n v="0"/>
    <s v="SIN AVANCE"/>
    <m/>
    <m/>
    <m/>
    <m/>
    <n v="0"/>
    <s v="SIN AVANCE"/>
    <m/>
    <m/>
    <m/>
    <n v="0"/>
    <n v="0"/>
    <s v="SIN AVANCE"/>
  </r>
  <r>
    <s v="DERECHOS HUMANOS, CULTURA DE PAZ Y ALIANZAS PARA LA VIDA"/>
    <x v="2"/>
    <s v="Deporte para el alto rendimiento. "/>
    <x v="5"/>
    <s v="Ranking Nacional en deporte competitivo."/>
    <n v="20"/>
    <n v="10"/>
    <x v="4"/>
    <s v="Formación y preparación de deportistas"/>
    <n v="137"/>
    <s v="Apoyados financiera,  técnica y administrativamente los organismos del deporte asociado a nivel departamental  en su participación, competencia  y/o organización de eventos regionales, nacionales e internacionales."/>
    <n v="4302075"/>
    <s v="Servicio de asistencia técnica para la promoción del deporte"/>
    <n v="430207500"/>
    <s v="Número de organismos deportivos asistidos "/>
    <s v="3- Salud y Binestar "/>
    <s v="Mantenimiento"/>
    <s v="No acumulada"/>
    <n v="38"/>
    <n v="38"/>
    <n v="38"/>
    <n v="38"/>
    <n v="38"/>
    <n v="38"/>
    <n v="38"/>
    <n v="100"/>
    <n v="100"/>
    <x v="0"/>
    <n v="3001171955"/>
    <n v="3001171955"/>
    <n v="447135395"/>
    <m/>
    <n v="0"/>
    <s v="SIN AVANCE"/>
    <m/>
    <m/>
    <m/>
    <m/>
    <n v="0"/>
    <s v="SIN AVANCE"/>
    <m/>
    <m/>
    <m/>
    <m/>
    <n v="0"/>
    <s v="SIN AVANCE"/>
    <m/>
    <m/>
    <m/>
    <n v="38"/>
    <n v="950"/>
    <s v="OPTIMO"/>
  </r>
  <r>
    <s v="DERECHOS HUMANOS, CULTURA DE PAZ Y ALIANZAS PARA LA VIDA"/>
    <x v="2"/>
    <s v="Deporte para el alto rendimiento. "/>
    <x v="5"/>
    <s v="Ranking Nacional en deporte competitivo."/>
    <n v="20"/>
    <n v="10"/>
    <x v="4"/>
    <s v="Formación y preparación de deportistas"/>
    <n v="138"/>
    <s v="Apoyados atletas en el marco del programa Deporte para Alto Rendimiento DAR Nariño"/>
    <n v="4302001"/>
    <s v="Servicio de preparación deportiva"/>
    <n v="430200100"/>
    <s v="Atletas preparados"/>
    <s v="3- Salud y Binestar "/>
    <s v="Incremento"/>
    <s v="No acumulada"/>
    <n v="0"/>
    <n v="330"/>
    <n v="50"/>
    <n v="70"/>
    <n v="90"/>
    <n v="120"/>
    <n v="205"/>
    <n v="410"/>
    <n v="100"/>
    <x v="0"/>
    <n v="36661800"/>
    <n v="17698800"/>
    <n v="0"/>
    <m/>
    <n v="0"/>
    <s v="SIN AVANCE"/>
    <m/>
    <m/>
    <m/>
    <m/>
    <n v="0"/>
    <s v="SIN AVANCE"/>
    <m/>
    <m/>
    <m/>
    <m/>
    <n v="0"/>
    <s v="SIN AVANCE"/>
    <m/>
    <m/>
    <m/>
    <n v="205"/>
    <n v="62.121212121212125"/>
    <s v="ACEPTABLE"/>
  </r>
  <r>
    <s v="DERECHOS HUMANOS, CULTURA DE PAZ Y ALIANZAS PARA LA VIDA"/>
    <x v="2"/>
    <s v="Deporte para el alto rendimiento. "/>
    <x v="5"/>
    <s v="Ranking Nacional en deporte competitivo."/>
    <n v="20"/>
    <n v="10"/>
    <x v="4"/>
    <s v="Formación y preparación de deportistas"/>
    <n v="139"/>
    <s v="Apoyados anualmente deportistas del Departamento con la resolución de entrega de incentivos y estímulos. "/>
    <n v="4302002"/>
    <s v="Servicio de apoyo financiero a atletas"/>
    <n v="430200200"/>
    <s v="Número de deportistas beneficiados"/>
    <s v="3- Salud y Binestar "/>
    <s v="Mantenimiento"/>
    <s v="No acumulada"/>
    <n v="40"/>
    <n v="40"/>
    <n v="40"/>
    <n v="40"/>
    <n v="40"/>
    <n v="40"/>
    <n v="105"/>
    <n v="262.5"/>
    <n v="100"/>
    <x v="0"/>
    <n v="353005250"/>
    <n v="353005250"/>
    <n v="0"/>
    <m/>
    <n v="0"/>
    <s v="SIN AVANCE"/>
    <m/>
    <m/>
    <m/>
    <m/>
    <n v="0"/>
    <s v="SIN AVANCE"/>
    <m/>
    <m/>
    <m/>
    <m/>
    <n v="0"/>
    <s v="SIN AVANCE"/>
    <m/>
    <m/>
    <m/>
    <n v="105"/>
    <n v="2625"/>
    <s v="OPTIMO"/>
  </r>
  <r>
    <s v="DERECHOS HUMANOS, CULTURA DE PAZ Y ALIANZAS PARA LA VIDA"/>
    <x v="2"/>
    <s v="Deporte para el alto rendimiento. "/>
    <x v="5"/>
    <s v="Ranking Nacional en deporte competitivo."/>
    <n v="20"/>
    <n v="10"/>
    <x v="4"/>
    <s v="Formación y preparación de deportistas"/>
    <n v="140"/>
    <s v="Gestionada la realización y/o participación de  los XXIII juegos Nacionales Convencionales y VII Paranacionales en  el Departamento de  Nariño 2027 _x000a__x000a_Organizados y ejecutados eventos deportivos institucionalizados, Vuelta a Nariño  y Juegos deportivos departamentales en deporte convencional y paradepartamental._x000a__x000a_Participar y competir en los 1 Juegos Deportivos Nacionales Juveniles en el Eje Cafetero"/>
    <n v="4302004"/>
    <s v="Servicio de organización de eventos deportivos de alto rendimiento"/>
    <n v="430200401"/>
    <s v="Eventos deportivos de alto rendimiento con sede en Colombia realizados "/>
    <s v="3- Salud y Binestar "/>
    <s v="Incremento"/>
    <s v="No acumulada"/>
    <n v="8"/>
    <n v="9"/>
    <n v="2"/>
    <n v="2"/>
    <n v="2"/>
    <n v="3"/>
    <n v="3"/>
    <n v="150"/>
    <n v="100"/>
    <x v="0"/>
    <n v="413602429"/>
    <n v="0"/>
    <n v="0"/>
    <m/>
    <n v="0"/>
    <s v="SIN AVANCE"/>
    <m/>
    <m/>
    <m/>
    <m/>
    <n v="0"/>
    <s v="SIN AVANCE"/>
    <m/>
    <m/>
    <m/>
    <m/>
    <n v="0"/>
    <s v="SIN AVANCE"/>
    <m/>
    <m/>
    <m/>
    <n v="3"/>
    <n v="33.333333333333336"/>
    <s v="DEFICIENTE"/>
  </r>
  <r>
    <s v="DERECHOS HUMANOS, CULTURA DE PAZ Y ALIANZAS PARA LA VIDA"/>
    <x v="2"/>
    <s v="Deporte para el alto rendimiento. "/>
    <x v="5"/>
    <s v="Ranking Nacional en deporte competitivo."/>
    <n v="20"/>
    <n v="10"/>
    <x v="4"/>
    <s v="Formación y preparación de deportistas"/>
    <n v="141"/>
    <s v="Apoyados los deportistas con la intervención del equipo de fortalecimiento integral de la Secretaria de Recreación y Deporte"/>
    <n v="4302003"/>
    <s v="Servicio de atención médica especializada"/>
    <n v="430200300"/>
    <s v="Atletas atendidos con medicina especializada"/>
    <s v="3- Salud y Binestar "/>
    <s v="Incremento"/>
    <s v="No acumulada"/>
    <n v="2411"/>
    <n v="4700"/>
    <n v="1100"/>
    <n v="1150"/>
    <n v="1200"/>
    <n v="1250"/>
    <n v="1343"/>
    <n v="122.09090909090909"/>
    <n v="100"/>
    <x v="0"/>
    <n v="85513400"/>
    <n v="85513400"/>
    <n v="23977800"/>
    <m/>
    <n v="0"/>
    <s v="SIN AVANCE"/>
    <m/>
    <m/>
    <m/>
    <m/>
    <n v="0"/>
    <s v="SIN AVANCE"/>
    <m/>
    <m/>
    <m/>
    <m/>
    <n v="0"/>
    <s v="SIN AVANCE"/>
    <m/>
    <m/>
    <m/>
    <n v="1343"/>
    <n v="28.574468085106382"/>
    <s v="MUY DEFICIENTE"/>
  </r>
  <r>
    <s v="DERECHOS HUMANOS, CULTURA DE PAZ Y ALIANZAS PARA LA VIDA"/>
    <x v="3"/>
    <s v="Seguridad vial , movilidad sostenible, segura y en paz."/>
    <x v="6"/>
    <s v="Personas fallecidas en siniestros viales."/>
    <n v="263"/>
    <n v="183"/>
    <x v="5"/>
    <s v=" Seguridad de transporte"/>
    <n v="142"/>
    <s v="Formulado e implementado el Plan Departamental de Seguridad Vial."/>
    <n v="2409008"/>
    <s v="Documentos de lineamientos técnicos"/>
    <n v="240900801"/>
    <s v="Documentos de lineamientos técnicos en temas de seguridad de transporte formulados"/>
    <s v="16. Paz, Justicia e Instituciones Solidas."/>
    <s v="Mantenimiento"/>
    <s v="No acumulada"/>
    <n v="0"/>
    <n v="1"/>
    <n v="1"/>
    <n v="1"/>
    <n v="1"/>
    <n v="1"/>
    <n v="1"/>
    <n v="100"/>
    <n v="100"/>
    <x v="0"/>
    <n v="1663543260"/>
    <n v="1059281110"/>
    <n v="367963382"/>
    <m/>
    <n v="0"/>
    <s v="SIN AVANCE"/>
    <m/>
    <m/>
    <m/>
    <m/>
    <n v="0"/>
    <s v="SIN AVANCE"/>
    <m/>
    <m/>
    <m/>
    <m/>
    <n v="0"/>
    <s v="SIN AVANCE"/>
    <m/>
    <m/>
    <m/>
    <n v="1"/>
    <n v="25"/>
    <s v="MUY DEFICIENTE"/>
  </r>
  <r>
    <s v="DERECHOS HUMANOS, CULTURA DE PAZ Y ALIANZAS PARA LA VIDA"/>
    <x v="3"/>
    <s v="Seguridad vial , movilidad sostenible, segura y en paz."/>
    <x v="6"/>
    <s v="Personas fallecidas en siniestros viales."/>
    <n v="263"/>
    <n v="183"/>
    <x v="5"/>
    <s v=" Seguridad de transporte"/>
    <n v="143"/>
    <s v="Implementados sistemas de demarcación, señalización e instalación de dispositivos reductores de velocidad en vías urbanas de municipios."/>
    <s v="2409039"/>
    <s v="Vías con dispositivos de control y señalización"/>
    <n v="240903900"/>
    <s v="Vías con dispositivos de control y señalización instalados"/>
    <s v="16. Paz, Justicia e Instituciones Solidas."/>
    <s v="Incremento"/>
    <s v="No acumulada"/>
    <n v="30"/>
    <n v="32"/>
    <n v="6"/>
    <n v="10"/>
    <n v="8"/>
    <n v="8"/>
    <n v="0"/>
    <n v="0"/>
    <n v="0"/>
    <x v="1"/>
    <n v="570663417"/>
    <n v="64000000"/>
    <n v="15000000"/>
    <m/>
    <n v="0"/>
    <s v="SIN AVANCE"/>
    <m/>
    <m/>
    <m/>
    <m/>
    <n v="0"/>
    <s v="SIN AVANCE"/>
    <m/>
    <m/>
    <m/>
    <m/>
    <n v="0"/>
    <s v="SIN AVANCE"/>
    <m/>
    <m/>
    <m/>
    <n v="0"/>
    <n v="0"/>
    <s v="SIN AVANCE"/>
  </r>
  <r>
    <s v="DERECHOS HUMANOS, CULTURA DE PAZ Y ALIANZAS PARA LA VIDA"/>
    <x v="3"/>
    <s v="Seguridad vial , movilidad sostenible, segura y en paz."/>
    <x v="6"/>
    <s v="Personas lesionadas no fatales en los siniestros viales."/>
    <n v="777"/>
    <n v="544"/>
    <x v="5"/>
    <s v=" Seguridad de transporte"/>
    <n v="144"/>
    <s v="Implementados sistemas de semaforización en municipios."/>
    <s v="2409059"/>
    <s v="Servicio de información implementado"/>
    <n v="240905901"/>
    <s v="Sistema de información de tráfico y transporte implementado"/>
    <s v="16. Paz, Justicia e Instituciones Solidas."/>
    <s v="Incremento"/>
    <s v="No acumulada"/>
    <n v="0"/>
    <n v="12"/>
    <n v="3"/>
    <n v="3"/>
    <n v="3"/>
    <n v="3"/>
    <n v="0"/>
    <n v="0"/>
    <n v="0"/>
    <x v="1"/>
    <n v="160000000"/>
    <n v="0"/>
    <n v="0"/>
    <m/>
    <n v="0"/>
    <s v="SIN AVANCE"/>
    <m/>
    <m/>
    <m/>
    <m/>
    <n v="0"/>
    <s v="SIN AVANCE"/>
    <m/>
    <m/>
    <m/>
    <m/>
    <n v="0"/>
    <s v="SIN AVANCE"/>
    <m/>
    <m/>
    <m/>
    <n v="0"/>
    <n v="0"/>
    <s v="SIN AVANCE"/>
  </r>
  <r>
    <s v="DERECHOS HUMANOS, CULTURA DE PAZ Y ALIANZAS PARA LA VIDA"/>
    <x v="3"/>
    <s v="Seguridad vial , movilidad sostenible, segura y en paz."/>
    <x v="6"/>
    <s v="Personas lesionadas no fatales en los siniestros viales."/>
    <n v="777"/>
    <n v="544"/>
    <x v="5"/>
    <s v=" Seguridad de transporte"/>
    <n v="145"/>
    <s v="Asistencia técnica a municipios para la elaboración e implementación de planes locales de seguridad vial y planes de movilidad escolar."/>
    <n v="2409007"/>
    <s v="Servicio de asistencia técnica en temas de seguridad de transporte"/>
    <n v="240900700"/>
    <s v="Entidades asistidas técnicamente"/>
    <s v="16. Paz, Justicia e Instituciones Solidas."/>
    <s v="Mantenimiento"/>
    <s v="No acumulada"/>
    <n v="24"/>
    <n v="24"/>
    <n v="24"/>
    <n v="24"/>
    <n v="24"/>
    <n v="24"/>
    <n v="24"/>
    <n v="100"/>
    <n v="100"/>
    <x v="0"/>
    <n v="171456740"/>
    <n v="171456740"/>
    <n v="171456740"/>
    <m/>
    <n v="0"/>
    <s v="SIN AVANCE"/>
    <m/>
    <m/>
    <m/>
    <m/>
    <n v="0"/>
    <s v="SIN AVANCE"/>
    <m/>
    <m/>
    <m/>
    <m/>
    <n v="0"/>
    <s v="SIN AVANCE"/>
    <m/>
    <m/>
    <m/>
    <n v="24"/>
    <n v="600"/>
    <s v="OPTIMO"/>
  </r>
  <r>
    <s v="DERECHOS HUMANOS, CULTURA DE PAZ Y ALIANZAS PARA LA VIDA"/>
    <x v="3"/>
    <s v="Seguridad vial , movilidad sostenible, segura y en paz."/>
    <x v="6"/>
    <s v="Municipios sensibilizados en movilidad sostenible."/>
    <n v="29"/>
    <n v="35"/>
    <x v="5"/>
    <s v=" Seguridad de transporte"/>
    <n v="146"/>
    <s v="Municipios apoyados para el desarrollo de campañas de ciclorutas, actividades al aire libre y fomento del uso alternativo de medios de transporte ."/>
    <n v="2409002"/>
    <s v="Servicio de sensibilización a usuarios de los sistemas de transporte, en relación con la seguridad al desplazarse"/>
    <n v="240900200"/>
    <s v="Campañas realizadas"/>
    <s v="16. Paz, Justicia e Instituciones Solidas."/>
    <s v="Incremento"/>
    <s v="No acumulada"/>
    <n v="29"/>
    <n v="35"/>
    <n v="5"/>
    <n v="10"/>
    <n v="10"/>
    <n v="10"/>
    <n v="23"/>
    <n v="460"/>
    <n v="100"/>
    <x v="0"/>
    <n v="125000000"/>
    <n v="0"/>
    <n v="0"/>
    <m/>
    <n v="0"/>
    <s v="SIN AVANCE"/>
    <m/>
    <m/>
    <m/>
    <m/>
    <n v="0"/>
    <s v="SIN AVANCE"/>
    <m/>
    <m/>
    <m/>
    <m/>
    <n v="0"/>
    <s v="SIN AVANCE"/>
    <m/>
    <m/>
    <m/>
    <n v="23"/>
    <n v="65.714285714285708"/>
    <s v="ACEPTABLE"/>
  </r>
  <r>
    <s v="DERECHOS HUMANOS, CULTURA DE PAZ Y ALIANZAS PARA LA VIDA"/>
    <x v="3"/>
    <s v="Seguridad vial , movilidad sostenible, segura y en paz."/>
    <x v="6"/>
    <s v="Municipios sensibilizados en movilidad sostenible."/>
    <n v="29"/>
    <n v="35"/>
    <x v="5"/>
    <s v=" Seguridad de transporte"/>
    <n v="147"/>
    <s v="Municipios beneficiados de la estrategia de impulso para el uso de medios alternativos de transporte a través de la  dotación de bicicletas électricas."/>
    <s v="2409009"/>
    <s v="Servicio de promoción y difusión para la seguridad de transporte"/>
    <n v="240900900"/>
    <s v="Estrategias implementadas"/>
    <s v="16. Paz, Justicia e Instituciones Solidas."/>
    <s v="Incremento"/>
    <s v="No acumulada"/>
    <n v="0"/>
    <n v="8"/>
    <s v="NP"/>
    <n v="8"/>
    <s v="NP"/>
    <s v="NP"/>
    <n v="0"/>
    <n v="0"/>
    <n v="0"/>
    <x v="4"/>
    <n v="0"/>
    <n v="0"/>
    <n v="0"/>
    <m/>
    <n v="0"/>
    <s v="SIN AVANCE"/>
    <m/>
    <m/>
    <m/>
    <m/>
    <n v="0"/>
    <s v="NO PROGRAMADA"/>
    <m/>
    <m/>
    <m/>
    <m/>
    <n v="0"/>
    <s v="NO PROGRAMADA"/>
    <m/>
    <m/>
    <m/>
    <n v="0"/>
    <n v="0"/>
    <s v="SIN AVANC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48"/>
    <s v="Atención educativa diferencial para los y las estudiantes con discapacidad, capacidades  y talentos excepcionales conforme al Decreto 1075/2015."/>
    <n v="2201084"/>
    <s v="Servicio de apoyo pedagógico para  la oferta de educación inclusiva para preescolar, básica y media"/>
    <n v="220108401"/>
    <s v="Beneficiarios de apoyo pedagógico para  la oferta de educación inclusiva para preescolar, básica y media"/>
    <s v="4. EDUCACION DE CALIDAD."/>
    <s v="Incremento"/>
    <s v="Acumulada"/>
    <n v="3082"/>
    <n v="4302"/>
    <n v="3387"/>
    <n v="3692"/>
    <n v="3997"/>
    <n v="4302"/>
    <n v="5016"/>
    <n v="148.09565987599646"/>
    <n v="100"/>
    <x v="0"/>
    <n v="0"/>
    <n v="0"/>
    <n v="0"/>
    <m/>
    <n v="0"/>
    <s v="SIN AVANCE"/>
    <m/>
    <m/>
    <m/>
    <m/>
    <n v="0"/>
    <s v="SIN AVANCE"/>
    <m/>
    <m/>
    <m/>
    <m/>
    <n v="0"/>
    <s v="SIN AVANCE"/>
    <m/>
    <m/>
    <m/>
    <n v="5016"/>
    <n v="100"/>
    <s v="OPTIMO"/>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49"/>
    <s v="Desarrollados procesos de búsqueda activa de estudiantes  &quot;Un Pacto por la Educación de  Nariño &quot;."/>
    <n v="2201002"/>
    <s v="Servicio de divulgación para la educación inicial, preescolar, básica y media"/>
    <n v="220100200"/>
    <s v="Procesos de socialización de lineamientos, política y normativa para la educación inicial, preescolar, básica y media realizados "/>
    <s v="4. EDUCACION DE CALIDAD."/>
    <s v="Mantenimiento"/>
    <s v="No acumulada"/>
    <n v="4"/>
    <n v="4"/>
    <n v="1"/>
    <n v="1"/>
    <n v="1"/>
    <n v="1"/>
    <n v="1"/>
    <n v="100"/>
    <n v="100"/>
    <x v="0"/>
    <n v="0"/>
    <n v="0"/>
    <n v="0"/>
    <m/>
    <n v="0"/>
    <s v="SIN AVANCE"/>
    <m/>
    <m/>
    <m/>
    <m/>
    <n v="0"/>
    <s v="SIN AVANCE"/>
    <m/>
    <m/>
    <m/>
    <m/>
    <n v="0"/>
    <s v="SIN AVANCE"/>
    <m/>
    <m/>
    <m/>
    <n v="1"/>
    <n v="25"/>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0"/>
    <s v="Construcción de aulas  de clase nuevas para la educación inicial de conformidad con lo establecido en las políticas, normatividad y lineamientos técnicos del Ministerio de Educación."/>
    <s v="2201022"/>
    <s v="Infraestructura para educación inicial construida"/>
    <n v="220102200"/>
    <s v="Aulas nuevas para la educación inicial construidas."/>
    <s v="4. EDUCACION DE CALIDAD."/>
    <s v="Incremento"/>
    <s v="No acumulada"/>
    <s v="ND"/>
    <n v="10"/>
    <n v="1"/>
    <n v="2"/>
    <n v="3"/>
    <n v="4"/>
    <n v="1"/>
    <n v="100"/>
    <n v="100"/>
    <x v="0"/>
    <n v="0"/>
    <n v="0"/>
    <n v="0"/>
    <m/>
    <n v="0"/>
    <s v="SIN AVANCE"/>
    <m/>
    <m/>
    <m/>
    <m/>
    <n v="0"/>
    <s v="SIN AVANCE"/>
    <m/>
    <m/>
    <m/>
    <m/>
    <n v="0"/>
    <s v="SIN AVANCE"/>
    <m/>
    <m/>
    <m/>
    <n v="1"/>
    <n v="10"/>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1"/>
    <s v="Mejorada infraestructura educativa: intervenciones de tipo estructural, reparaciones, remodelaciones, ampliaciones y/o mantenimientos estéticos de aulas y sedes educativas para la educación inicial."/>
    <n v="2201023"/>
    <s v="Infraestructura para educación inicial mejorada"/>
    <n v="220102300"/>
    <s v="Aulas para la educación inicial mejoradas"/>
    <s v="4. EDUCACION DE CALIDAD."/>
    <s v="Incremento"/>
    <s v="No acumulada"/>
    <s v="ND"/>
    <n v="20"/>
    <n v="5"/>
    <n v="5"/>
    <n v="5"/>
    <n v="5"/>
    <n v="38"/>
    <n v="760"/>
    <n v="100"/>
    <x v="0"/>
    <n v="0"/>
    <n v="0"/>
    <n v="0"/>
    <m/>
    <n v="0"/>
    <s v="SIN AVANCE"/>
    <m/>
    <m/>
    <m/>
    <m/>
    <n v="0"/>
    <s v="SIN AVANCE"/>
    <m/>
    <m/>
    <m/>
    <m/>
    <n v="0"/>
    <s v="SIN AVANCE"/>
    <m/>
    <m/>
    <m/>
    <n v="38"/>
    <n v="100"/>
    <s v="OPTIMO"/>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2"/>
    <s v="Fortalecimiento de los ambientes de aprendizaje a través de la dotación básica escolar con  material didáctico – pedagógico,  dispositivos tecnológicos en el marco de los lineamientos establecidos por el Ministerio de Educación Nacional "/>
    <n v="2201070"/>
    <s v="Ambientes de aprendizaje para la educación inicial preescolar, básica y media dotados"/>
    <n v="220107000"/>
    <s v="Ambientes de aprendizaje dotados "/>
    <s v="4. EDUCACION DE CALIDAD."/>
    <s v="Incremento"/>
    <s v="No acumulada"/>
    <n v="223"/>
    <n v="273"/>
    <n v="47"/>
    <n v="82"/>
    <n v="82"/>
    <n v="62"/>
    <n v="37"/>
    <n v="78.723404255319153"/>
    <n v="78.723404255319153"/>
    <x v="7"/>
    <n v="3285516592"/>
    <n v="0"/>
    <n v="0"/>
    <m/>
    <n v="0"/>
    <s v="SIN AVANCE"/>
    <m/>
    <m/>
    <m/>
    <m/>
    <n v="0"/>
    <s v="SIN AVANCE"/>
    <m/>
    <m/>
    <m/>
    <m/>
    <n v="0"/>
    <s v="SIN AVANCE"/>
    <m/>
    <m/>
    <m/>
    <n v="37"/>
    <n v="13.553113553113553"/>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3"/>
    <s v="Infraestructura educativa construida y mejorada."/>
    <n v="2201026"/>
    <s v="Servicio de acondicionamiento de ambientes de aprendizaje"/>
    <n v="220102600"/>
    <s v="Ambientes de aprendizaje en funcionamiento"/>
    <s v="4. EDUCACION DE CALIDAD."/>
    <s v="Incremento"/>
    <s v="No acumulada"/>
    <n v="247"/>
    <n v="257"/>
    <n v="35"/>
    <n v="84"/>
    <n v="74"/>
    <n v="64"/>
    <n v="37"/>
    <n v="105.71428571428571"/>
    <n v="100"/>
    <x v="0"/>
    <n v="0"/>
    <n v="0"/>
    <n v="0"/>
    <m/>
    <n v="0"/>
    <s v="SIN AVANCE"/>
    <m/>
    <m/>
    <m/>
    <m/>
    <n v="0"/>
    <s v="SIN AVANCE"/>
    <m/>
    <m/>
    <m/>
    <m/>
    <n v="0"/>
    <s v="SIN AVANCE"/>
    <m/>
    <m/>
    <m/>
    <n v="37"/>
    <n v="14.396887159533074"/>
    <s v="MUY DEFICIENT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4"/>
    <s v="Creados y fortalecidos establecimientos educativos con atención integral a la primera infancia,  de acuerdo a la política  nacional."/>
    <n v="2201037"/>
    <s v="Servicio de atención integral para la primera infancia"/>
    <n v="220103700"/>
    <s v="Instituciones educativas oficiales que implementan el nivel preescolar en el marco de la atención integral"/>
    <s v="4. EDUCACION DE CALIDAD."/>
    <s v="Incremento"/>
    <s v="No acumulada"/>
    <n v="18"/>
    <n v="42"/>
    <n v="6"/>
    <n v="6"/>
    <n v="6"/>
    <n v="6"/>
    <n v="22"/>
    <n v="366.66666666666669"/>
    <n v="100"/>
    <x v="0"/>
    <n v="0"/>
    <n v="0"/>
    <n v="0"/>
    <m/>
    <n v="0"/>
    <s v="SIN AVANCE"/>
    <m/>
    <m/>
    <m/>
    <m/>
    <n v="0"/>
    <s v="SIN AVANCE"/>
    <m/>
    <m/>
    <m/>
    <m/>
    <n v="0"/>
    <s v="SIN AVANCE"/>
    <m/>
    <m/>
    <m/>
    <n v="22"/>
    <n v="52.38095238095238"/>
    <s v="ACEPTABLE"/>
  </r>
  <r>
    <s v="INCLUSIÓN SOCIAL Y ACCESO A DERECHOS"/>
    <x v="4"/>
    <s v="La escuela te espera"/>
    <x v="7"/>
    <s v="_x000a_ Cobertura Neta en:_x000a__x000a_ Transición_x000a_ Primaria_x000a_ Secundaria_x000a_Media_x000a__x000a__x000a__x000a_Cobertura Bruta en:_x000a__x000a_Transición _x000a_Primaria _x000a_Secundaria _x000a_Media _x000a__x000a_"/>
    <s v="Cobertura Neta en:_x000a__x000a_66,32%_x000a_69,68%_x000a_57,51%_x000a_36,74%_x000a__x000a__x000a_Cobertura Bruta en:_x000a__x000a_70,79%_x000a_87,08%_x000a_78,46%_x000a_63,16%_x000a__x000a_ _x000a_"/>
    <s v="_x000a_ _x000a_Cobertura Neta en:_x000a__x000a_67,32%_x000a_70,68%_x000a_58,51%_x000a_37,74%_x000a__x000a__x000a_Cobertura Bruta en:_x000a__x000a_72,79%_x000a_89,08%_x000a_80,46%_x000a_65,16%_x000a__x000a_"/>
    <x v="6"/>
    <s v="Calidad, cobertura y fortalecimiento de la educación inicial, prescolar, básica y media"/>
    <n v="155"/>
    <s v="Estrategia de  transito armónico de niñas y niños de 5 años de edad del ICBF al sistema educativo oficial."/>
    <s v="2201056"/>
    <s v="Servicio de acompañamiento para el desarrollo de modelos educativos interculturales"/>
    <n v="220105600"/>
    <s v="Modelos educativos acompañados"/>
    <s v="4. EDUCACION DE CALIDAD."/>
    <s v="Incremento"/>
    <s v="No acumulada"/>
    <n v="1"/>
    <n v="4"/>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6"/>
    <s v="Ampliación, reestructuración y mejoramiento del programa de alimentación escolar que garantice cantidad, calidad , nutrición e inocuidad, con identidad cultural y enfoque diferencial, facilitando las compras  públicas a producción de menor escala."/>
    <n v="2201028"/>
    <s v="Servicio de apoyo a la permanencia con alimentación escolar"/>
    <n v="220102805"/>
    <s v="Estudiantes beneficiados del programa de alimentación escolar"/>
    <s v="4. EDUCACION DE CALIDAD."/>
    <s v="Incremento"/>
    <s v="Acumulada"/>
    <n v="126552"/>
    <n v="127772"/>
    <n v="126857"/>
    <n v="127162"/>
    <n v="127467"/>
    <n v="127772"/>
    <n v="121313"/>
    <n v="95.629724808248653"/>
    <n v="95.629724808248653"/>
    <x v="2"/>
    <n v="1653160.4029999999"/>
    <n v="1510867.1340000001"/>
    <n v="134052028"/>
    <m/>
    <n v="0"/>
    <s v="SIN AVANCE"/>
    <m/>
    <m/>
    <m/>
    <m/>
    <n v="0"/>
    <s v="SIN AVANCE"/>
    <m/>
    <m/>
    <m/>
    <m/>
    <n v="0"/>
    <s v="SIN AVANCE"/>
    <m/>
    <m/>
    <m/>
    <n v="121313"/>
    <n v="94.94490185643177"/>
    <s v="SATISFACTORIO"/>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7"/>
    <s v="Mejorada conectividad de los establecimientos educativos mediante instalación del servicio de internet."/>
    <n v="2201050"/>
    <s v="Servicio de accesibilidad a contenidos web para fines pedagógicos"/>
    <n v="220105001"/>
    <s v="Establecimientos educativos conectados a internet"/>
    <s v="4. EDUCACION DE CALIDAD."/>
    <s v="Incremento"/>
    <s v="No acumulada"/>
    <n v="166"/>
    <n v="445"/>
    <n v="166"/>
    <n v="93"/>
    <n v="93"/>
    <n v="93"/>
    <n v="650"/>
    <n v="391.56626506024094"/>
    <n v="100"/>
    <x v="0"/>
    <n v="0"/>
    <n v="0"/>
    <n v="0"/>
    <m/>
    <n v="0"/>
    <s v="SIN AVANCE"/>
    <m/>
    <m/>
    <m/>
    <m/>
    <n v="0"/>
    <s v="SIN AVANCE"/>
    <m/>
    <m/>
    <m/>
    <m/>
    <n v="0"/>
    <s v="SIN AVANCE"/>
    <m/>
    <m/>
    <m/>
    <n v="650"/>
    <n v="100"/>
    <s v="OPTIMO"/>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8"/>
    <s v="Estrategias de transporte escolar para fortalecer las acciones de prevención de la deserción estudiantil, de acuerdo a la  guia para la prestación del servicio de transporte escolar. "/>
    <n v="2201029"/>
    <s v="Servicio de apoyo a la permanencia con transporte escolar"/>
    <n v="220102902"/>
    <s v="Estrategias de movilidad escolar implementadas"/>
    <s v="4. EDUCACION DE CALIDAD."/>
    <s v="Incremento"/>
    <s v="No acumulada"/>
    <n v="1"/>
    <n v="4"/>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59"/>
    <s v="Estrategia pedagógica multigradual pertinente para los adolescentes del Sistema de Responsabilidad Penal para Adolescentes -SRPA."/>
    <n v="2201077"/>
    <s v="Servicio de apoyo para la implementación de la estrategia educativa del sistema de responsabilidad penal adolescente"/>
    <n v="220107700"/>
    <s v="Estrategias de protección para el restablecimiento de derechos implementadas"/>
    <s v="4. EDUCACION DE CALIDAD."/>
    <s v="Mantenimiento"/>
    <s v="No acumulada"/>
    <s v="ND"/>
    <n v="1"/>
    <n v="1"/>
    <n v="1"/>
    <n v="1"/>
    <n v="1"/>
    <n v="1"/>
    <n v="100"/>
    <n v="100"/>
    <x v="0"/>
    <n v="0"/>
    <n v="0"/>
    <n v="0"/>
    <m/>
    <n v="0"/>
    <s v="SIN AVANCE"/>
    <m/>
    <m/>
    <m/>
    <m/>
    <n v="0"/>
    <s v="SIN AVANCE"/>
    <m/>
    <m/>
    <m/>
    <m/>
    <n v="0"/>
    <s v="SIN AVANCE"/>
    <m/>
    <m/>
    <m/>
    <n v="1"/>
    <n v="25"/>
    <s v="MUY DEFICIENTE"/>
  </r>
  <r>
    <s v="INCLUSIÓN SOCIAL Y ACCESO A DERECHOS"/>
    <x v="4"/>
    <s v="La escuela te espera"/>
    <x v="7"/>
    <s v="Tasa de deserción intra-anual del sector oficial en educación básica y media_x000a_"/>
    <n v="1.9300000000000001E-2"/>
    <n v="1.4999999999999999E-2"/>
    <x v="6"/>
    <s v="Calidad, cobertura y fortalecimiento de la educación inicial, prescolar, básica y media"/>
    <n v="160"/>
    <s v="Plan Integral de Gestión del Riesgo para fortalecer las acciones de prevención de la deserción estudiantil por efectos del conflicto armado, reclutamiento, presencia de minas antipersonas y muse, amenazas y desastres naturales y trabajo infantil. Se trabajará con los establecimientos educativos en la implemetación de los planes de gestión integral del riesgo."/>
    <s v="2201080"/>
    <s v="Servicio de fomento a las instancias de participación del sector educación"/>
    <n v="220108000"/>
    <s v="Estrategias de fomento implementadas"/>
    <s v="4. EDUCACION DE CALIDAD."/>
    <s v="Mantenimiento"/>
    <s v="No acumulada"/>
    <n v="1"/>
    <n v="1"/>
    <n v="1"/>
    <n v="1"/>
    <n v="1"/>
    <n v="1"/>
    <n v="0"/>
    <n v="0"/>
    <n v="0"/>
    <x v="1"/>
    <n v="0"/>
    <n v="0"/>
    <n v="0"/>
    <m/>
    <n v="0"/>
    <s v="SIN AVANCE"/>
    <m/>
    <m/>
    <m/>
    <m/>
    <n v="0"/>
    <s v="SIN AVANCE"/>
    <m/>
    <m/>
    <m/>
    <m/>
    <n v="0"/>
    <s v="SIN AVANCE"/>
    <m/>
    <m/>
    <m/>
    <n v="0"/>
    <n v="0"/>
    <s v="SIN AVANCE"/>
  </r>
  <r>
    <s v="INCLUSIÓN SOCIAL Y ACCESO A DERECHOS"/>
    <x v="4"/>
    <s v="La escuela te espera"/>
    <x v="7"/>
    <s v=" Tasa de analfabetismo de personas de 15 y más años- CLEI 1"/>
    <n v="7.5399999999999995E-2"/>
    <n v="6.5000000000000002E-2"/>
    <x v="6"/>
    <s v="Calidad, cobertura y fortalecimiento de la educación inicial, prescolar, básica y media"/>
    <n v="161"/>
    <s v="Estrategia para la erradicación del analfabetismo &quot;Nariño lee y escribe bien&quot;."/>
    <s v="2201072"/>
    <s v="Servicio de evaluación de las estrategias educativas implementadas en la educación inicial, preescolar, básica y media"/>
    <n v="220107200"/>
    <s v="Programas, proyectos y estrategias evaluadas"/>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La escuela te espera"/>
    <x v="7"/>
    <s v=" Tasa de analfabetismo de personas de 15 y más años- CLEI 1"/>
    <m/>
    <m/>
    <x v="6"/>
    <s v="Calidad, cobertura y fortalecimiento de la educación inicial, prescolar, básica y media"/>
    <n v="162"/>
    <s v="Programas flexibles para atención educativa a población adulta y en extra edad."/>
    <n v="2201031"/>
    <s v="Servicio de formación por ciclos lectivos especiales integrados"/>
    <n v="220103100"/>
    <s v="Personas beneficiarias de ciclos lectivos especiales integrados"/>
    <s v="4. EDUCACION DE CALIDAD."/>
    <s v="Mantenimiento"/>
    <s v="No acumulada"/>
    <n v="3730"/>
    <n v="3730"/>
    <n v="3730"/>
    <n v="3730"/>
    <n v="3730"/>
    <n v="3730"/>
    <n v="4225"/>
    <n v="113.27077747989276"/>
    <n v="100"/>
    <x v="0"/>
    <n v="0"/>
    <n v="0"/>
    <n v="0"/>
    <m/>
    <n v="0"/>
    <s v="SIN AVANCE"/>
    <m/>
    <m/>
    <m/>
    <m/>
    <n v="0"/>
    <s v="SIN AVANCE"/>
    <m/>
    <m/>
    <m/>
    <m/>
    <n v="0"/>
    <s v="SIN AVANCE"/>
    <m/>
    <m/>
    <m/>
    <n v="4225"/>
    <n v="105625"/>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3"/>
    <s v="Formación de directivos docentes  y agentes educativos para mejorar sus capacidades pedagógicas, investigativas didácticas e innovadoras para el aprendizaje, en evaluación educativa, innovación tecnológica, educación inclusiva e inicial, bilinguismo, fundamentalmente y en aquellos aspectos definidos en el Plan Territorial de Formación Docente."/>
    <n v="2201044"/>
    <s v="Servicios conexos a la prestación del servicio educativo oficial"/>
    <n v="220104400"/>
    <s v="Docentes beneficiados"/>
    <s v="4. EDUCACION DE CALIDAD."/>
    <s v="Mantenimiento"/>
    <s v="No acumulada"/>
    <n v="7000"/>
    <n v="7000"/>
    <n v="7000"/>
    <n v="7000"/>
    <n v="7000"/>
    <n v="7000"/>
    <n v="3938"/>
    <n v="56.25714285714286"/>
    <n v="56.25714285714286"/>
    <x v="3"/>
    <n v="0"/>
    <n v="0"/>
    <n v="0"/>
    <m/>
    <n v="0"/>
    <s v="SIN AVANCE"/>
    <m/>
    <m/>
    <m/>
    <m/>
    <n v="0"/>
    <s v="SIN AVANCE"/>
    <m/>
    <m/>
    <m/>
    <m/>
    <n v="0"/>
    <s v="SIN AVANCE"/>
    <m/>
    <m/>
    <m/>
    <n v="3938"/>
    <n v="98450"/>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4"/>
    <s v="Programa de semilleros de Investigación desde la primera infancia, para incentivar la creatividad y espiritu innovador - CREANDO ANDO"/>
    <n v="2201035"/>
    <s v="Servicio de articulación entre la educación media y el sector productivo."/>
    <n v="220103500"/>
    <s v="Programas y proyectos de educación pertinente articulados con el sector productivo"/>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5"/>
    <s v="Implementado  Plan Educativo Rural -PER-,  con calidad y pertinencia,  que contemple la asesoría y orientación técnica a las Instituciones Educativas rurales del Departamento  y a las familias."/>
    <n v="2201001"/>
    <s v="Documentos de planeación"/>
    <n v="220100103"/>
    <s v="Documentos de política educativa con enfoque poblacional emitidos "/>
    <s v="4. EDUCACION DE CALIDAD."/>
    <s v="Mantenimiento"/>
    <s v="No acumulada"/>
    <n v="1"/>
    <n v="1"/>
    <n v="1"/>
    <n v="1"/>
    <n v="1"/>
    <n v="1"/>
    <n v="0"/>
    <n v="0"/>
    <n v="0"/>
    <x v="1"/>
    <n v="0"/>
    <n v="0"/>
    <n v="0"/>
    <m/>
    <n v="0"/>
    <s v="SIN AVANCE"/>
    <m/>
    <m/>
    <m/>
    <m/>
    <n v="0"/>
    <s v="SIN AVANCE"/>
    <m/>
    <m/>
    <m/>
    <m/>
    <n v="0"/>
    <s v="SIN AVANCE"/>
    <m/>
    <m/>
    <m/>
    <n v="0"/>
    <n v="0"/>
    <s v="SIN AVANC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6"/>
    <s v="Implementadas concertadamente las Politicas Públicas: _x000a_* Politica Pública Etnoeducativa Afronariñense PRETAN._x000a_* Politica Pública de educación propia de los pueblos indigenas. "/>
    <n v="2201005"/>
    <s v="Documentos de lineamientos técnicos"/>
    <n v="220100500"/>
    <s v="Documentos de lineamientos técnicos en educación inicial, preescolar, básica y media expedidos"/>
    <s v="4. EDUCACION DE CALIDAD."/>
    <s v="Mantenimiento"/>
    <s v="No acumulada"/>
    <n v="2"/>
    <n v="2"/>
    <n v="2"/>
    <n v="2"/>
    <n v="2"/>
    <n v="2"/>
    <n v="0"/>
    <n v="0"/>
    <n v="0"/>
    <x v="1"/>
    <n v="0"/>
    <n v="0"/>
    <n v="0"/>
    <m/>
    <n v="0"/>
    <s v="SIN AVANCE"/>
    <m/>
    <m/>
    <m/>
    <m/>
    <n v="0"/>
    <s v="SIN AVANCE"/>
    <m/>
    <m/>
    <m/>
    <m/>
    <n v="0"/>
    <s v="SIN AVANCE"/>
    <m/>
    <m/>
    <m/>
    <n v="0"/>
    <n v="0"/>
    <s v="SIN AVANCE"/>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7"/>
    <s v="Implementación de Proyectos Transversales  Ambientales -PRAES, para la Sexualidad y Construcción de la Ciudadanía PESC y el Programa de Educaciòn Ciudadana para la Reconciliación y Socioemocional CRESE, en  establecimientos educativos  (estrategías y rutas de atención, promoción, prevención, y seguimiento en el ejercicio de los derechos humanos sexuales y reproductivos )"/>
    <n v="2201061"/>
    <s v="Servicio de apoyo a proyectos pedagógicos productivos"/>
    <n v="220106100"/>
    <s v="Establecimientos educativos beneficiados  "/>
    <s v="4. EDUCACION DE CALIDAD."/>
    <s v="Mantenimiento"/>
    <s v="No acumulada"/>
    <n v="72"/>
    <n v="242"/>
    <n v="242"/>
    <n v="242"/>
    <n v="242"/>
    <n v="242"/>
    <n v="214"/>
    <n v="88.429752066115697"/>
    <n v="88.429752066115697"/>
    <x v="7"/>
    <n v="0"/>
    <n v="0"/>
    <n v="0"/>
    <m/>
    <n v="0"/>
    <s v="SIN AVANCE"/>
    <m/>
    <m/>
    <m/>
    <m/>
    <n v="0"/>
    <s v="SIN AVANCE"/>
    <m/>
    <m/>
    <m/>
    <m/>
    <n v="0"/>
    <s v="SIN AVANCE"/>
    <m/>
    <m/>
    <m/>
    <n v="214"/>
    <n v="5350"/>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8"/>
    <s v="Escuelas normales fortalecidas para lograr que la educación complementaria contribuya a mejorar la calidad educativa en el Departamento."/>
    <n v="2201069"/>
    <s v=" Infraestructura educativa dotada"/>
    <n v="220106801"/>
    <s v="Establecimientos educativos dotados con equipos y materiales"/>
    <s v="4. EDUCACION DE CALIDAD."/>
    <s v="Mantenimiento"/>
    <s v="No acumulada"/>
    <n v="5"/>
    <n v="5"/>
    <n v="5"/>
    <n v="5"/>
    <n v="5"/>
    <n v="5"/>
    <n v="5"/>
    <n v="100"/>
    <n v="100"/>
    <x v="0"/>
    <n v="0"/>
    <n v="0"/>
    <n v="0"/>
    <m/>
    <n v="0"/>
    <s v="SIN AVANCE"/>
    <m/>
    <m/>
    <m/>
    <m/>
    <n v="0"/>
    <s v="SIN AVANCE"/>
    <m/>
    <m/>
    <m/>
    <m/>
    <n v="0"/>
    <s v="SIN AVANCE"/>
    <m/>
    <m/>
    <m/>
    <n v="5"/>
    <n v="125"/>
    <s v="OPTIMO"/>
  </r>
  <r>
    <s v="INCLUSIÓN SOCIAL Y ACCESO A DERECHOS"/>
    <x v="4"/>
    <s v="Nariño piensa"/>
    <x v="7"/>
    <s v="Puntaje Saber 11 - Áreas_x000a__x000a_Lectura Critica_x000a_Matemáticas_x000a_Ciencias Sociales y Ciudadanas_x000a_Ciencias Naturales_x000a_Ingles"/>
    <s v="Lectura Critica 51_x000a_Matemáticas 51_x000a_Ciencias Sociales y Ciudadanas 47_x000a_Ciencias Naturales 49_x000a_Ingles 48"/>
    <s v="Lectura Critica 55_x000a_Matemáticas 55_x000a_Ciencias Sociales y Ciudadanas 50_x000a_Ciencias Naturales 52_x000a_Ingles 52_x000a__x000a__x000a__x000a__x000a__x000a__x000a_"/>
    <x v="6"/>
    <s v="Calidad, cobertura y fortalecimiento de la educación inicial, prescolar, básica y media"/>
    <n v="169"/>
    <s v="Lineamientos pedagógicos y curriculares para la articulación de la educación media con la educación superior facilitando su acceso y permanencia en programas educativos de educación superior, especialmente en los establecimientos educativos focalizados por el programa SIMES del Ministerio de Educación. "/>
    <s v="2201056"/>
    <s v="Servicio de acompañamiento para el desarrollo de modelos educativos interculturales"/>
    <n v="220105600"/>
    <s v="Modelos educativos acompañados"/>
    <s v="4. EDUCACION DE CALIDAD."/>
    <s v="Mantenimiento"/>
    <s v="No acumulada"/>
    <n v="0"/>
    <n v="3"/>
    <n v="3"/>
    <n v="3"/>
    <n v="3"/>
    <n v="3"/>
    <n v="3"/>
    <n v="100"/>
    <n v="100"/>
    <x v="0"/>
    <n v="0"/>
    <n v="0"/>
    <n v="0"/>
    <m/>
    <n v="0"/>
    <s v="SIN AVANCE"/>
    <m/>
    <m/>
    <m/>
    <m/>
    <n v="0"/>
    <s v="SIN AVANCE"/>
    <m/>
    <m/>
    <m/>
    <m/>
    <n v="0"/>
    <s v="SIN AVANCE"/>
    <m/>
    <m/>
    <m/>
    <n v="3"/>
    <n v="75"/>
    <s v="BUEN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0"/>
    <s v="Mejorada infraestructura de instituciones educativas con modalidad técnica."/>
    <n v="2201052"/>
    <s v="Infraestructura educativa mejorada"/>
    <n v="220105200"/>
    <s v="Sedes educativas mejoradas "/>
    <s v="4. EDUCACION DE CALIDAD."/>
    <s v="Incremento"/>
    <s v="No acumulada"/>
    <s v="ND"/>
    <n v="13"/>
    <n v="2"/>
    <n v="4"/>
    <n v="4"/>
    <n v="3"/>
    <n v="20"/>
    <n v="1000"/>
    <n v="100"/>
    <x v="0"/>
    <n v="0"/>
    <n v="0"/>
    <n v="0"/>
    <m/>
    <n v="0"/>
    <s v="SIN AVANCE"/>
    <m/>
    <m/>
    <m/>
    <m/>
    <n v="0"/>
    <s v="SIN AVANCE"/>
    <m/>
    <m/>
    <m/>
    <m/>
    <n v="0"/>
    <s v="SIN AVANCE"/>
    <m/>
    <m/>
    <m/>
    <n v="20"/>
    <n v="100"/>
    <s v="OPTIM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1"/>
    <s v="Resignificación de los manuales de convivencia enfocados a la construcción de una Cultura de Paz y Convivencia Escolar, orientado acciones tendientes a la transformación de ambientes escolares tolerantes y amigables, con inclusión a escuelas de familia que contribuyan a superar los problemas que enfrenta la niñez,la adolescencia y juventud."/>
    <n v="2201047"/>
    <s v="Servicios de apoyo a la implementación de modelos de innovación educativa"/>
    <n v="220104700"/>
    <s v="Establecimientos educativos apoyados para la  implementación de modelos de innovación educativa"/>
    <s v="4. EDUCACION DE CALIDAD."/>
    <s v="Mantenimiento"/>
    <s v="No acumulada"/>
    <s v="ND"/>
    <n v="242"/>
    <n v="242"/>
    <n v="242"/>
    <n v="242"/>
    <n v="242"/>
    <n v="0"/>
    <n v="0"/>
    <n v="0"/>
    <x v="1"/>
    <n v="0"/>
    <n v="0"/>
    <n v="0"/>
    <m/>
    <n v="0"/>
    <s v="SIN AVANCE"/>
    <m/>
    <m/>
    <m/>
    <m/>
    <n v="0"/>
    <s v="SIN AVANCE"/>
    <m/>
    <m/>
    <m/>
    <m/>
    <n v="0"/>
    <s v="SIN AVANCE"/>
    <m/>
    <m/>
    <m/>
    <n v="0"/>
    <n v="0"/>
    <s v="SIN AVANCE"/>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2"/>
    <s v="Asesorar y prestar asistencia técnica a las Instituciones Educativas en los temas relacionados con la política educativa, resignificación e implementación de Proyectos Educativos Institucionales y Proyectos Educativos Comunitarios y aquellos definidos para la prestación del servicio educativo, orientado hacia la pertinencia, la transformación social, territorial y de paz."/>
    <n v="2201006"/>
    <s v="Servicio de asistencia técnica en educación inicial, preescolar, básica y media"/>
    <n v="220100600"/>
    <s v="Entidades y organizaciones asistidas técnicamente"/>
    <s v="4. EDUCACION DE CALIDAD."/>
    <s v="Mantenimiento"/>
    <s v="No acumulada"/>
    <n v="50"/>
    <n v="242"/>
    <n v="242"/>
    <n v="242"/>
    <n v="242"/>
    <n v="242"/>
    <n v="32"/>
    <n v="13.223140495867769"/>
    <n v="13.223140495867769"/>
    <x v="6"/>
    <n v="0"/>
    <n v="0"/>
    <n v="0"/>
    <m/>
    <n v="0"/>
    <s v="SIN AVANCE"/>
    <m/>
    <m/>
    <m/>
    <m/>
    <n v="0"/>
    <s v="SIN AVANCE"/>
    <m/>
    <m/>
    <m/>
    <m/>
    <n v="0"/>
    <s v="SIN AVANCE"/>
    <m/>
    <m/>
    <m/>
    <n v="32"/>
    <n v="800"/>
    <s v="OPTIMO"/>
  </r>
  <r>
    <s v="INCLUSIÓN SOCIAL Y ACCESO A DERECHOS"/>
    <x v="4"/>
    <s v="Nariño piensa"/>
    <x v="7"/>
    <s v="Categorización de las Instituciones Educativas"/>
    <s v="A+ = 0_x000a_A = 19_x000a_B= 69_x000a_C = 83_x000a_D= 65"/>
    <s v="A+ = 5_x000a_A = 24_x000a_B= 89_x000a_C = 103_x000a_D= 15_x000a_"/>
    <x v="6"/>
    <s v="Calidad, cobertura y fortalecimiento de la educación inicial, prescolar, básica y media"/>
    <n v="173"/>
    <s v="Fortalecimiento de los programas de orientación vocacional,  educación socio ocupacional y de educación para el trabajo."/>
    <n v="2201085"/>
    <s v="Servicio de orientación socio ocupacional"/>
    <n v="220108500"/>
    <s v="Estudiantes vinculados a procesos de orientación socio ocupacional"/>
    <s v="4. EDUCACION DE CALIDAD."/>
    <s v="Incremento"/>
    <s v="Acumulada"/>
    <n v="20"/>
    <n v="520"/>
    <n v="125"/>
    <n v="125"/>
    <n v="125"/>
    <n v="125"/>
    <n v="563"/>
    <n v="450.4"/>
    <n v="100"/>
    <x v="0"/>
    <n v="0"/>
    <n v="0"/>
    <n v="0"/>
    <m/>
    <n v="0"/>
    <s v="SIN AVANCE"/>
    <m/>
    <m/>
    <m/>
    <m/>
    <n v="0"/>
    <s v="SIN AVANCE"/>
    <m/>
    <m/>
    <m/>
    <m/>
    <n v="0"/>
    <s v="SIN AVANCE"/>
    <m/>
    <m/>
    <m/>
    <n v="563"/>
    <n v="100"/>
    <s v="OPTIMO"/>
  </r>
  <r>
    <s v="INCLUSIÓN SOCIAL Y ACCESO A DERECHOS"/>
    <x v="4"/>
    <s v="Gestión Administrativa para la educación."/>
    <x v="7"/>
    <s v="Medición de desempeño municipal - Educación"/>
    <n v="44.81"/>
    <n v="46"/>
    <x v="6"/>
    <s v="Calidad, cobertura y fortalecimiento de la educación inicial, prescolar, básica y media"/>
    <n v="174"/>
    <s v="Recertificación de los macroprocesos que cuentan con certificación de calidad."/>
    <s v="2201005"/>
    <s v="Documentos de lineamientos técnicos"/>
    <n v="220100500"/>
    <s v="Documentos de lineamientos técnicos en educación inicial, preescolar, básica y media expedidos"/>
    <s v="4. EDUCACION DE CALIDAD."/>
    <s v="Mantenimiento"/>
    <s v="No acumulada"/>
    <n v="4"/>
    <n v="4"/>
    <n v="4"/>
    <n v="4"/>
    <n v="4"/>
    <n v="4"/>
    <n v="4"/>
    <n v="100"/>
    <n v="100"/>
    <x v="0"/>
    <n v="0"/>
    <n v="0"/>
    <n v="0"/>
    <m/>
    <n v="0"/>
    <s v="SIN AVANCE"/>
    <m/>
    <m/>
    <m/>
    <m/>
    <n v="0"/>
    <s v="SIN AVANCE"/>
    <m/>
    <m/>
    <m/>
    <m/>
    <n v="0"/>
    <s v="SIN AVANCE"/>
    <m/>
    <m/>
    <m/>
    <n v="4"/>
    <n v="100"/>
    <s v="OPTIMO"/>
  </r>
  <r>
    <s v="INCLUSIÓN SOCIAL Y ACCESO A DERECHOS"/>
    <x v="4"/>
    <s v="Gestión Administrativa para la educación."/>
    <x v="7"/>
    <s v="Medición de desempeño municipal - Educación"/>
    <n v="44.81"/>
    <n v="46"/>
    <x v="6"/>
    <s v="Calidad, cobertura y fortalecimiento de la educación inicial, prescolar, básica y media"/>
    <n v="175"/>
    <s v="Conformado y funcionando la Junta Departamental de Educación - JUDE -y motivados  los municipios para que  conformen las Juntas Municipales de Educación - JUME - en el marco de los artículos 158 y 161 de la Ley 115 de 1994"/>
    <n v="2201048"/>
    <s v="Servicios de información en materia educativa"/>
    <n v="220104800"/>
    <s v="Documentos elaborados"/>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76"/>
    <s v="Evaluados docentes y directivos docentes vinculados bajo el Estatuto 1278 del 2012 "/>
    <s v="2201064"/>
    <s v="Servicio de evaluación para docentes"/>
    <n v="220106400"/>
    <s v="Docentes evaluados"/>
    <s v="4. EDUCACION DE CALIDAD."/>
    <s v="Mantenimiento"/>
    <s v="No acumulada"/>
    <n v="1393"/>
    <n v="1393"/>
    <n v="1393"/>
    <n v="1393"/>
    <n v="1393"/>
    <n v="1393"/>
    <n v="1393"/>
    <n v="100"/>
    <n v="100"/>
    <x v="0"/>
    <n v="0"/>
    <n v="0"/>
    <n v="0"/>
    <m/>
    <n v="0"/>
    <s v="SIN AVANCE"/>
    <m/>
    <m/>
    <m/>
    <m/>
    <n v="0"/>
    <s v="SIN AVANCE"/>
    <m/>
    <m/>
    <m/>
    <m/>
    <n v="0"/>
    <s v="SIN AVANCE"/>
    <m/>
    <m/>
    <m/>
    <n v="1393"/>
    <n v="34825"/>
    <s v="OPTIMO"/>
  </r>
  <r>
    <s v="INCLUSIÓN SOCIAL Y ACCESO A DERECHOS"/>
    <x v="4"/>
    <s v="Gestión Administrativa para la educación."/>
    <x v="7"/>
    <s v="Medición de desempeño municipal - Educación"/>
    <n v="44.81"/>
    <n v="46"/>
    <x v="6"/>
    <s v="Calidad, cobertura y fortalecimiento de la educación inicial, prescolar, básica y media"/>
    <n v="177"/>
    <s v="Ampliación de la planta de docentes de apoyo para atender la educación inclusiva en el marco del Decreto 1421 de 2017 "/>
    <s v="2201074"/>
    <s v="Servicio de fortalecimiento a las capacidades de los docentes de educación Inicial, preescolar, básica y media"/>
    <n v="220107400"/>
    <s v="Docentes y agentes educativos  de educación inicial, preescolar, básica y media beneficiados con estrategias de mejoramiento de sus capacidades"/>
    <s v="4. EDUCACION DE CALIDAD."/>
    <s v="Mantenimiento"/>
    <s v="No acumulada"/>
    <n v="37"/>
    <n v="37"/>
    <n v="37"/>
    <n v="37"/>
    <n v="37"/>
    <n v="37"/>
    <n v="37"/>
    <n v="100"/>
    <n v="100"/>
    <x v="0"/>
    <n v="0"/>
    <n v="0"/>
    <n v="0"/>
    <m/>
    <n v="0"/>
    <s v="SIN AVANCE"/>
    <m/>
    <m/>
    <m/>
    <m/>
    <n v="0"/>
    <s v="SIN AVANCE"/>
    <m/>
    <m/>
    <m/>
    <m/>
    <n v="0"/>
    <s v="SIN AVANCE"/>
    <m/>
    <m/>
    <m/>
    <n v="37"/>
    <n v="925"/>
    <s v="OPTIMO"/>
  </r>
  <r>
    <s v="INCLUSIÓN SOCIAL Y ACCESO A DERECHOS"/>
    <x v="4"/>
    <s v="Gestión Administrativa para la educación."/>
    <x v="7"/>
    <s v="Medición de desempeño municipal - Educación"/>
    <n v="44.81"/>
    <n v="46"/>
    <x v="6"/>
    <s v="Calidad, cobertura y fortalecimiento de la educación inicial, prescolar, básica y media"/>
    <n v="178"/>
    <s v="Ampliación de la planta de docentes para educación inicial y en áreas de matematicas, física, quimica, biología e ingles. "/>
    <n v="2201038"/>
    <s v="Servicio de docencia escolar"/>
    <n v="220103800"/>
    <s v="Docentes del nivel inicial, preescolar, básica o media - vinculados"/>
    <s v="4. EDUCACION DE CALIDAD."/>
    <s v="Incremento"/>
    <s v="Acumulada"/>
    <n v="7685"/>
    <n v="7735"/>
    <n v="7685"/>
    <n v="7735"/>
    <n v="7735"/>
    <n v="7735"/>
    <n v="7685"/>
    <n v="100"/>
    <n v="100"/>
    <x v="0"/>
    <n v="0"/>
    <n v="0"/>
    <n v="0"/>
    <m/>
    <n v="0"/>
    <s v="SIN AVANCE"/>
    <m/>
    <m/>
    <m/>
    <m/>
    <n v="0"/>
    <s v="SIN AVANCE"/>
    <m/>
    <m/>
    <m/>
    <m/>
    <n v="0"/>
    <s v="SIN AVANCE"/>
    <m/>
    <m/>
    <m/>
    <n v="7685"/>
    <n v="99.353587588881709"/>
    <s v="SATISFACTORIO"/>
  </r>
  <r>
    <s v="INCLUSIÓN SOCIAL Y ACCESO A DERECHOS"/>
    <x v="4"/>
    <s v="Gestión Administrativa para la educación."/>
    <x v="7"/>
    <s v="Medición de desempeño municipal - Educación"/>
    <n v="44.81"/>
    <n v="46"/>
    <x v="6"/>
    <s v="Calidad, cobertura y fortalecimiento de la educación inicial, prescolar, básica y media"/>
    <n v="179"/>
    <s v="Garantizada la prestación del servicio educativo mediante los recursos del Sistema General de Participaciones en los establecimientos educativos del Departamento "/>
    <n v="2201071"/>
    <s v="Servicio educativo"/>
    <n v="220107101"/>
    <s v="Establecimientos educativos con recursos del Sistema General de Participaciones -SGP- en operación"/>
    <s v="4. EDUCACION DE CALIDAD."/>
    <s v="Mantenimiento"/>
    <s v="No acumulada"/>
    <n v="2039"/>
    <n v="2039"/>
    <n v="2039"/>
    <n v="2039"/>
    <n v="2039"/>
    <n v="2039"/>
    <n v="2039"/>
    <n v="100"/>
    <n v="100"/>
    <x v="0"/>
    <n v="10330267517"/>
    <n v="5332346201"/>
    <n v="3124069017"/>
    <m/>
    <n v="0"/>
    <s v="SIN AVANCE"/>
    <m/>
    <m/>
    <m/>
    <m/>
    <n v="0"/>
    <s v="SIN AVANCE"/>
    <m/>
    <m/>
    <m/>
    <m/>
    <n v="0"/>
    <s v="SIN AVANCE"/>
    <m/>
    <m/>
    <m/>
    <n v="2039"/>
    <n v="50975"/>
    <s v="OPTIMO"/>
  </r>
  <r>
    <s v="INCLUSIÓN SOCIAL Y ACCESO A DERECHOS"/>
    <x v="4"/>
    <s v="Gestión Administrativa para la educación."/>
    <x v="7"/>
    <s v="Medición de desempeño municipal - Educación"/>
    <n v="44.81"/>
    <n v="46"/>
    <x v="6"/>
    <s v="Calidad, cobertura y fortalecimiento de la educación inicial, prescolar, básica y media"/>
    <n v="180"/>
    <s v="Saneamiento contable y  financiero de la Secretaría de Educación Departamental."/>
    <n v="2201015"/>
    <s v="Servicio de monitoreo y seguimiento a la gestión del sector educativo"/>
    <n v="220101500"/>
    <s v="Entidades territoriales con seguimiento y evaluación a la gestión "/>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1"/>
    <s v="Actualizado el inventario de bienes muebles e inmuebles de los establecimientos educativos de los 61 municipios no certificados del  Departamento."/>
    <s v="2201087"/>
    <s v="Documentos de estudios técnicos"/>
    <n v="220108700"/>
    <s v="Documentos de estudios técnicos realizados"/>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2"/>
    <s v="Fortalecimiento del Sistema de Gestión Documental en la Secretaría de Educación Departamental. "/>
    <s v="2201018"/>
    <s v="Servicio de información para la gestión de la educación inicial y preescolar en condiciones de calidad"/>
    <n v="220101800"/>
    <s v="Sistemas de reporte de información operando"/>
    <s v="4. EDUCACION DE CALIDAD."/>
    <s v="Mantenimiento"/>
    <s v="No acumulada"/>
    <n v="1"/>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3"/>
    <s v="Servicio de asesoría y orientación a establecimientos educativos privados, de educación regular, educación de adultos (Decreto 3011) y establecimientos de educación para el trabajo y desarrollo humano (ETDH) para que implementen adecuadamente los lineamientos sobre inspección, vigilancia y control del sector educativo._x000a_Se  creará el programa del Sistema de Vigilancia Educativa -SIVE-"/>
    <n v="2201013"/>
    <s v="Servicio de asistencia técnica en inspección, vigilancia y control del sector educativo"/>
    <n v="220101300"/>
    <s v="Instituciones Educativas asistidas técnicamente"/>
    <s v="4. EDUCACION DE CALIDAD."/>
    <s v="Incremento"/>
    <s v="No acumulada"/>
    <n v="18"/>
    <n v="143"/>
    <n v="25"/>
    <n v="35"/>
    <n v="40"/>
    <n v="43"/>
    <n v="29"/>
    <n v="116"/>
    <n v="100"/>
    <x v="0"/>
    <n v="0"/>
    <n v="0"/>
    <n v="0"/>
    <m/>
    <n v="0"/>
    <s v="SIN AVANCE"/>
    <m/>
    <m/>
    <m/>
    <m/>
    <n v="0"/>
    <s v="SIN AVANCE"/>
    <m/>
    <m/>
    <m/>
    <m/>
    <n v="0"/>
    <s v="SIN AVANCE"/>
    <m/>
    <m/>
    <m/>
    <n v="29"/>
    <n v="20.27972027972028"/>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4"/>
    <s v="Seguimiento y verificación a la atención y  prestación del servicio educativo público  (242 IE) y privado (143 IE)"/>
    <n v="2201014"/>
    <s v="Servicio de inspección, vigilancia y control del sector educativo"/>
    <n v="220101400"/>
    <s v="Entidades del sector educativo con inspección, vigilancia y control"/>
    <s v="4. EDUCACION DE CALIDAD."/>
    <s v="Mantenimiento"/>
    <s v="No acumulada"/>
    <n v="385"/>
    <n v="385"/>
    <n v="385"/>
    <n v="385"/>
    <n v="385"/>
    <n v="385"/>
    <n v="46"/>
    <n v="11.948051948051948"/>
    <n v="11.948051948051948"/>
    <x v="6"/>
    <n v="0"/>
    <n v="0"/>
    <n v="0"/>
    <m/>
    <n v="0"/>
    <s v="SIN AVANCE"/>
    <m/>
    <m/>
    <m/>
    <m/>
    <n v="0"/>
    <s v="SIN AVANCE"/>
    <m/>
    <m/>
    <m/>
    <m/>
    <n v="0"/>
    <s v="SIN AVANCE"/>
    <m/>
    <m/>
    <m/>
    <n v="46"/>
    <n v="1150"/>
    <s v="OPTIMO"/>
  </r>
  <r>
    <s v="INCLUSIÓN SOCIAL Y ACCESO A DERECHOS"/>
    <x v="4"/>
    <s v="Gestión Administrativa para la educación."/>
    <x v="7"/>
    <s v="Medición de desempeño municipal - Educación"/>
    <n v="44.81"/>
    <n v="46"/>
    <x v="6"/>
    <s v="Calidad, cobertura y fortalecimiento de la educación inicial, prescolar, básica y media"/>
    <n v="185"/>
    <s v="Plan de Bienestar Social para los funcionarios de la Secretaría de Educación Departamental.  "/>
    <n v="2201001"/>
    <s v="Documentos de planeación"/>
    <n v="220100104"/>
    <s v="Documentos operativos formulados"/>
    <s v="4. EDUCACION DE CALIDAD."/>
    <s v="Mantenimiento"/>
    <s v="No acumulada"/>
    <n v="9068"/>
    <n v="9068"/>
    <n v="9068"/>
    <n v="9068"/>
    <n v="9068"/>
    <n v="9068"/>
    <n v="9068"/>
    <n v="100"/>
    <n v="100"/>
    <x v="0"/>
    <n v="0"/>
    <n v="0"/>
    <n v="0"/>
    <m/>
    <n v="0"/>
    <s v="SIN AVANCE"/>
    <m/>
    <m/>
    <m/>
    <m/>
    <n v="0"/>
    <s v="SIN AVANCE"/>
    <m/>
    <m/>
    <m/>
    <m/>
    <n v="0"/>
    <s v="SIN AVANCE"/>
    <m/>
    <m/>
    <m/>
    <n v="9068"/>
    <n v="226700"/>
    <s v="OPTIMO"/>
  </r>
  <r>
    <s v="INCLUSIÓN SOCIAL Y ACCESO A DERECHOS"/>
    <x v="4"/>
    <s v="Gestión Administrativa para la educación."/>
    <x v="7"/>
    <s v="Medición de desempeño municipal - Educación"/>
    <n v="44.81"/>
    <n v="46"/>
    <x v="6"/>
    <s v="Calidad, cobertura y fortalecimiento de la educación inicial, prescolar, básica y media"/>
    <n v="186"/>
    <s v="Proceso de organización de la oferta educativa con enfoque diferencial con el propósito de garantizar docentes en la totalidad de los establecimientos educativos."/>
    <n v="2201004"/>
    <s v="Documentos normativos"/>
    <n v="220100400"/>
    <s v="Documentos normativos para la educación inicial, preescolar, básica y media expedidos"/>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Gestión Administrativa para la educación."/>
    <x v="7"/>
    <s v="Medición de desempeño municipal - Educación"/>
    <n v="44.81"/>
    <n v="46"/>
    <x v="6"/>
    <s v="Calidad, cobertura y fortalecimiento de la educación inicial, prescolar, básica y media"/>
    <n v="187"/>
    <s v="Dotación de la Secretaría de Educación sede administrativa, con adquisición e instalación de mobiliario, equipos tecnológicos  y demás elementos no consumibles requeridos para apoyar la prestación de los servicios de la entidad."/>
    <s v="2201069"/>
    <s v="Infraestructura educativa dotada"/>
    <n v="220106903"/>
    <s v="Sedes dotadas con mobiliario"/>
    <s v="4. EDUCACION DE CALIDAD."/>
    <s v="Mantenimiento"/>
    <s v="No acumulada"/>
    <n v="0"/>
    <n v="1"/>
    <n v="1"/>
    <n v="1"/>
    <n v="1"/>
    <n v="1"/>
    <n v="1"/>
    <n v="100"/>
    <n v="100"/>
    <x v="0"/>
    <n v="0"/>
    <n v="0"/>
    <n v="0"/>
    <m/>
    <n v="0"/>
    <s v="SIN AVANCE"/>
    <m/>
    <m/>
    <m/>
    <m/>
    <n v="0"/>
    <s v="SIN AVANCE"/>
    <m/>
    <m/>
    <m/>
    <m/>
    <n v="0"/>
    <s v="SIN AVANCE"/>
    <m/>
    <m/>
    <m/>
    <n v="1"/>
    <n v="25"/>
    <s v="MUY DEFICIENTE"/>
  </r>
  <r>
    <s v="INCLUSIÓN SOCIAL Y ACCESO A DERECHOS"/>
    <x v="4"/>
    <s v="Gestión Administrativa para la educación."/>
    <x v="7"/>
    <s v="Medición de desempeño municipal - Educación"/>
    <n v="44.81"/>
    <n v="46"/>
    <x v="6"/>
    <s v="Calidad, cobertura y fortalecimiento de la educación inicial, prescolar, básica y media"/>
    <n v="188"/>
    <s v="Articulación interinstitucional para la gestión de la construcción del archivo de la Secretaría de Educación de Nariño."/>
    <s v="2201051"/>
    <s v="Infraestructura educativa construida"/>
    <n v="220105113"/>
    <s v="Ambientes de residencias escolares nuevos construidos"/>
    <s v="4. EDUCACION DE CALIDAD."/>
    <s v="Mantenimiento"/>
    <s v="No acumulada"/>
    <n v="0"/>
    <n v="1"/>
    <s v="NP"/>
    <s v="NP"/>
    <n v="1"/>
    <n v="1"/>
    <n v="0"/>
    <n v="0"/>
    <n v="0"/>
    <x v="4"/>
    <n v="0"/>
    <n v="0"/>
    <n v="0"/>
    <m/>
    <n v="0"/>
    <s v="NO PROGRAMADA"/>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89"/>
    <s v="Firma de pactos y alianzas por la educación superior en Nariño  con el Gobierno Nacional-MEN, instituciones de educación superior con presencia en el Departamento, SENA, sectores productivos, cooperación internacional,  organizaciones sociales especialmente de las juventudes nariñenses e instituciones públicas, entre éstas alcaldías, quienes como parte del Estado Social de Derecho son garantes de derechos constitucionales, especialmente de niños, niñas, adolescentes y jóvenes y responsables, a su vez, de formular, impulsar, promover y materializar las transformaciones territoriales en los 64 municipios."/>
    <n v="2202086"/>
    <s v="Documento de planeación."/>
    <n v="220208600"/>
    <s v="Documento de planeación elaborado."/>
    <s v="4. EDUCACION DE CALIDAD."/>
    <s v="Mantenimiento"/>
    <s v="No acumulada"/>
    <n v="0"/>
    <n v="83"/>
    <n v="83"/>
    <n v="83"/>
    <n v="83"/>
    <n v="83"/>
    <n v="80"/>
    <n v="96.385542168674704"/>
    <n v="96.385542168674704"/>
    <x v="2"/>
    <n v="0"/>
    <n v="0"/>
    <n v="0"/>
    <m/>
    <n v="0"/>
    <s v="SIN AVANCE"/>
    <m/>
    <m/>
    <m/>
    <m/>
    <n v="0"/>
    <s v="SIN AVANCE"/>
    <m/>
    <m/>
    <m/>
    <m/>
    <n v="0"/>
    <s v="SIN AVANCE"/>
    <m/>
    <m/>
    <m/>
    <n v="80"/>
    <n v="2000"/>
    <s v="OPTIMO"/>
  </r>
  <r>
    <s v="INCLUSIÓN SOCIAL Y ACCESO A DERECHOS"/>
    <x v="4"/>
    <s v="Nariño Superior"/>
    <x v="7"/>
    <s v="Tasa de cobertura  bruta"/>
    <s v="30,06 % _x000a__x000a_(41.449)"/>
    <s v=" 47,66%    (60.449)"/>
    <x v="6"/>
    <s v="Calidad y fomento de la educación superior"/>
    <n v="190"/>
    <s v="Apoyo  a la Universidad de Nariño en cumplimiento de las ordenanzas que disponen la asignación  de recursos como base presupuestal, en su politica  de regionalización y sus propuestas de apertura de seccionales. Igualmente, la propuesta de creación de la Universidad  de los pueblos Pastos y Quillasingas."/>
    <n v="2202073"/>
    <s v="Servicio de fomento para la regionalización en la educación superior."/>
    <n v="220207300"/>
    <s v="Instituciones de educacion superior con acompañamiento en procesos de regionalización."/>
    <s v="4. EDUCACION DE CALIDAD."/>
    <s v="Incremento"/>
    <s v="Acumulada"/>
    <n v="1"/>
    <n v="2"/>
    <n v="1"/>
    <n v="2"/>
    <n v="2"/>
    <n v="2"/>
    <n v="1"/>
    <n v="100"/>
    <n v="100"/>
    <x v="0"/>
    <n v="6453168926"/>
    <n v="0"/>
    <n v="0"/>
    <m/>
    <n v="0"/>
    <s v="SIN AVANCE"/>
    <m/>
    <m/>
    <m/>
    <m/>
    <n v="0"/>
    <s v="SIN AVANCE"/>
    <m/>
    <m/>
    <m/>
    <m/>
    <n v="0"/>
    <s v="SIN AVANCE"/>
    <m/>
    <m/>
    <m/>
    <n v="1"/>
    <n v="50"/>
    <s v="DEFICIENTE"/>
  </r>
  <r>
    <s v="INCLUSIÓN SOCIAL Y ACCESO A DERECHOS"/>
    <x v="4"/>
    <s v="Nariño Superior"/>
    <x v="7"/>
    <s v="Tasa de cobertura  bruta"/>
    <s v="30,06 % _x000a__x000a_(41.449)"/>
    <s v=" 47,66%    (60.449)"/>
    <x v="6"/>
    <s v="Calidad y fomento de la educación superior"/>
    <n v="191"/>
    <s v="Programas ofertados  por parte de las IES y el SENA que atiendan la pertinencia en los territorios, que promuevan el desarrollo productivo sostenible, tengan en cuenta las nuevas tendencias internacionales  y aboguen por la construcción de una cultura de paz desde la memoria historica, apoyados."/>
    <n v="2202067"/>
    <s v="Servicio de articulación entre la educación superior y el ssector productivo."/>
    <n v="220206701"/>
    <s v="Programas académicos ofrecidos de forma conjunta entre IES y el sector productivo."/>
    <s v="4. EDUCACION DE CALIDAD."/>
    <s v="Incremento"/>
    <s v="No acumulada"/>
    <n v="0"/>
    <n v="10"/>
    <s v="NP"/>
    <n v="4"/>
    <n v="4"/>
    <n v="2"/>
    <n v="0"/>
    <n v="0"/>
    <n v="0"/>
    <x v="4"/>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2"/>
    <s v="Construcción de la Política Pública de Educación Superior, con la participación de la academia, organizaciones sociales, el sector productivo formal e informal, las economías populares y la institucionalidad oficial y privada del departamento, que impulse la cobertura con equidad, la calidad y pertinencia, la permanencia y la graduación."/>
    <n v="2202086"/>
    <s v="Documentos de planeación"/>
    <n v="220208600"/>
    <s v="Documentos de planeación elaborados"/>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3"/>
    <s v="Cofinanciada, construida, mejorada y en operación infraestructura de instituciones de educación superior ( El Charco, Samaniego, Barbacoas. El Norte de Nariño, Pasto - Barrios Surorientales, Pie de Monte Costero, Cordillera y Guambuyaco. "/>
    <n v="2202071"/>
    <s v="Sedes de instituciones de educación superior construidas."/>
    <n v="220207100"/>
    <s v="Sedes de instituciones de educación superior construidas."/>
    <s v="4. EDUCACION DE CALIDAD."/>
    <s v="Incremento"/>
    <s v="No acumulada"/>
    <n v="4"/>
    <n v="9"/>
    <s v="NP"/>
    <n v="3"/>
    <n v="3"/>
    <n v="3"/>
    <n v="0"/>
    <n v="0"/>
    <n v="0"/>
    <x v="4"/>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4"/>
    <s v="Sedes de la Universidad de Nariño de Ipiales y Tuquerres, apoyadas en el mejoramiento de su infraestructura."/>
    <n v="2202072"/>
    <s v="Sedes de instituciones de educación superior mejoradas"/>
    <n v="220207200"/>
    <s v="Sedes  de instituciones de educación  superior mejoradas"/>
    <s v="4. EDUCACION DE CALIDAD."/>
    <s v="Mantenimiento"/>
    <s v="No acumulada"/>
    <n v="2"/>
    <n v="2"/>
    <n v="1"/>
    <n v="1"/>
    <n v="2"/>
    <n v="2"/>
    <n v="2"/>
    <n v="200"/>
    <n v="100"/>
    <x v="0"/>
    <n v="63381133.640000001"/>
    <n v="0"/>
    <n v="0"/>
    <m/>
    <n v="0"/>
    <s v="SIN AVANCE"/>
    <m/>
    <m/>
    <m/>
    <m/>
    <n v="0"/>
    <s v="SIN AVANCE"/>
    <m/>
    <m/>
    <m/>
    <m/>
    <n v="0"/>
    <s v="SIN AVANCE"/>
    <m/>
    <m/>
    <m/>
    <n v="2"/>
    <n v="50"/>
    <s v="DEFICIENTE"/>
  </r>
  <r>
    <s v="INCLUSIÓN SOCIAL Y ACCESO A DERECHOS"/>
    <x v="4"/>
    <s v="Nariño Superior"/>
    <x v="7"/>
    <s v="Tasa de cobertura  bruta"/>
    <s v="30,06 % _x000a__x000a_(41.449)"/>
    <s v=" 47,66%    (60.449)"/>
    <x v="6"/>
    <s v="Calidad y fomento de la educación superior"/>
    <n v="195"/>
    <s v="IES  con diseños e implementación de  estrategias de permanencia, con enfoque diferencial, especialmente el de género, apoyadas."/>
    <n v="2202079"/>
    <s v="Servicio de apoyo a la permanencia a la educación superior."/>
    <n v="220207904"/>
    <s v="Estrategias y programas de fomento para acceso y permanencia a la educación superior o postsecundaria implementados."/>
    <s v="4. EDUCACION DE CALIDAD."/>
    <s v="Incremento"/>
    <s v="Acumulada"/>
    <n v="0"/>
    <n v="8"/>
    <n v="1"/>
    <n v="1"/>
    <n v="1"/>
    <n v="8"/>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6"/>
    <s v="Apoyo a las IES con dotación de infraestructura tecnológica como requerimiento basico en la actualidad para el cumplimiento de sus fines misionales. "/>
    <n v="2202050"/>
    <s v="Ambientes de aprendizaje dotados"/>
    <n v="220205000"/>
    <s v="Ambientes de aprendizaje dotados"/>
    <s v="4. EDUCACION DE CALIDAD."/>
    <s v="Mantenimiento"/>
    <s v="No acumulada"/>
    <n v="0"/>
    <n v="8"/>
    <n v="8"/>
    <n v="8"/>
    <n v="8"/>
    <n v="8"/>
    <n v="0"/>
    <n v="0"/>
    <n v="0"/>
    <x v="1"/>
    <n v="0"/>
    <n v="0"/>
    <n v="0"/>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7"/>
    <s v="Impulso a estrategias y programas con enfoque diferencial e interseccional, especialmente dirigido a mujeres,  para fomentar la graduacion de la educación superior."/>
    <s v="2202077"/>
    <s v="Servicio de apoyo financiero para el fomento de la graduación en la educación superior "/>
    <n v="220207700"/>
    <s v="Beneficiarios de estrategias o programas de  apoyo financiero para el fomento de la graduación en la educación superior  "/>
    <s v="4. EDUCACION DE CALIDAD."/>
    <s v="Mantenimiento"/>
    <s v="No acumulada"/>
    <n v="0"/>
    <n v="8"/>
    <n v="8"/>
    <n v="8"/>
    <n v="8"/>
    <n v="8"/>
    <n v="0"/>
    <n v="0"/>
    <n v="0"/>
    <x v="1"/>
    <n v="0"/>
    <n v="0"/>
    <m/>
    <m/>
    <n v="0"/>
    <s v="SIN AVANCE"/>
    <m/>
    <m/>
    <m/>
    <m/>
    <n v="0"/>
    <s v="SIN AVANCE"/>
    <m/>
    <m/>
    <m/>
    <m/>
    <n v="0"/>
    <s v="SIN AVANCE"/>
    <m/>
    <m/>
    <m/>
    <n v="0"/>
    <n v="0"/>
    <s v="SIN AVANCE"/>
  </r>
  <r>
    <s v="INCLUSIÓN SOCIAL Y ACCESO A DERECHOS"/>
    <x v="4"/>
    <s v="Nariño Superior"/>
    <x v="7"/>
    <s v="Tasa de cobertura  bruta"/>
    <s v="30,06 % _x000a__x000a_(41.449)"/>
    <s v=" 47,66%    (60.449)"/>
    <x v="6"/>
    <s v="Calidad y fomento de la educación superior"/>
    <n v="198"/>
    <s v="Promoverá que las IES que firmen el pacto por la educacion superior - NariñoSuperior, diseñen e implementen estrategias diferenciales e interseccionales  para la inclusión educativa de mujeres con enfasis en las madres comunitarias para que su formacion profesional se refleje en circulos virtuosos en los escenarios de cuidado de la primera infancia; en cuanto a poblaciones, se promoverá la inclusion de poblacion indígena, afro, campesinos, personas en discapacidad, víctimas, lgtbi, deportistas y personas en procesos de reincorporación, reintegración y sujetos incorporados en procesos de diálogos de paz nacionales y regionales, incluyendo sus familias."/>
    <n v="2202062"/>
    <s v="Servicio de fomento para el acceso a la educación superior"/>
    <n v="220206204"/>
    <s v="IES con acompañamiento en estrategias de fomento a la educación inclusiva,"/>
    <s v="4. EDUCACION DE CALIDAD."/>
    <s v="Mantenimiento"/>
    <s v="No acumulada"/>
    <n v="0"/>
    <n v="8"/>
    <s v="NP"/>
    <n v="8"/>
    <n v="8"/>
    <n v="8"/>
    <n v="1"/>
    <n v="0"/>
    <n v="0"/>
    <x v="4"/>
    <n v="0"/>
    <n v="0"/>
    <n v="0"/>
    <m/>
    <n v="0"/>
    <s v="SIN AVANCE"/>
    <m/>
    <m/>
    <m/>
    <m/>
    <n v="0"/>
    <s v="SIN AVANCE"/>
    <m/>
    <m/>
    <m/>
    <m/>
    <n v="0"/>
    <s v="SIN AVANCE"/>
    <m/>
    <m/>
    <m/>
    <n v="1"/>
    <n v="25"/>
    <s v="MUY DEFICIENTE"/>
  </r>
  <r>
    <s v="INCLUSIÓN SOCIAL Y ACCESO A DERECHOS"/>
    <x v="4"/>
    <s v="Nariño Superior"/>
    <x v="7"/>
    <s v="Tasa de cobertura  bruta"/>
    <s v="30,06 % _x000a__x000a_(41.449)"/>
    <s v=" 47,66%    (60.449)"/>
    <x v="6"/>
    <s v="Calidad y fomento de la educación superior"/>
    <n v="199"/>
    <s v="Apoyo a docentes, directivos docentes, agentes educativos de las IED oficiales y liderazgos sociales en defensa de DDHH y construcción de paz, de las diferentes subregiones de Nariño para que realicen sus estudios de postgrado con el fin de fortalecer sus capacidades y actualizar sus contenidos académicos y metodologías de enseñanza que materialicen un sistema educativo departamental articulado, innovador, pertinente con el territorio, inclusivo y de calidad. "/>
    <n v="2202069"/>
    <s v="Servicio de fortalecimiento a las capacidades de los docentes de educación superior"/>
    <n v="220206901"/>
    <s v="Docentes de educación  superior beneficiados con estrategias de acceso y permanencia a programas de posgrado"/>
    <s v="4. EDUCACION DE CALIDAD."/>
    <s v="Incremento"/>
    <s v="No acumulada"/>
    <s v="ND"/>
    <n v="1000"/>
    <n v="64"/>
    <n v="231"/>
    <n v="346"/>
    <n v="359"/>
    <n v="45"/>
    <n v="70.3125"/>
    <n v="70.3125"/>
    <x v="3"/>
    <n v="0"/>
    <n v="0"/>
    <n v="0"/>
    <m/>
    <n v="0"/>
    <s v="SIN AVANCE"/>
    <m/>
    <m/>
    <m/>
    <m/>
    <n v="0"/>
    <s v="SIN AVANCE"/>
    <m/>
    <m/>
    <m/>
    <m/>
    <n v="0"/>
    <s v="SIN AVANCE"/>
    <m/>
    <m/>
    <m/>
    <n v="45"/>
    <n v="4.5"/>
    <s v="MUY DEFICIENTE"/>
  </r>
  <r>
    <s v="INCLUSIÓN SOCIAL Y ACCESO A DERECHOS"/>
    <x v="4"/>
    <s v="Nariño Superior"/>
    <x v="7"/>
    <s v="Tasa de Transito Inmediato"/>
    <s v="27,48% _x000a_(4.397)"/>
    <s v="48,45% _x000a_(8.000)"/>
    <x v="6"/>
    <s v="Calidad y fomento de la educación superior"/>
    <n v="200"/>
    <s v="Estrategia implementada para generar condiciones administrativas, logísticas, didácticas, pedagógicas para que estudiantes de educación media de las trece subregiones de Nariño, accedan, permanezcan y se graduen en programas técnicos profesionales, profesionales, tecnológicos y postgrado ofertados por la instituciones de educación superior, el SENA, Normales Superiores, e instituciones educativas municipales en especial agropecuarias orientando se trabaje bajo los enfoques de paridad, género, étnico y territorial, con enfasis en condiciones habilitantes para las mujeres madres con dificultades en el acceso, la permanencia y el logro educativo. "/>
    <n v="2202063"/>
    <s v="Servicio de apoyo financiero para el acceso a la educación superior."/>
    <n v="220206300"/>
    <s v="Beneficiarios de estrategias o programas de apoyo financiero para el acceso a educación superior."/>
    <s v="4. EDUCACION DE CALIDAD."/>
    <s v="Mantenimiento"/>
    <s v="No acumulada"/>
    <n v="0"/>
    <n v="1"/>
    <n v="1"/>
    <n v="1"/>
    <n v="1"/>
    <n v="1"/>
    <n v="0"/>
    <n v="0"/>
    <n v="0"/>
    <x v="1"/>
    <n v="0"/>
    <n v="0"/>
    <n v="0"/>
    <m/>
    <n v="0"/>
    <s v="SIN AVANCE"/>
    <m/>
    <m/>
    <m/>
    <m/>
    <n v="0"/>
    <s v="SIN AVANCE"/>
    <m/>
    <m/>
    <m/>
    <m/>
    <n v="0"/>
    <s v="SIN AVANCE"/>
    <m/>
    <m/>
    <m/>
    <n v="0"/>
    <n v="0"/>
    <s v="SIN AVANCE"/>
  </r>
  <r>
    <s v="INCLUSIÓN SOCIAL Y ACCESO A DERECHOS"/>
    <x v="4"/>
    <s v="Nariño Superior"/>
    <x v="7"/>
    <s v="Tasa de Transito Inmediato"/>
    <s v="27,48% _x000a_(4.397)"/>
    <s v="48,45% _x000a_(8.000)"/>
    <x v="6"/>
    <s v="Calidad y fomento de la educación superior"/>
    <n v="201"/>
    <s v="Gestion para la inclusión de Nariño en los programas  del Ministerio de Educación, como: Alianzas Rurales de Educación y Desarrollo, Regionalización y Flexibilidad de la Oferta de la Educación Superior, Fortalecimiento de la Educación Técnica y Tecnológica, Fortalecimiento de la Educación Supeiror, Matrícula Cero, Regulación ICETEX, Simes, Pties y Universidad en tu Territorio."/>
    <n v="2202084"/>
    <s v="Servicio de aseguramiento de la calidad de la educación superior."/>
    <n v="220208400"/>
    <s v="Procesos para el aseguramiento de la calidad de la educación superior adelantados."/>
    <s v="4. EDUCACION DE CALIDAD."/>
    <s v="Incremento"/>
    <s v="Acumulada"/>
    <n v="0"/>
    <n v="9"/>
    <n v="3"/>
    <n v="9"/>
    <n v="9"/>
    <n v="9"/>
    <n v="2"/>
    <n v="66.666666666666671"/>
    <n v="66.666666666666671"/>
    <x v="3"/>
    <n v="0"/>
    <n v="0"/>
    <n v="0"/>
    <m/>
    <n v="0"/>
    <s v="SIN AVANCE"/>
    <m/>
    <m/>
    <m/>
    <m/>
    <n v="0"/>
    <s v="SIN AVANCE"/>
    <m/>
    <m/>
    <m/>
    <m/>
    <n v="0"/>
    <s v="SIN AVANCE"/>
    <m/>
    <m/>
    <m/>
    <n v="2"/>
    <n v="22.222222222222221"/>
    <s v="MUY DEFICIENTE"/>
  </r>
  <r>
    <s v="INCLUSIÓN SOCIAL Y ACCESO A DERECHOS"/>
    <x v="4"/>
    <s v="Nariño Superior"/>
    <x v="7"/>
    <s v="Tasa de Transito Inmediato"/>
    <s v="27,48% _x000a_(4.397)"/>
    <s v="48,45% _x000a_(8.000)"/>
    <x v="6"/>
    <s v="Calidad y fomento de la educación superior"/>
    <n v="202"/>
    <s v=" Apoyadas IES con procesos de investigacion de impacto territorial, innovación pedagógica, implementación de modalidades que fortalezcan la permanencia estudiantil y las transformaciones metodológicas en la enseñanza; incluyendo la adopcion de competencias para el trabajo y modelos de  asociatividad  en los curriculos como expresion de la atencion a las trayectorias de vida de los estudiantes."/>
    <n v="2202067"/>
    <s v="Servicios de innovación pedagógica en la educación superior."/>
    <n v="220206700"/>
    <s v="Instituciones de educación que implementan procesos de innovación pedagógica."/>
    <s v="4. EDUCACION DE CALIDAD."/>
    <s v="Mantenimiento"/>
    <s v="No acumulada"/>
    <n v="0"/>
    <n v="3"/>
    <s v="NP"/>
    <n v="3"/>
    <n v="3"/>
    <n v="3"/>
    <n v="0"/>
    <n v="0"/>
    <n v="0"/>
    <x v="4"/>
    <n v="0"/>
    <n v="0"/>
    <n v="0"/>
    <m/>
    <n v="0"/>
    <s v="SIN AVANCE"/>
    <m/>
    <m/>
    <m/>
    <m/>
    <n v="0"/>
    <s v="SIN AVANCE"/>
    <m/>
    <m/>
    <m/>
    <m/>
    <n v="0"/>
    <s v="SIN AVANCE"/>
    <m/>
    <m/>
    <m/>
    <n v="0"/>
    <n v="0"/>
    <s v="SIN AVANCE"/>
  </r>
  <r>
    <s v="INCLUSIÓN SOCIAL Y ACCESO A DERECHOS"/>
    <x v="4"/>
    <s v="Nariño Superior"/>
    <x v="7"/>
    <s v="Tasa de Transito Inmediato"/>
    <s v="27,48% _x000a_(4.397)"/>
    <s v="48,45% _x000a_(8.000)"/>
    <x v="6"/>
    <s v="Calidad y fomento de la educación superior"/>
    <n v="203"/>
    <s v="Realizar espacios de encuentros académicos, para analizar la calidad y la pertinencia de los programas ofrecidos por instituciones de educación superior en el Departamento."/>
    <n v="2202068"/>
    <s v="Sevicio de innovación pedagógica en la educación superior"/>
    <n v="220206800"/>
    <s v="Número de encuentros"/>
    <s v="4. EDUCACION DE CALIDAD."/>
    <s v="Incremento"/>
    <s v="No acumulada"/>
    <s v="ND"/>
    <n v="3"/>
    <s v="NP"/>
    <n v="1"/>
    <n v="1"/>
    <n v="1"/>
    <n v="0"/>
    <n v="0"/>
    <n v="0"/>
    <x v="4"/>
    <n v="0"/>
    <n v="0"/>
    <n v="0"/>
    <m/>
    <n v="0"/>
    <s v="SIN AVANCE"/>
    <m/>
    <m/>
    <m/>
    <m/>
    <n v="0"/>
    <s v="SIN AVANCE"/>
    <m/>
    <m/>
    <m/>
    <m/>
    <n v="0"/>
    <s v="SIN AVANCE"/>
    <m/>
    <m/>
    <m/>
    <n v="0"/>
    <n v="0"/>
    <s v="SIN AVANCE"/>
  </r>
  <r>
    <s v="INCLUSIÓN SOCIAL Y ACCESO A DERECHOS"/>
    <x v="5"/>
    <s v="Atencion Primaria Integral en Salud para la Paz"/>
    <x v="8"/>
    <s v="Cobertura en la implementación de la rutas integrales de atención de promoción y mantenimiento de la salud"/>
    <n v="23"/>
    <n v="0.8"/>
    <x v="7"/>
    <s v="Salud pública"/>
    <n v="204"/>
    <s v="Realizadas asistencias técnicas a los entes territoriales para la implementación de normas, guías, protocolos y lineamientos técnicos, para la atención en salud de la población víctima del conflicto armado interno, en situación de discapacidad, en situación de calle y en calle, étnica, primera infancia e infancia y persona mayores del Departamento."/>
    <n v="1905050"/>
    <s v="Servicio de asistencia técnica"/>
    <n v="190505002"/>
    <s v="Entidades territoriales asistidas técnicamente"/>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5"/>
    <s v="Realizado asistencias técnicas a los entes territoriales para la implementación de normas, guías, protocolos y lineamientos técnicos para la atención en salud de la población Etnica del Departamento."/>
    <n v="1905050"/>
    <s v="Servicio de asistencia técnica"/>
    <n v="190505002"/>
    <s v="Entidades territoriales asistidas técnicamente"/>
    <s v="objetivo 3 - Salud y Bienestar"/>
    <s v="Mantenimiento"/>
    <s v="No acumulada"/>
    <n v="32"/>
    <n v="43"/>
    <n v="43"/>
    <n v="43"/>
    <n v="43"/>
    <n v="43"/>
    <n v="42"/>
    <n v="97.674418604651166"/>
    <n v="97.674418604651166"/>
    <x v="2"/>
    <n v="0"/>
    <n v="0"/>
    <n v="0"/>
    <m/>
    <n v="0"/>
    <s v="SIN AVANCE"/>
    <m/>
    <m/>
    <m/>
    <m/>
    <n v="0"/>
    <s v="SIN AVANCE"/>
    <m/>
    <m/>
    <m/>
    <m/>
    <n v="0"/>
    <s v="SIN AVANCE"/>
    <m/>
    <m/>
    <m/>
    <n v="42"/>
    <n v="105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6"/>
    <s v="Realizado asistencias técnicas a los entes territoriales para la implementación de normas, guías, protocolos y lineamientos técnicos para la atención en salud de la población de personas mayores del Departamento."/>
    <n v="1905050"/>
    <s v="Servicio de asistencia técnica"/>
    <n v="190505002"/>
    <s v="Entidades territoriales asistidas técnicamente"/>
    <s v="objetivo 3 - Salud y Bienestar"/>
    <s v="Mantenimiento"/>
    <s v="No acumulada"/>
    <n v="64"/>
    <n v="64"/>
    <n v="64"/>
    <n v="64"/>
    <n v="64"/>
    <n v="64"/>
    <n v="38"/>
    <n v="59.375"/>
    <n v="59.375"/>
    <x v="3"/>
    <n v="0"/>
    <n v="0"/>
    <n v="0"/>
    <m/>
    <n v="0"/>
    <s v="SIN AVANCE"/>
    <m/>
    <m/>
    <m/>
    <m/>
    <n v="0"/>
    <s v="SIN AVANCE"/>
    <m/>
    <m/>
    <m/>
    <m/>
    <n v="0"/>
    <s v="SIN AVANCE"/>
    <m/>
    <m/>
    <m/>
    <n v="38"/>
    <n v="950"/>
    <s v="OPTIMO"/>
  </r>
  <r>
    <s v="INCLUSIÓN SOCIAL Y ACCESO A DERECHOS"/>
    <x v="5"/>
    <s v="Atencion Primaria Integral en Salud para la Paz"/>
    <x v="8"/>
    <s v="Cobertura en la implementación de la Rutas Integrales de Atención de Promoción y mantenimiento de la salud con enfoque diferencial"/>
    <n v="23"/>
    <n v="0.5"/>
    <x v="7"/>
    <s v="Salud pública"/>
    <n v="207"/>
    <s v="Realizado formulación y seguimiento a la implementación de planes de acción bajo enfoque de articulación intersectorial para la atención en salud de la población: Victima de conflicto armado, Etnica, en Situación de Discapacidad, en Situación de Calle."/>
    <n v="1905049"/>
    <s v="Servicio de promoción de la participación social en salud"/>
    <n v="190504900"/>
    <s v="Estrategias de promoción de la participación social en salud implementadas"/>
    <s v="objetivo 3 - Salud y Bienestar"/>
    <s v="Mantenimiento"/>
    <s v="No acumulada"/>
    <n v="4"/>
    <n v="4"/>
    <n v="4"/>
    <n v="4"/>
    <n v="4"/>
    <n v="4"/>
    <n v="3"/>
    <n v="75"/>
    <n v="75"/>
    <x v="7"/>
    <n v="0"/>
    <n v="0"/>
    <n v="0"/>
    <m/>
    <n v="0"/>
    <s v="SIN AVANCE"/>
    <m/>
    <m/>
    <m/>
    <m/>
    <n v="0"/>
    <s v="SIN AVANCE"/>
    <m/>
    <m/>
    <m/>
    <m/>
    <n v="0"/>
    <s v="SIN AVANCE"/>
    <m/>
    <m/>
    <m/>
    <n v="3"/>
    <n v="75"/>
    <s v="BUENO"/>
  </r>
  <r>
    <s v="INCLUSIÓN SOCIAL Y ACCESO A DERECHOS"/>
    <x v="5"/>
    <s v="Atencion Primaria Integral en Salud para la Paz"/>
    <x v="8"/>
    <s v="Tasa de mortalidad infantil en menores de 1 año (x cada 1.000 nacidos vivos)"/>
    <n v="21.12"/>
    <n v="19"/>
    <x v="7"/>
    <s v="Salud pública"/>
    <n v="208"/>
    <s v="Realizado seguimiento a los planes de acción y compromisos establecidos en las mesas  técnicas y comités relacionados con la población menor de 1 año."/>
    <n v="1905014"/>
    <s v="Documentos de lineamientos técnicos"/>
    <n v="190501400"/>
    <s v="Documentos de lineamientos técnicos elaborados"/>
    <s v="objetivo 3 - Salud y Bienestar"/>
    <s v="Incremento"/>
    <s v="Acumulada"/>
    <n v="61"/>
    <n v="64"/>
    <n v="61"/>
    <n v="62"/>
    <n v="63"/>
    <n v="64"/>
    <n v="61"/>
    <n v="100"/>
    <n v="100"/>
    <x v="0"/>
    <n v="0"/>
    <n v="0"/>
    <n v="0"/>
    <m/>
    <n v="0"/>
    <s v="SIN AVANCE"/>
    <m/>
    <m/>
    <m/>
    <m/>
    <n v="0"/>
    <s v="SIN AVANCE"/>
    <m/>
    <m/>
    <m/>
    <m/>
    <n v="0"/>
    <s v="SIN AVANCE"/>
    <m/>
    <m/>
    <m/>
    <n v="61"/>
    <n v="95.3125"/>
    <s v="SATISFACTORIO"/>
  </r>
  <r>
    <s v="INCLUSIÓN SOCIAL Y ACCESO A DERECHOS"/>
    <x v="5"/>
    <s v="Atencion Primaria Integral en Salud para la Paz"/>
    <x v="8"/>
    <s v="Tasa de mortalidad infantil en menores de 1 año (x cada 1.000 nacidos vivos)"/>
    <n v="21.12"/>
    <n v="19"/>
    <x v="7"/>
    <s v="Salud pública"/>
    <n v="209"/>
    <s v="Realizado seguimiento a los entes territoriales en la elaboración del protocolo de atención del recién nacido de acuerdo a la Ruta Integral de Atención Materno Perinatal, Resolución 3280 de 2018. "/>
    <s v="1905036"/>
    <s v="Documentos metodológicos"/>
    <n v="190503600"/>
    <s v="Documentos metodológicos realizados"/>
    <s v="objetivo 3 - Salud y Bienestar"/>
    <s v="Mantenimiento"/>
    <s v="No acumulada"/>
    <n v="64"/>
    <n v="64"/>
    <n v="64"/>
    <n v="64"/>
    <n v="64"/>
    <n v="64"/>
    <n v="61"/>
    <n v="95.3125"/>
    <n v="95.3125"/>
    <x v="2"/>
    <n v="0"/>
    <n v="0"/>
    <n v="0"/>
    <m/>
    <n v="0"/>
    <s v="SIN AVANCE"/>
    <m/>
    <m/>
    <m/>
    <m/>
    <n v="0"/>
    <s v="SIN AVANCE"/>
    <m/>
    <m/>
    <m/>
    <m/>
    <n v="0"/>
    <s v="SIN AVANCE"/>
    <m/>
    <m/>
    <m/>
    <n v="61"/>
    <n v="1525"/>
    <s v="OPTIMO"/>
  </r>
  <r>
    <s v="INCLUSIÓN SOCIAL Y ACCESO A DERECHOS"/>
    <x v="5"/>
    <s v="Atencion Primaria Integral en Salud para la Paz"/>
    <x v="8"/>
    <s v="Tasa de mortalidad en la niñez (en menores de 5 años por cada 1000 nacidos vivos) "/>
    <s v="13.50"/>
    <n v="12"/>
    <x v="7"/>
    <s v="Salud pública"/>
    <n v="210"/>
    <s v="Fortalecido el seguimiento a la formulación e implementación del plan para la reducción de mortalidad por Infección Respiratoria Aguda (IRA) y Enfermedades Diarréicas Agudas (EDA) en menores de 5 años de acuerdo a los lineamientos vigentes del nivel nacional"/>
    <n v="1905053"/>
    <s v="Documentos de evaluación"/>
    <n v="190505300"/>
    <s v="Documentos de evaluación realizados"/>
    <s v="objetivo 3 - Salud y Bienestar"/>
    <s v="Incremento"/>
    <s v="Acumulada"/>
    <n v="61"/>
    <n v="64"/>
    <n v="61"/>
    <n v="62"/>
    <n v="63"/>
    <n v="64"/>
    <n v="61"/>
    <n v="100"/>
    <n v="100"/>
    <x v="0"/>
    <n v="0"/>
    <n v="0"/>
    <n v="0"/>
    <m/>
    <n v="0"/>
    <s v="SIN AVANCE"/>
    <m/>
    <m/>
    <m/>
    <m/>
    <n v="0"/>
    <s v="SIN AVANCE"/>
    <m/>
    <m/>
    <m/>
    <m/>
    <n v="0"/>
    <s v="SIN AVANCE"/>
    <m/>
    <m/>
    <m/>
    <n v="61"/>
    <n v="95.3125"/>
    <s v="SATISFACTORIO"/>
  </r>
  <r>
    <s v="INCLUSIÓN SOCIAL Y ACCESO A DERECHOS"/>
    <x v="5"/>
    <s v="Atencion Primaria Integral en Salud para la Paz"/>
    <x v="8"/>
    <s v="Tasa de mortalidad en la niñez (en menores de 5 años por cada 1000 nacidos vivos) "/>
    <s v="13.50"/>
    <n v="12"/>
    <x v="7"/>
    <s v="Salud pública"/>
    <n v="211"/>
    <s v="Implementado estrategias para la difusión de los 3 mensajes clave para la prevención de Infección Respiratoria Aguda (IRA) y Enfermedades Diarréicas Agudas (EDA) en los municipios con mayor carga de morbimortalidad por estas enfermedades."/>
    <n v="1905054"/>
    <s v="Servicio de promoción de la salud"/>
    <n v="190505400"/>
    <s v="Estrategias de promoción de la salud implementadas"/>
    <s v="objetivo 3 - Salud y Bienestar"/>
    <s v="Incremento"/>
    <s v="Acumulada"/>
    <s v="ND"/>
    <n v="12"/>
    <n v="2"/>
    <n v="5"/>
    <n v="10"/>
    <n v="12"/>
    <n v="2"/>
    <n v="100"/>
    <n v="100"/>
    <x v="0"/>
    <n v="0"/>
    <n v="0"/>
    <n v="0"/>
    <m/>
    <n v="0"/>
    <s v="SIN AVANCE"/>
    <m/>
    <m/>
    <m/>
    <m/>
    <n v="0"/>
    <s v="SIN AVANCE"/>
    <m/>
    <m/>
    <m/>
    <m/>
    <n v="0"/>
    <s v="SIN AVANCE"/>
    <m/>
    <m/>
    <m/>
    <n v="2"/>
    <n v="16.666666666666668"/>
    <s v="MUY DEFICIENTE"/>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2"/>
    <s v="Prevención, control, mitigación y minimización de los riesgos que propician la aparición de enfermedades prevenibles por vacunas en los municipios."/>
    <n v="1905027"/>
    <s v="Servicio de gestión del riesgo para enfermedades inmunoprebenibles "/>
    <n v="190502702"/>
    <s v="Estrategias de gestión del riesgo  para enfermedades inmunoprebenibles implementadas"/>
    <s v="SALUD Y BIENSTAR "/>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3"/>
    <s v="Adquisisicón, distribución y suministro oportuno de los biológicos de interés en Salud Pública a nivel municipal."/>
    <n v="1905029"/>
    <s v="Servicio de suministro de insumos para el manejo de eventos de interés en salud pública"/>
    <n v="190502900"/>
    <s v="Entidades territoriales con servicio de suministro de insumos para el manejo de eventos de interés en salud pública"/>
    <s v="SALUD Y BIENSTAR "/>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s de vacunación (Bacilo de Calmette y Guérin, pentavalente a 6 y 18 meses de edad, triple viral de un año, VPH, DPT a los 5 años)"/>
    <n v="79.599999999999994"/>
    <n v="95"/>
    <x v="7"/>
    <s v="Salud pública"/>
    <n v="214"/>
    <s v="Disposición de información accesible, confiable y oportuna del sistema PAIWEB."/>
    <n v="1905051"/>
    <s v="Servicios de información actualizados"/>
    <n v="190505100"/>
    <s v="Sistemas de información actualizados"/>
    <s v="SALUD Y BIENSTAR "/>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Razón de mortalidad materna temprana por causa directa evitable"/>
    <n v="42.6"/>
    <n v="0"/>
    <x v="7"/>
    <s v="Salud pública"/>
    <n v="215"/>
    <s v="Formulado  y ejecutado el Plan de Aceleración para la Reducción de Mortalidad Materna."/>
    <n v="1905014"/>
    <s v="Documentos de lineamientos técnicos"/>
    <n v="190501400"/>
    <s v="Documentos de lineamientos técnicos elabor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Razón de mortalidad materna temprana por causa directa evitable"/>
    <n v="42.6"/>
    <n v="0"/>
    <x v="7"/>
    <s v="Salud pública"/>
    <n v="216"/>
    <s v="Realizado seguimiento al cumplimiento de los planes de aceleración para la reducción de mortalidad materna de los actores del sistema general de seguridad social en salud de Nariño."/>
    <n v="1905021"/>
    <s v="Servicio de gestión del riesgo en temas de salud sexual y reproductiva"/>
    <n v="190502102"/>
    <s v="Estrategias de gestión del riesgo en temas de salud sexual y reproductiva implementada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fecundidad específica en mujeres de 10 a 14 años"/>
    <n v="2.5"/>
    <n v="2"/>
    <x v="7"/>
    <s v="Salud pública"/>
    <n v="217"/>
    <s v="Formulado  y ejecutado el Plan Intersectorial de Prevención de Embarazo en Adolescentes (Salud, Educación, Deportes, ICBF, Cultura, Secretaría de Equidad de Género e Inclusión Social (SEGIS), entre otros)"/>
    <n v="1905015"/>
    <s v="Documentos de planeación"/>
    <n v="190501506"/>
    <s v="Documentos de planeación con seguimiento realizado"/>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fecundidad específica en mujeres de 10 a 14 años"/>
    <n v="2.5"/>
    <n v="2"/>
    <x v="7"/>
    <s v="Salud pública"/>
    <n v="218"/>
    <s v="Realizada asistencia técnica a las mesas municipales de prevención de embarazo en adolescentes con formulación de planes y su respectiva ejecución."/>
    <n v="1905049"/>
    <s v="Servicio de promoción de la participación social en salud"/>
    <n v="1905049"/>
    <s v="Mecanismos y espacios de participación social en salud conformados "/>
    <s v="objetivo 3 - Salud y Bienestar"/>
    <s v="Incremento"/>
    <s v="No acumulada"/>
    <n v="18"/>
    <n v="64"/>
    <n v="18"/>
    <n v="20"/>
    <n v="14"/>
    <n v="12"/>
    <n v="13"/>
    <n v="72.222222222222229"/>
    <n v="72.222222222222229"/>
    <x v="7"/>
    <n v="0"/>
    <n v="0"/>
    <n v="0"/>
    <m/>
    <n v="0"/>
    <s v="SIN AVANCE"/>
    <m/>
    <m/>
    <m/>
    <m/>
    <n v="0"/>
    <s v="SIN AVANCE"/>
    <m/>
    <m/>
    <m/>
    <m/>
    <n v="0"/>
    <s v="SIN AVANCE"/>
    <m/>
    <m/>
    <m/>
    <n v="13"/>
    <n v="20.3125"/>
    <s v="MUY DEFICIENTE"/>
  </r>
  <r>
    <s v="INCLUSIÓN SOCIAL Y ACCESO A DERECHOS"/>
    <x v="5"/>
    <s v="Atencion Primaria Integral en Salud para la Paz"/>
    <x v="8"/>
    <s v="Tasa de fecundidad en mujeres entre 15 y 19 años"/>
    <n v="36.4"/>
    <n v="30"/>
    <x v="7"/>
    <s v="Salud pública"/>
    <n v="219"/>
    <s v="Implementada la estrategia de difusión de garantía de derechos sexuales y reproductivos (DSR) a través de Información Educación y Comunicación (IEC) en redes sociales y medios convencionales, educación integral para la sexualidad dirigida a la comunidad educativa, garantia de los servicios de salud para adolescentes y jóvenes en los municipios."/>
    <n v="1905021"/>
    <s v="Servicio de gestión del riesgo en temas de salud sexual y reproductiva"/>
    <n v="190502100"/>
    <s v="Campañas de gestión del riesgo en temas de salud sexual y reproductiva implementadas"/>
    <s v="objetivo 3 - Salud y Bienestar"/>
    <s v="Incremento"/>
    <s v="No acumulada"/>
    <n v="1"/>
    <n v="5"/>
    <n v="1"/>
    <n v="2"/>
    <n v="1"/>
    <n v="1"/>
    <n v="1"/>
    <n v="100"/>
    <n v="100"/>
    <x v="0"/>
    <n v="0"/>
    <n v="0"/>
    <n v="0"/>
    <m/>
    <n v="0"/>
    <s v="SIN AVANCE"/>
    <m/>
    <m/>
    <m/>
    <m/>
    <n v="0"/>
    <s v="SIN AVANCE"/>
    <m/>
    <m/>
    <m/>
    <m/>
    <n v="0"/>
    <s v="SIN AVANCE"/>
    <m/>
    <m/>
    <m/>
    <n v="1"/>
    <n v="20"/>
    <s v="MUY DEFICIENTE"/>
  </r>
  <r>
    <s v="INCLUSIÓN SOCIAL Y ACCESO A DERECHOS"/>
    <x v="5"/>
    <s v="Atencion Primaria Integral en Salud para la Paz"/>
    <x v="8"/>
    <s v="Tasa de fecundidad en mujeres entre 15 y 19 años"/>
    <n v="36.4"/>
    <n v="30"/>
    <x v="7"/>
    <s v="Salud pública"/>
    <n v="220"/>
    <s v="Realizada asistencia técnica a direcciones locales de salud para la implementación de estrategias de información, comunicación y educación a adolescentes y jóvenes para empoderamiento de derechos sexuales y reproductivos."/>
    <n v="1905050"/>
    <s v="Servicio de asistencia técnica"/>
    <n v="190505000"/>
    <s v="Asistencia técnicas realizadas"/>
    <s v="objetivo 3 - Salud y Bienestar"/>
    <s v="Incremento"/>
    <s v="No acumulada"/>
    <n v="18"/>
    <n v="64"/>
    <n v="18"/>
    <n v="18"/>
    <n v="14"/>
    <n v="14"/>
    <n v="13"/>
    <n v="72.222222222222229"/>
    <n v="72.222222222222229"/>
    <x v="7"/>
    <n v="0"/>
    <n v="0"/>
    <n v="0"/>
    <m/>
    <n v="0"/>
    <s v="SIN AVANCE"/>
    <m/>
    <m/>
    <m/>
    <m/>
    <n v="0"/>
    <s v="SIN AVANCE"/>
    <m/>
    <m/>
    <m/>
    <m/>
    <n v="0"/>
    <s v="SIN AVANCE"/>
    <m/>
    <m/>
    <m/>
    <n v="13"/>
    <n v="20.3125"/>
    <s v="MUY DEFICIENTE"/>
  </r>
  <r>
    <s v="INCLUSIÓN SOCIAL Y ACCESO A DERECHOS"/>
    <x v="5"/>
    <s v="Atencion Primaria Integral en Salud para la Paz"/>
    <x v="8"/>
    <s v="Atención a victimas de violencia sexual"/>
    <n v="80"/>
    <n v="90"/>
    <x v="7"/>
    <s v="Salud pública"/>
    <n v="221"/>
    <s v="Realizado seguimiento a casos de violencia sexual reportados por SIVIGILA que asisten antes de las 72 horas de haber ocurrido el evento, visitas de acompañamiento y asistencia técnica e inspección y vigilancia."/>
    <n v="1905053"/>
    <s v="Documentos de evaluación "/>
    <n v="190505300"/>
    <s v="Documentos de evaluación realiz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Atención a victimas de violencia sexual"/>
    <n v="80"/>
    <n v="90"/>
    <x v="7"/>
    <s v="Salud pública"/>
    <n v="222"/>
    <s v="Realizada asistencia técnica a la red de prestación de servicios de salud municipales abordaje integral a victimas de violencia sexual en coordinación con Medicina Legal y Fiscalía."/>
    <n v="1905050"/>
    <s v="Servicio de asistencia técnica"/>
    <n v="190505002"/>
    <s v="Entidades territoriales asistidas técnicamente"/>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Desarrollar el plan de respuesta ante las ITS VIH "/>
    <n v="1.6"/>
    <n v="1"/>
    <x v="7"/>
    <s v="Salud pública"/>
    <n v="223"/>
    <s v="Realizada asistencia ténica a los actores del Sistema General de Seguridad Social en Salud en el marco del plan de respuesta frente a las Infecciones de Transmisión Sexual - VIH/SIDA con énfasis en la prevención combinada (uso de preservativo, formación de talento humano y disposición de insumos)"/>
    <n v="1905050"/>
    <s v="Servicio de asistencia técnica"/>
    <n v="190505000"/>
    <s v="Asistencia técnicas realizadas"/>
    <s v="objetivo 3 - Salud y Bienestar"/>
    <s v="Incremento"/>
    <s v="Acumulada"/>
    <n v="10"/>
    <n v="30"/>
    <n v="10"/>
    <n v="10"/>
    <n v="10"/>
    <n v="30"/>
    <n v="11"/>
    <n v="110"/>
    <n v="100"/>
    <x v="0"/>
    <n v="0"/>
    <n v="0"/>
    <n v="0"/>
    <m/>
    <n v="0"/>
    <s v="SIN AVANCE"/>
    <m/>
    <m/>
    <m/>
    <m/>
    <n v="0"/>
    <s v="SIN AVANCE"/>
    <m/>
    <m/>
    <m/>
    <m/>
    <n v="0"/>
    <s v="SIN AVANCE"/>
    <m/>
    <m/>
    <m/>
    <n v="11"/>
    <n v="36.666666666666664"/>
    <s v="DEFICIENTE"/>
  </r>
  <r>
    <s v="INCLUSIÓN SOCIAL Y ACCESO A DERECHOS"/>
    <x v="5"/>
    <s v="Atencion Primaria Integral en Salud para la Paz"/>
    <x v="8"/>
    <s v="Desarrollar el plan de respuesta ante las ITS VIH "/>
    <n v="1.6"/>
    <n v="1"/>
    <x v="7"/>
    <s v="Salud pública"/>
    <n v="224"/>
    <s v="Realizado seguimiento al cumplimiento de protocolos de atención de infecciones de transmisión sexual VIH/SIDA por parte de la red de prestación de servicios del Departamento."/>
    <n v="1905053"/>
    <s v="Documentos de evaluación "/>
    <n v="190505300"/>
    <s v="Documentos de evaluación realizado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Modelo de atención a población con orientación, identidades, expresiones de genero diversas (OSIEGD) en la red de prestación de servicios de salud publica implementado."/>
    <n v="0"/>
    <n v="20"/>
    <x v="7"/>
    <s v="Salud pública"/>
    <n v="225"/>
    <s v="Capacitaciones a las Empresas Sociales del Estado de servicios de salud municipales y alta complejidad en el modelo de atención a población de orientación, identidad y expresión diversas."/>
    <n v="1905050"/>
    <s v="Servicio de asistencia técnica"/>
    <n v="190505000"/>
    <s v="Asistencia técnicas realizadas"/>
    <s v="objetivo 3 - Salud y Bienestar"/>
    <s v="Incremento"/>
    <s v="No acumulada"/>
    <n v="0"/>
    <n v="64"/>
    <n v="10"/>
    <n v="20"/>
    <n v="20"/>
    <n v="14"/>
    <n v="10"/>
    <n v="100"/>
    <n v="100"/>
    <x v="0"/>
    <n v="0"/>
    <n v="0"/>
    <n v="0"/>
    <m/>
    <n v="0"/>
    <s v="SIN AVANCE"/>
    <m/>
    <m/>
    <m/>
    <m/>
    <n v="0"/>
    <s v="SIN AVANCE"/>
    <m/>
    <m/>
    <m/>
    <m/>
    <n v="0"/>
    <s v="SIN AVANCE"/>
    <m/>
    <m/>
    <m/>
    <n v="10"/>
    <n v="15.625"/>
    <s v="MUY DEFICIENTE"/>
  </r>
  <r>
    <s v="INCLUSIÓN SOCIAL Y ACCESO A DERECHOS"/>
    <x v="5"/>
    <s v="Atencion Primaria Integral en Salud para la Paz"/>
    <x v="8"/>
    <s v="Modelo de atención a población con orientación, identidades, expresiones de genero diversas (OSIEGD) en la red de prestación de servicios de salud publica implementado."/>
    <n v="0"/>
    <n v="20"/>
    <x v="7"/>
    <s v="Salud pública"/>
    <n v="226"/>
    <s v="Realizado seguimiento a la implementación del modelo de atención a población de orientación, identidad y expresión diversas en las empresas sociales del estado de servicios de salud municipales y de alta complejidad"/>
    <n v="1905053"/>
    <s v="Documentos de evaluación "/>
    <n v="190505300"/>
    <s v="Documentos de evaluación realizados"/>
    <s v="objetivo 3 -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Control de la Hipertensión Arterial."/>
    <n v="0.621"/>
    <n v="0.72"/>
    <x v="7"/>
    <s v="Salud pública"/>
    <n v="227"/>
    <s v="Fortalecimiento de capacidades mediante asistencia técnica  dirigido a los  municipios del Departamento para la promoción de los modos, condiciones y estilos de vida saludable según lineamientos del Ministerio de Salud y Protección Social-MSPS"/>
    <n v="1903023"/>
    <s v="Servicio de asistencia técnica en inspección, vigilancia y control"/>
    <n v="190302300"/>
    <s v="Asistencias técnicas realizadas"/>
    <s v="objetivo 3 - Salud y Bienestar"/>
    <s v="Mantenimiento"/>
    <s v="No acumulada"/>
    <n v="64"/>
    <n v="64"/>
    <n v="64"/>
    <n v="64"/>
    <n v="64"/>
    <n v="64"/>
    <n v="62"/>
    <n v="96.875"/>
    <n v="96.875"/>
    <x v="2"/>
    <n v="0"/>
    <n v="0"/>
    <n v="0"/>
    <m/>
    <n v="0"/>
    <s v="SIN AVANCE"/>
    <m/>
    <m/>
    <m/>
    <m/>
    <n v="0"/>
    <s v="SIN AVANCE"/>
    <m/>
    <m/>
    <m/>
    <m/>
    <n v="0"/>
    <s v="SIN AVANCE"/>
    <m/>
    <m/>
    <m/>
    <n v="62"/>
    <n v="1550"/>
    <s v="OPTIMO"/>
  </r>
  <r>
    <s v="INCLUSIÓN SOCIAL Y ACCESO A DERECHOS"/>
    <x v="5"/>
    <s v="Atencion Primaria Integral en Salud para la Paz"/>
    <x v="8"/>
    <s v="Control de la Hipertensión Arterial."/>
    <n v="0.621"/>
    <n v="0.72"/>
    <x v="7"/>
    <s v="Salud pública"/>
    <n v="228"/>
    <s v="Seguimiento a los municipios del Departamento, del desarrollo de estrategías que promueven: modos, condiciones y estilos de vida saludable, según lineamientos del Ministerio de Salud y Protección Social."/>
    <n v="1903011"/>
    <s v="Servicio de inspección, vigilancia y control"/>
    <n v="190301100"/>
    <s v="Visit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ntrol de la Diabetes"/>
    <n v="0.59"/>
    <n v="0.69"/>
    <x v="7"/>
    <s v="Salud pública"/>
    <n v="229"/>
    <s v="Fortalecimiento de capacidades mediante asistencia técnica  dirigida a los municipios del Departamento para la implementación de la ruta de atención cardiovascular y metabólica acorde al perfil epidemiológico."/>
    <s v="1903023"/>
    <s v="Servicio de asistencia técnica en inspección, vigilancia y control"/>
    <n v="190302300"/>
    <s v="Asistencias técnicas realizadas"/>
    <s v="objetivo 3 - Salud y Bienestar"/>
    <s v="Mantenimiento"/>
    <s v="No acumulada"/>
    <n v="64"/>
    <n v="64"/>
    <n v="64"/>
    <n v="64"/>
    <n v="64"/>
    <n v="64"/>
    <n v="62"/>
    <n v="96.875"/>
    <n v="96.875"/>
    <x v="2"/>
    <n v="0"/>
    <n v="0"/>
    <n v="0"/>
    <m/>
    <n v="0"/>
    <s v="SIN AVANCE"/>
    <m/>
    <m/>
    <m/>
    <m/>
    <n v="0"/>
    <s v="SIN AVANCE"/>
    <m/>
    <m/>
    <m/>
    <m/>
    <n v="0"/>
    <s v="SIN AVANCE"/>
    <m/>
    <m/>
    <m/>
    <n v="62"/>
    <n v="1550"/>
    <s v="OPTIMO"/>
  </r>
  <r>
    <s v="INCLUSIÓN SOCIAL Y ACCESO A DERECHOS"/>
    <x v="5"/>
    <s v="Atencion Primaria Integral en Salud para la Paz"/>
    <x v="8"/>
    <s v="Control de la Diabetes"/>
    <n v="0.59"/>
    <n v="0.69"/>
    <x v="7"/>
    <s v="Salud pública"/>
    <n v="230"/>
    <s v="Desarrollada inspección y vigilancia en salud pública a municipios en  la implemetacion de la ruta de riesgo cardiovascular y metabólico"/>
    <n v="1903011"/>
    <s v="Servicio de inspección, vigilancia y control"/>
    <n v="190301100"/>
    <s v="Visit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 Mortalidad en menores de 5 años por infección respiratoria aguda (IRA)"/>
    <n v="9.09"/>
    <n v="8.18"/>
    <x v="7"/>
    <s v="Salud pública"/>
    <n v="231"/>
    <s v="Implementadas las estrategias del programa Infección Respiratoria Aguda (IRA) y Enfermedades Diarréicas agudas (EDA) en los municipios. "/>
    <n v="1905026"/>
    <s v="Servicio de gestión de riesgo para enfermedades emergentes, reemergentes y desatendidas"/>
    <n v="190502602"/>
    <s v="Estrategias de gestión de riesgo para enfermedades emergentes, reemergentes y desatendidas implementadas"/>
    <s v="objetivo 3 - Salud y Bienestar"/>
    <s v="Mantenimiento"/>
    <s v="No acumulada"/>
    <n v="64"/>
    <n v="64"/>
    <n v="64"/>
    <n v="64"/>
    <n v="64"/>
    <n v="64"/>
    <n v="58"/>
    <n v="90.625"/>
    <n v="90.625"/>
    <x v="2"/>
    <n v="95347368"/>
    <n v="39289911"/>
    <n v="14623416"/>
    <m/>
    <n v="0"/>
    <s v="SIN AVANCE"/>
    <m/>
    <m/>
    <m/>
    <m/>
    <n v="0"/>
    <s v="SIN AVANCE"/>
    <m/>
    <m/>
    <m/>
    <m/>
    <n v="0"/>
    <s v="SIN AVANCE"/>
    <m/>
    <m/>
    <m/>
    <n v="58"/>
    <n v="1450"/>
    <s v="OPTIMO"/>
  </r>
  <r>
    <s v="INCLUSIÓN SOCIAL Y ACCESO A DERECHOS"/>
    <x v="5"/>
    <s v="Atencion Primaria Integral en Salud para la Paz"/>
    <x v="8"/>
    <s v=" Mortalidad en menores de 5 años por infección respiratoria aguda (IRA)"/>
    <n v="9.09"/>
    <n v="8.18"/>
    <x v="7"/>
    <s v="Salud pública"/>
    <n v="232"/>
    <s v="Fortalecida la adherencia a lineamientos, protocolos y guias de práctica clínica relacionadas con el abordaje de la IRA en los actores del Sistema General de Seguridad Social en Salud de Nariño."/>
    <n v="1905050"/>
    <s v="Servicio de asistencia técnica"/>
    <n v="190505000"/>
    <s v="Asistencia técnicas realizadas"/>
    <s v="objetivo 3 - Salud y Bienestar"/>
    <s v="Mantenimiento"/>
    <s v="No acumulada"/>
    <n v="64"/>
    <n v="64"/>
    <n v="64"/>
    <n v="64"/>
    <n v="64"/>
    <n v="64"/>
    <n v="58"/>
    <n v="90.625"/>
    <n v="90.625"/>
    <x v="2"/>
    <n v="95347368"/>
    <n v="39289911"/>
    <n v="14623416"/>
    <m/>
    <n v="0"/>
    <s v="SIN AVANCE"/>
    <m/>
    <m/>
    <m/>
    <m/>
    <n v="0"/>
    <s v="SIN AVANCE"/>
    <m/>
    <m/>
    <m/>
    <m/>
    <n v="0"/>
    <s v="SIN AVANCE"/>
    <m/>
    <m/>
    <m/>
    <n v="58"/>
    <n v="1450"/>
    <s v="OPTIMO"/>
  </r>
  <r>
    <s v="INCLUSIÓN SOCIAL Y ACCESO A DERECHOS"/>
    <x v="5"/>
    <s v="Atencion Primaria Integral en Salud para la Paz"/>
    <x v="8"/>
    <s v="Incidencia de la tuberculosis"/>
    <n v="13.9"/>
    <n v="12.51"/>
    <x v="7"/>
    <s v="Salud pública"/>
    <n v="233"/>
    <s v="Formulado e implementado documento de Plan Estratégico hacia el fin de la tuberculosis en los municipios priorizados."/>
    <n v="1905015"/>
    <s v="Documentos de planeación"/>
    <n v="190501505"/>
    <s v="Planes estratégicos elaborados"/>
    <s v="objetivo 3 - Salud y Bienestar"/>
    <s v="Mantenimiento"/>
    <s v="No acumulada"/>
    <n v="1"/>
    <n v="1"/>
    <n v="1"/>
    <n v="1"/>
    <n v="1"/>
    <n v="1"/>
    <n v="80"/>
    <n v="8000"/>
    <n v="100"/>
    <x v="0"/>
    <n v="95347368"/>
    <n v="39289911"/>
    <n v="14623416"/>
    <m/>
    <n v="0"/>
    <s v="SIN AVANCE"/>
    <m/>
    <m/>
    <m/>
    <m/>
    <n v="0"/>
    <s v="SIN AVANCE"/>
    <m/>
    <m/>
    <m/>
    <m/>
    <n v="0"/>
    <s v="SIN AVANCE"/>
    <m/>
    <m/>
    <m/>
    <n v="80"/>
    <n v="2000"/>
    <s v="OPTIMO"/>
  </r>
  <r>
    <s v="INCLUSIÓN SOCIAL Y ACCESO A DERECHOS"/>
    <x v="5"/>
    <s v="Atencion Primaria Integral en Salud para la Paz"/>
    <x v="8"/>
    <s v="Incidencia de la tuberculosis"/>
    <n v="13.9"/>
    <n v="12.51"/>
    <x v="7"/>
    <s v="Salud pública"/>
    <n v="234"/>
    <s v="Seguimiento a la implementación del plan estrategico hacia el fin de la tuberculosis (TB) y adherencia a la resolución 227 de 2020 en los municipios priorizados"/>
    <n v="1905053"/>
    <s v="Documentos de evaluación"/>
    <n v="190505300"/>
    <s v="Documentos de evaluación realizado"/>
    <s v="objetivo 3 - Salud y Bienestar"/>
    <s v="Mantenimiento"/>
    <s v="No acumulada"/>
    <n v="64"/>
    <n v="64"/>
    <n v="64"/>
    <n v="64"/>
    <n v="64"/>
    <n v="64"/>
    <n v="51"/>
    <n v="79.6875"/>
    <n v="79.6875"/>
    <x v="7"/>
    <n v="95347368"/>
    <n v="39289911"/>
    <n v="14623416"/>
    <m/>
    <n v="0"/>
    <s v="SIN AVANCE"/>
    <m/>
    <m/>
    <m/>
    <m/>
    <n v="0"/>
    <s v="SIN AVANCE"/>
    <m/>
    <m/>
    <m/>
    <m/>
    <n v="0"/>
    <s v="SIN AVANCE"/>
    <m/>
    <m/>
    <m/>
    <n v="51"/>
    <n v="1275"/>
    <s v="OPTIMO"/>
  </r>
  <r>
    <s v="INCLUSIÓN SOCIAL Y ACCESO A DERECHOS"/>
    <x v="5"/>
    <s v="Atencion Primaria Integral en Salud para la Paz"/>
    <x v="8"/>
    <s v="Instituciones de media y alta complejidad_x000a_con implementación de la vigilancia de infecciones asociadas a la atención en salud IAAS"/>
    <n v="1"/>
    <n v="1"/>
    <x v="7"/>
    <s v="Salud pública"/>
    <n v="235"/>
    <s v="Implementación de estrategias para fortalecer la adherencia de la  Resolucion 2471 en los programas: Infecciones Asociadas a la Atención en Salud - IAAS, programas de optimización de antimicrobianos PROA e higiene de manos en las instituciones de mediana y alta complejidad."/>
    <n v="1905026"/>
    <s v="Servicio de gestión del riesgo para enfermedades emergentes, reemergentes y desatendidas"/>
    <n v="190502602"/>
    <s v="Estrategias de gestión del riesgo para enfermedades emergentes, reemergentes y desatendidas implementadas"/>
    <s v="objetivo 3 - Salud y Bienestar"/>
    <s v="Mantenimiento"/>
    <s v="No acumulada"/>
    <n v="13"/>
    <n v="13"/>
    <n v="13"/>
    <n v="13"/>
    <n v="13"/>
    <n v="13"/>
    <n v="13"/>
    <n v="100"/>
    <n v="100"/>
    <x v="0"/>
    <n v="95347368"/>
    <n v="39289911"/>
    <n v="14623416"/>
    <m/>
    <n v="0"/>
    <s v="SIN AVANCE"/>
    <m/>
    <m/>
    <m/>
    <m/>
    <n v="0"/>
    <s v="SIN AVANCE"/>
    <m/>
    <m/>
    <m/>
    <m/>
    <n v="0"/>
    <s v="SIN AVANCE"/>
    <m/>
    <m/>
    <m/>
    <n v="13"/>
    <n v="325"/>
    <s v="OPTIMO"/>
  </r>
  <r>
    <s v="INCLUSIÓN SOCIAL Y ACCESO A DERECHOS"/>
    <x v="5"/>
    <s v="Atencion Primaria Integral en Salud para la Paz"/>
    <x v="8"/>
    <s v="Instituciones de media y alta complejidad_x000a_con implementación de la vigilancia de infecciones asociadas a la atención en salud IAAS"/>
    <n v="1"/>
    <n v="1"/>
    <x v="7"/>
    <s v="Salud pública"/>
    <n v="236"/>
    <s v="Evaluada la implementación de los Planes de Control de Infecciones en las instituciones de mediana y alta complejidad."/>
    <n v="1905053"/>
    <s v="Documentos de evaluación"/>
    <n v="190505300"/>
    <s v="Documentos de evaluación realizados"/>
    <s v="objetivo 3 - Salud y Bienestar"/>
    <s v="Mantenimiento"/>
    <s v="No acumulada"/>
    <n v="13"/>
    <n v="13"/>
    <n v="13"/>
    <n v="13"/>
    <n v="13"/>
    <n v="13"/>
    <n v="13"/>
    <n v="100"/>
    <n v="100"/>
    <x v="0"/>
    <n v="95347368"/>
    <n v="39289911"/>
    <n v="14623416"/>
    <m/>
    <n v="0"/>
    <s v="SIN AVANCE"/>
    <m/>
    <m/>
    <m/>
    <m/>
    <n v="0"/>
    <s v="SIN AVANCE"/>
    <m/>
    <m/>
    <m/>
    <m/>
    <n v="0"/>
    <s v="SIN AVANCE"/>
    <m/>
    <m/>
    <m/>
    <n v="13"/>
    <n v="325"/>
    <s v="OPTIMO"/>
  </r>
  <r>
    <s v="INCLUSIÓN SOCIAL Y ACCESO A DERECHOS"/>
    <x v="5"/>
    <s v="Atencion Primaria Integral en Salud para la Paz"/>
    <x v="8"/>
    <s v="Tasa de discapacidad grado severo  en las personas con diagnóstico nuevo de lepra."/>
    <n v="0"/>
    <n v="0"/>
    <x v="7"/>
    <s v="Salud pública"/>
    <n v="237"/>
    <s v="Implementado plan estratégico de enfermedad de Hansen en los municipios priorizados para aliviar la carga de la enfermedad y sostener las actividades de control."/>
    <n v="1905015"/>
    <s v="Documentos de planeación"/>
    <n v="190501500"/>
    <s v="Documento planeación elaborado"/>
    <s v="objetivo 3 - Salud y Bienestar"/>
    <s v="Mantenimiento"/>
    <s v="No acumulada"/>
    <n v="1"/>
    <n v="1"/>
    <n v="1"/>
    <n v="1"/>
    <n v="1"/>
    <n v="1"/>
    <n v="0.8"/>
    <n v="80"/>
    <n v="80"/>
    <x v="7"/>
    <n v="95347368"/>
    <n v="39289911"/>
    <n v="14623416"/>
    <m/>
    <n v="0"/>
    <s v="SIN AVANCE"/>
    <m/>
    <m/>
    <m/>
    <m/>
    <n v="0"/>
    <s v="SIN AVANCE"/>
    <m/>
    <m/>
    <m/>
    <m/>
    <n v="0"/>
    <s v="SIN AVANCE"/>
    <m/>
    <m/>
    <m/>
    <n v="0.8"/>
    <n v="20"/>
    <s v="MUY DEFICIENTE"/>
  </r>
  <r>
    <s v="INCLUSIÓN SOCIAL Y ACCESO A DERECHOS"/>
    <x v="5"/>
    <s v="Atencion Primaria Integral en Salud para la Paz"/>
    <x v="8"/>
    <s v="Tasa de discapacidad grado severo  en las personas con diagnóstico nuevo de lepra."/>
    <n v="0"/>
    <n v="0"/>
    <x v="7"/>
    <s v="Salud pública"/>
    <n v="238"/>
    <s v="Seguimiento a la implementación del Plan Estratégico Nacional de Prevención y Control de la Enfermedad de Hansen en los municipios priorizados."/>
    <n v="1905053"/>
    <s v="Documentos de evaluación"/>
    <n v="190505300"/>
    <s v="Documentos de evaluación realizados"/>
    <s v="objetivo 3 - Salud y Bienestar"/>
    <s v="Mantenimiento"/>
    <s v="No acumulada"/>
    <n v="19"/>
    <n v="19"/>
    <n v="19"/>
    <n v="19"/>
    <n v="19"/>
    <n v="19"/>
    <n v="15"/>
    <n v="78.94736842105263"/>
    <n v="78.94736842105263"/>
    <x v="7"/>
    <n v="95347368"/>
    <n v="39289911"/>
    <n v="14623416"/>
    <m/>
    <n v="0"/>
    <s v="SIN AVANCE"/>
    <m/>
    <m/>
    <m/>
    <m/>
    <n v="0"/>
    <s v="SIN AVANCE"/>
    <m/>
    <m/>
    <m/>
    <m/>
    <n v="0"/>
    <s v="SIN AVANCE"/>
    <m/>
    <m/>
    <m/>
    <n v="15"/>
    <n v="375"/>
    <s v="OPTIMO"/>
  </r>
  <r>
    <s v="INCLUSIÓN SOCIAL Y ACCESO A DERECHOS"/>
    <x v="5"/>
    <s v="Atencion Primaria Integral en Salud para la Paz"/>
    <x v="8"/>
    <s v="Mortalidad en menores de 5 años por enfermedad diarréica aguda (EDA)"/>
    <n v="0.16"/>
    <n v="0.13"/>
    <x v="7"/>
    <s v="Inspección, Vigilancia y Control"/>
    <n v="239"/>
    <s v="Realizada la vigilancia de calidad del agua para consumo humano."/>
    <n v="1903040"/>
    <s v="Servicio de vigilancia de calidad del agua para consumo humano, recolección, transporte y disposición final de residuos sólidos; manejo y disposición final de radiaciones ionizantes, excretas, residuos líquidos y aguas servidas y calidad del aire."/>
    <n v="190304000"/>
    <s v="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ortalidad en menores de 5 años por enfermedad diarréica aguda (EDA)"/>
    <n v="0.16"/>
    <n v="0.13"/>
    <x v="7"/>
    <s v="Inspección, Vigilancia y Control"/>
    <n v="240"/>
    <s v="Realizadas acciones de inspección, vigilancia y control sanitario a establecimientos abiertos al público en relación con factores de riesgo relacionados con salud ambiental teles como: establecimientos de  alimentos, bebidas alcohólicas, sistemas de almacenamiento y tratamiento de agua, expendios de plaguicidas y otras sustancias químicas, puertos, aeropuertos, pasos fronterizos, instituciones educativas, establecimientos comerciales, industriales  y todos aquellos que oferten  bienes y servicos de uso y consumo en el Departamento."/>
    <n v="1903042"/>
    <s v="Servicio de vigilancia y control sanitario de los factores de riesgo para la salud, en los establecimientos y espacios que pueden generar riesgos para la población."/>
    <n v="190304200"/>
    <s v="Municipios especiales 1,2 y 3 con vigilancia y control sanitario real y efectivo en su jurisdicción, sobre los factores de riesgo para la salud, en los establecimientos y espacios que pueden generar riesgos para la población  realiz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ortalidad en menores de 5 años por enfermedad diarréica aguda (EDA)"/>
    <n v="0.16"/>
    <n v="0.13"/>
    <x v="7"/>
    <s v="Inspección, Vigilancia y Control"/>
    <n v="241"/>
    <s v="Elaborados informes de evaluación, aprobación y seguimiento de planes de gestión integral de riesgo, para abordar la prevencion de las enfermedades trasmitidas por alimentos, intoxicaciones por sustancias químicas y zoonosis entre otras."/>
    <n v="1903027"/>
    <s v="Servicio de evaluación, aprobación y seguimiento de planes de gestión integral del riesgo"/>
    <n v="190302700"/>
    <s v="Informes de evaluación, aprobación y seguimiento de Planes de Gestión Integral de Riesgo realizados"/>
    <s v="Agua limpia y saneamiento (6)"/>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2"/>
    <s v="Asistencia técnica en Inspección, Vigilancia y Control y demás actividades y lineamientos de salud ambiental relacionados con los determinantes sicioambientales de la salud."/>
    <n v="1903023"/>
    <s v="Servicio de asistencia técnica en inspección, vigilancia y control"/>
    <n v="190302300"/>
    <s v="Asistencias tecnicas en inspeccion, vigilancia y control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3"/>
    <s v="Actualizado y ejecutado el plan de acción del Consejo Departamental de Salud Ambiental por cada mesa temática: (Agua, Alimentos, Resíduos Peligrosos, Seguridad Química, Entornos Saludables, Cambio Climático y Zoonosis)"/>
    <n v="1903051"/>
    <s v="Documentos de planeación"/>
    <n v="190305102"/>
    <s v="Documentos de planeación con seguimiento realizados"/>
    <s v="objetivo 3 -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Implementar la Política Integral de Salud Ambiental (PISA) en un 40%"/>
    <n v="0"/>
    <n v="0.4"/>
    <x v="7"/>
    <s v="Inspección, Vigilancia y Control"/>
    <n v="244"/>
    <s v="Formulado e implementado los planes y protocolos de: Calidad de Aire, Adaptación al Cambio Climático, Estrategia Integral de Zoonosis, Movilidad Segura y Plan de Acción de la Estrategia de Entornos saludables."/>
    <n v="1903001"/>
    <s v="Documentos de lineamientos técnicos"/>
    <n v="190300103"/>
    <s v="Documento de lineamientos tecnicos realizados"/>
    <s v="objetivo 3 - Salud y Bienestar"/>
    <s v="Incremento"/>
    <s v="Acumulada"/>
    <n v="3"/>
    <n v="5"/>
    <n v="3"/>
    <n v="4"/>
    <n v="4"/>
    <n v="5"/>
    <n v="2"/>
    <n v="66.666666666666671"/>
    <n v="66.666666666666671"/>
    <x v="3"/>
    <n v="0"/>
    <n v="0"/>
    <n v="0"/>
    <m/>
    <n v="0"/>
    <s v="SIN AVANCE"/>
    <m/>
    <m/>
    <m/>
    <m/>
    <n v="0"/>
    <s v="SIN AVANCE"/>
    <m/>
    <m/>
    <m/>
    <m/>
    <n v="0"/>
    <s v="SIN AVANCE"/>
    <m/>
    <m/>
    <m/>
    <n v="2"/>
    <n v="40"/>
    <s v="DEFICIENTE"/>
  </r>
  <r>
    <s v="INCLUSIÓN SOCIAL Y ACCESO A DERECHOS"/>
    <x v="5"/>
    <s v="Atencion Primaria Integral en Salud para la Paz"/>
    <x v="8"/>
    <s v="Implementar la Política Integral de Salud Ambiental (PISA) en un 40%"/>
    <n v="0"/>
    <n v="0.4"/>
    <x v="7"/>
    <s v="Inspección, Vigilancia y Control"/>
    <n v="245"/>
    <s v="Actualizada e implementada la infraestructura tecnológica y el sistema de información de salud ambiental  orientado a la gestión de la inspección, vigilancia y control sanitario, para uso y apropiacion de la informacion a nivel municipal."/>
    <n v="1903045"/>
    <s v="Servicio de información para la gestión de la inspección, vigilancia y control sanitario"/>
    <n v="190304500"/>
    <s v="Usuarios del sistema"/>
    <s v="objetivo 3 - Salud y Bienestar"/>
    <s v="Mantenimiento"/>
    <s v="No acumulada"/>
    <n v="0"/>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Implementar la Política Integral de Salud Ambiental (PISA) en un 40%"/>
    <n v="0"/>
    <n v="0.4"/>
    <x v="7"/>
    <s v="Inspección, Vigilancia y Control"/>
    <n v="246"/>
    <s v="Evaluado el  riesgo de toxicidad de plaguicidas mediante la aplicación del programa de Vigilancia Epidemiológica. "/>
    <n v="1903006"/>
    <s v="Servicio de evaluación del riesgo de toxicidad de plaguicidas"/>
    <n v="190300600"/>
    <s v="Solicitudes evaluadas en la vigencia/solicitudes recibidas en la vigencia"/>
    <s v="objetivo 3 - Salud y Bienestar"/>
    <s v="Mantenimiento"/>
    <s v="No acumulada"/>
    <n v="63"/>
    <n v="64"/>
    <n v="16"/>
    <n v="16"/>
    <n v="16"/>
    <n v="15"/>
    <n v="22"/>
    <n v="137.5"/>
    <n v="100"/>
    <x v="0"/>
    <n v="0"/>
    <n v="0"/>
    <n v="0"/>
    <m/>
    <n v="0"/>
    <s v="SIN AVANCE"/>
    <m/>
    <m/>
    <m/>
    <m/>
    <n v="0"/>
    <s v="SIN AVANCE"/>
    <m/>
    <m/>
    <m/>
    <m/>
    <n v="0"/>
    <s v="SIN AVANCE"/>
    <m/>
    <m/>
    <m/>
    <n v="22"/>
    <n v="550"/>
    <s v="OPTIMO"/>
  </r>
  <r>
    <s v="INCLUSIÓN SOCIAL Y ACCESO A DERECHOS"/>
    <x v="5"/>
    <s v="Atencion Primaria Integral en Salud para la Paz"/>
    <x v="8"/>
    <s v="Mortalidad por rabia humana por linaje urbano* 100,000 Hab."/>
    <n v="0"/>
    <n v="0"/>
    <x v="7"/>
    <s v="Inspección, Vigilancia y Control"/>
    <n v="247"/>
    <s v="Ejecutada la jornada masiva de vacunación antirrábica en caninos y felinos del Departamento."/>
    <n v="1903057"/>
    <s v="Servicio de promoción, prevención, vigilancia y control de vectores y zoonosis"/>
    <n v="190305700"/>
    <s v="Municipios con acciones de promoción, prevención, vigilancia  y control de vectores y zoonosis realizadas"/>
    <s v="objetivo 3 - Salud y Bienestar"/>
    <s v="Mantenimiento"/>
    <s v="No acumulada"/>
    <n v="64"/>
    <n v="64"/>
    <n v="64"/>
    <n v="64"/>
    <n v="64"/>
    <n v="64"/>
    <n v="52"/>
    <n v="81.25"/>
    <n v="81.25"/>
    <x v="7"/>
    <n v="0"/>
    <n v="0"/>
    <n v="0"/>
    <m/>
    <n v="0"/>
    <s v="SIN AVANCE"/>
    <m/>
    <m/>
    <m/>
    <m/>
    <n v="0"/>
    <s v="SIN AVANCE"/>
    <m/>
    <m/>
    <m/>
    <m/>
    <n v="0"/>
    <s v="SIN AVANCE"/>
    <m/>
    <m/>
    <m/>
    <n v="52"/>
    <n v="1300"/>
    <s v="OPTIMO"/>
  </r>
  <r>
    <s v="INCLUSIÓN SOCIAL Y ACCESO A DERECHOS"/>
    <x v="5"/>
    <s v="Atencion Primaria Integral en Salud para la Paz"/>
    <x v="8"/>
    <s v="Mortalidad por rabia humana por linaje urbano* 100,000 Hab."/>
    <n v="0"/>
    <n v="0"/>
    <x v="7"/>
    <s v="Inspección, Vigilancia y Control"/>
    <n v="248"/>
    <s v="Servicio de información en vigilancia sanitaria y epidemiológica de eventos de salud ambiental por cada municipio."/>
    <n v="1903031"/>
    <s v="Servicio de información de vigilancia epidemiológica"/>
    <n v="190303100"/>
    <s v="Informes de evento generados en la vigencia"/>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en la implementacion de la RIA de Promoción y mantenimiento de la salud"/>
    <n v="0.23"/>
    <n v="0.7"/>
    <x v="7"/>
    <s v="Salud pùblica"/>
    <n v="249"/>
    <s v="Asistencia Técnica a los prestadores públicos de servicios de salud municipales para la implementación de la ruta de atención de promoción y mantenimiento de la salud, dentro de la estrategia de Acciones  Preventivas de Salud APS"/>
    <n v="1905050"/>
    <s v="Servicio de asistencia técnica"/>
    <n v="190505000"/>
    <s v="Asistencias técnicas realizadas"/>
    <s v="objetivo 3 - Salud y Bienestar"/>
    <s v="Mantenimiento"/>
    <s v="No acumulada"/>
    <n v="68"/>
    <n v="68"/>
    <n v="68"/>
    <n v="68"/>
    <n v="68"/>
    <n v="68"/>
    <n v="68"/>
    <n v="100"/>
    <n v="100"/>
    <x v="0"/>
    <n v="0"/>
    <n v="0"/>
    <n v="0"/>
    <m/>
    <n v="0"/>
    <s v="SIN AVANCE"/>
    <m/>
    <m/>
    <m/>
    <m/>
    <n v="0"/>
    <s v="SIN AVANCE"/>
    <m/>
    <m/>
    <m/>
    <m/>
    <n v="0"/>
    <s v="SIN AVANCE"/>
    <m/>
    <m/>
    <m/>
    <n v="68"/>
    <n v="1700"/>
    <s v="OPTIMO"/>
  </r>
  <r>
    <s v="INCLUSIÓN SOCIAL Y ACCESO A DERECHOS"/>
    <x v="5"/>
    <s v="Atencion Primaria Integral en Salud para la Paz"/>
    <x v="8"/>
    <s v="Cobertura  en la implementacion de la RIA de Promocion y mantenimiento de la salud"/>
    <n v="0.23"/>
    <n v="0.8"/>
    <x v="7"/>
    <s v="Inspección, Vigilancia y Control"/>
    <n v="250"/>
    <s v="Incrementadas las acciones de inspección, vigilancia y control (IVC) para dar cumplimiento a la política farmacéutica y los programas de farmacovigilancia y técnovigilancia en los establecimientos farmacéuticos de Nariño"/>
    <n v="1903011"/>
    <s v="Servicio de inspección, vigilancia y control"/>
    <n v="190301100"/>
    <s v="Visitas realizadas"/>
    <s v="objetivo 3 - Salud y Bienestar"/>
    <s v="Incremento"/>
    <s v="Acumulada"/>
    <n v="1564"/>
    <n v="2000"/>
    <n v="1600"/>
    <n v="1750"/>
    <n v="1850"/>
    <n v="2000"/>
    <n v="1579"/>
    <n v="98.6875"/>
    <n v="98.6875"/>
    <x v="2"/>
    <n v="771175825"/>
    <n v="232710728"/>
    <n v="207554191"/>
    <m/>
    <n v="0"/>
    <s v="SIN AVANCE"/>
    <m/>
    <m/>
    <m/>
    <m/>
    <n v="0"/>
    <s v="SIN AVANCE"/>
    <m/>
    <m/>
    <m/>
    <m/>
    <n v="0"/>
    <s v="SIN AVANCE"/>
    <m/>
    <m/>
    <m/>
    <n v="1579"/>
    <n v="78.95"/>
    <s v="BUENO"/>
  </r>
  <r>
    <s v="INCLUSIÓN SOCIAL Y ACCESO A DERECHOS"/>
    <x v="5"/>
    <s v="Atencion Primaria Integral en Salud para la Paz"/>
    <x v="8"/>
    <s v="Cobertura  en la implementacion de la RIA de Promocion y mantenimiento de la salud"/>
    <n v="0.23"/>
    <n v="0.8"/>
    <x v="7"/>
    <s v="Inspección, Vigilancia y Control"/>
    <n v="251"/>
    <s v="Fortalecida la implementación de la política farmacéutica y los programas de farmacovigilancia y tecnovigilancia en los establecimientos farmacéuticos del Departamento."/>
    <n v="1903023"/>
    <s v="Servicio de asistencia técnica en inspección, vigilancia y control"/>
    <n v="190302300"/>
    <s v="Asistencias técnica en Inspección, Vigilancia y Control realizadas"/>
    <s v="objetivo 3 - Salud y Bienestar"/>
    <s v="Incremento"/>
    <s v="Acumulada"/>
    <n v="12"/>
    <n v="24"/>
    <n v="12"/>
    <n v="16"/>
    <n v="20"/>
    <n v="24"/>
    <n v="10"/>
    <n v="83.333333333333329"/>
    <n v="83.333333333333329"/>
    <x v="7"/>
    <n v="771175825"/>
    <n v="232710728"/>
    <n v="207554191"/>
    <m/>
    <n v="0"/>
    <s v="SIN AVANCE"/>
    <m/>
    <m/>
    <m/>
    <m/>
    <n v="0"/>
    <s v="SIN AVANCE"/>
    <m/>
    <m/>
    <m/>
    <m/>
    <n v="0"/>
    <s v="SIN AVANCE"/>
    <m/>
    <m/>
    <m/>
    <n v="10"/>
    <n v="41.666666666666664"/>
    <s v="DEFICIENTE"/>
  </r>
  <r>
    <s v="INCLUSIÓN SOCIAL Y ACCESO A DERECHOS"/>
    <x v="5"/>
    <s v="Atencion Primaria Integral en Salud para la Paz"/>
    <x v="8"/>
    <s v="Cobertura  en la implementacion de la RIA de Promocion y mantenimiento de la salud"/>
    <n v="0.23"/>
    <n v="0.7"/>
    <x v="7"/>
    <s v="Salud pública"/>
    <n v="252"/>
    <s v="Seguimiento y monitoreo a los prestadores públicos de salud municipales responsables de la implementación de la Ruta de Promocion y Mantenimiento de la Salud."/>
    <s v="1905053"/>
    <s v="Documento de evaluación"/>
    <n v="190505300"/>
    <s v="Documentos de evaluación realizados"/>
    <s v="objetivo 3 - Salud y Bienestar"/>
    <s v="Mantenimiento"/>
    <s v="No acumulada"/>
    <n v="0"/>
    <n v="68"/>
    <n v="68"/>
    <n v="68"/>
    <n v="68"/>
    <n v="68"/>
    <n v="67"/>
    <n v="98.529411764705884"/>
    <n v="98.529411764705884"/>
    <x v="2"/>
    <n v="0"/>
    <n v="0"/>
    <n v="0"/>
    <m/>
    <n v="0"/>
    <s v="SIN AVANCE"/>
    <m/>
    <m/>
    <m/>
    <m/>
    <n v="0"/>
    <s v="SIN AVANCE"/>
    <m/>
    <m/>
    <m/>
    <m/>
    <n v="0"/>
    <s v="SIN AVANCE"/>
    <m/>
    <m/>
    <m/>
    <n v="67"/>
    <n v="1675"/>
    <s v="OPTIMO"/>
  </r>
  <r>
    <s v="INCLUSIÓN SOCIAL Y ACCESO A DERECHOS"/>
    <x v="5"/>
    <s v="Gobernanza y Gobernabilidad de la salud para la paz"/>
    <x v="8"/>
    <s v="Porcentaje de ejecucion de Planes Territoriales de Salud Municipales"/>
    <n v="0.89900000000000002"/>
    <n v="0.92"/>
    <x v="7"/>
    <s v="Inspección, Vigilancia y Control"/>
    <n v="253"/>
    <s v="Realizados informes trimestrales de los eventos de interés en salud pública y remisión al Instituto Nacional de Salud -INS- de acuerdo a lineamientos nacionales."/>
    <n v="1903031"/>
    <s v="Servicio de información de vigilancia epidemiológica"/>
    <n v="190303100"/>
    <s v="Informes de evento generados en la vigencia"/>
    <s v="Salud y bienestar"/>
    <s v="Mantenimiento"/>
    <s v="No acumulada"/>
    <n v="4"/>
    <n v="4"/>
    <n v="4"/>
    <n v="4"/>
    <n v="4"/>
    <n v="4"/>
    <n v="4"/>
    <n v="100"/>
    <n v="100"/>
    <x v="0"/>
    <n v="0"/>
    <n v="0"/>
    <n v="0"/>
    <m/>
    <n v="0"/>
    <s v="SIN AVANCE"/>
    <m/>
    <m/>
    <m/>
    <m/>
    <n v="0"/>
    <s v="SIN AVANCE"/>
    <m/>
    <m/>
    <m/>
    <m/>
    <n v="0"/>
    <s v="SIN AVANCE"/>
    <m/>
    <m/>
    <m/>
    <n v="4"/>
    <n v="100"/>
    <s v="OPTIMO"/>
  </r>
  <r>
    <s v="INCLUSIÓN SOCIAL Y ACCESO A DERECHOS"/>
    <x v="5"/>
    <s v="Gobernanza y Gobernabilidad de la salud para la paz"/>
    <x v="8"/>
    <s v="Porcentaje de ejecucion de Planes Territoriales de Salud Municipales"/>
    <n v="0.89900000000000002"/>
    <m/>
    <x v="7"/>
    <s v="Inspección, Vigilancia y Control"/>
    <n v="254"/>
    <s v="Realizada la notificación obligatoria de los eventos de interés en salud pública del Departamento, durante las 52 semanas epidemiológicas."/>
    <n v="1903052"/>
    <s v="Documentos de evaluación"/>
    <n v="190305200"/>
    <s v="Documentos de evaluación realizados"/>
    <s v="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Gobernanza y Gobernabilidad de la salud para la paz"/>
    <x v="8"/>
    <s v="Porcentaje de ejecucion de Planes Territoriales de Salud Municipales"/>
    <n v="0.89900000000000002"/>
    <m/>
    <x v="7"/>
    <s v="Inspección, Vigilancia y Control"/>
    <n v="255"/>
    <s v="Realizadas asistencias técnicas, sobre lineamientos de vigilancia en salud publica"/>
    <n v="1903023"/>
    <s v="Servicio de asistencia técnica en inspección, vigilancia y control"/>
    <n v="190302300"/>
    <s v="Asistencias técnica en inspección, vigilancia y control realizadas"/>
    <s v="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Porcentaje de ejecucion de Planes Territoriales de Salud Municipales"/>
    <n v="0.89900000000000002"/>
    <n v="0.92"/>
    <x v="7"/>
    <s v="Salud pública"/>
    <n v="256"/>
    <s v="Planes estratégicos y operativos Territoriales de Salud municipales, con instrumentos de seguimiento, diseñados y en ejecución."/>
    <n v="1905015"/>
    <s v="Documentos de planeación"/>
    <n v="190501506"/>
    <s v="Documentos de planeación con seguimiento realizados"/>
    <s v="objetivo 3 salud y bienestar"/>
    <s v="Mantenimiento"/>
    <s v="No acumulada"/>
    <n v="64"/>
    <n v="64"/>
    <n v="64"/>
    <n v="64"/>
    <n v="64"/>
    <n v="64"/>
    <n v="50"/>
    <n v="78.125"/>
    <n v="78.125"/>
    <x v="7"/>
    <n v="0"/>
    <n v="0"/>
    <n v="0"/>
    <m/>
    <n v="0"/>
    <s v="SIN AVANCE"/>
    <m/>
    <m/>
    <m/>
    <m/>
    <n v="0"/>
    <s v="SIN AVANCE"/>
    <m/>
    <m/>
    <m/>
    <m/>
    <n v="0"/>
    <s v="SIN AVANCE"/>
    <m/>
    <m/>
    <m/>
    <n v="50"/>
    <n v="1250"/>
    <s v="OPTIMO"/>
  </r>
  <r>
    <s v="INCLUSIÓN SOCIAL Y ACCESO A DERECHOS"/>
    <x v="5"/>
    <s v="Atencion Primaria Integral en Salud para la Paz"/>
    <x v="8"/>
    <s v="Porcentaje de ejecucion de Planes Territoriales de Salud Municipales"/>
    <n v="0.89900000000000002"/>
    <n v="0.92"/>
    <x v="7"/>
    <s v="Salud pública"/>
    <n v="257"/>
    <s v="Municipios con asistencia técnica en la formulación, ejecución y monitoreo de los Planes Territoriales de Salud."/>
    <s v="1905050"/>
    <s v="Servicio de asistencia técnica"/>
    <n v="190505005"/>
    <s v="Entidades territoriales asistidas técnicamente en el plan territorial del salud"/>
    <s v="objetivo 3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Porcentaje de ejecucion de Planes Territoriales de Salud Municipales"/>
    <n v="0.89900000000000002"/>
    <n v="0.92"/>
    <x v="7"/>
    <s v="Salud pública"/>
    <n v="258"/>
    <s v="Documentos de evaluación en la aplicación de la metodología de la capacidad de gestión de las Direcciones Locales de Salud , en el marco del Decreto 3003/2005 del Plan Territorial de Salud."/>
    <n v="1905053"/>
    <s v="Documentos de evaluación"/>
    <n v="190505300"/>
    <s v="Documentos de evaluación realizados"/>
    <s v="objetivo 3 salud y bienestar"/>
    <s v="Mantenimiento"/>
    <s v="No acumulada"/>
    <n v="64"/>
    <n v="64"/>
    <n v="64"/>
    <n v="64"/>
    <n v="64"/>
    <n v="64"/>
    <n v="42"/>
    <n v="65.625"/>
    <n v="65.625"/>
    <x v="3"/>
    <n v="0"/>
    <n v="0"/>
    <n v="0"/>
    <m/>
    <n v="0"/>
    <s v="SIN AVANCE"/>
    <m/>
    <m/>
    <m/>
    <m/>
    <n v="0"/>
    <s v="SIN AVANCE"/>
    <m/>
    <m/>
    <m/>
    <m/>
    <n v="0"/>
    <s v="SIN AVANCE"/>
    <m/>
    <m/>
    <m/>
    <n v="42"/>
    <n v="1050"/>
    <s v="OPTIMO"/>
  </r>
  <r>
    <s v="INCLUSIÓN SOCIAL Y ACCESO A DERECHOS"/>
    <x v="5"/>
    <s v="Atencion Primaria Integral en Salud para la Paz"/>
    <x v="8"/>
    <s v="Tasa de mortalidad  por suicidio_x000a_"/>
    <n v="7"/>
    <n v="5.95"/>
    <x v="7"/>
    <s v="Salud pública"/>
    <n v="259"/>
    <s v="Formulados, implementados y con seguimiento planes de acción obtenidos de las Salas situacionales de Suicidio para la atención integral en salud en los territorios desde las acciones colectivas."/>
    <n v="1905050"/>
    <s v="Servicio de asistencia tecnica"/>
    <n v="190505004"/>
    <s v="Entidades territoriales asistidas tecnicamente en el plan de intervencines colectivas"/>
    <s v="objetivo 3 salud y bienestar"/>
    <s v="Incremento"/>
    <s v="No acumulada"/>
    <n v="15"/>
    <n v="30"/>
    <n v="6"/>
    <n v="7"/>
    <n v="8"/>
    <n v="9"/>
    <n v="6"/>
    <n v="100"/>
    <n v="100"/>
    <x v="0"/>
    <n v="0"/>
    <n v="0"/>
    <n v="0"/>
    <m/>
    <n v="0"/>
    <s v="SIN AVANCE"/>
    <m/>
    <m/>
    <m/>
    <m/>
    <n v="0"/>
    <s v="SIN AVANCE"/>
    <m/>
    <m/>
    <m/>
    <m/>
    <n v="0"/>
    <s v="SIN AVANCE"/>
    <m/>
    <m/>
    <m/>
    <n v="6"/>
    <n v="20"/>
    <s v="MUY DEFICIENTE"/>
  </r>
  <r>
    <s v="INCLUSIÓN SOCIAL Y ACCESO A DERECHOS"/>
    <x v="5"/>
    <s v="Atencion Primaria Integral en Salud para la Paz"/>
    <x v="8"/>
    <s v="Tasa de mortalidad  por suicidio_x000a_"/>
    <n v="7"/>
    <n v="5.95"/>
    <x v="7"/>
    <s v="Salud pública"/>
    <n v="260"/>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Número de asistencias técnicas realizadas"/>
    <s v="objetivo 3 salud y bienestar"/>
    <s v="Mantenimiento"/>
    <s v="No acumulada"/>
    <n v="5"/>
    <n v="64"/>
    <n v="64"/>
    <n v="64"/>
    <n v="64"/>
    <n v="64"/>
    <n v="63"/>
    <n v="98.4375"/>
    <n v="98.4375"/>
    <x v="2"/>
    <n v="0"/>
    <n v="0"/>
    <n v="0"/>
    <m/>
    <n v="0"/>
    <s v="SIN AVANCE"/>
    <m/>
    <m/>
    <m/>
    <m/>
    <n v="0"/>
    <s v="SIN AVANCE"/>
    <m/>
    <m/>
    <m/>
    <m/>
    <n v="0"/>
    <s v="SIN AVANCE"/>
    <m/>
    <m/>
    <m/>
    <n v="63"/>
    <n v="1575"/>
    <s v="OPTIMO"/>
  </r>
  <r>
    <s v="INCLUSIÓN SOCIAL Y ACCESO A DERECHOS"/>
    <x v="5"/>
    <s v="Atencion Primaria Integral en Salud para la Paz"/>
    <x v="8"/>
    <s v="Tasa de violencia niños, niñas y adolescentes y jóvenes _x000a_"/>
    <n v="13.77"/>
    <n v="12.3"/>
    <x v="7"/>
    <s v="Salud pública"/>
    <n v="261"/>
    <s v="_x000a_Ampliacion de la atencion integral en salud mental a través de la Plataforma  GLIA, como estrategia de prevención de los trastornos mentales, conducta suicida y epilepsia para la contención, derivación y activación de ruta._x000a__x000a_"/>
    <n v="1905022"/>
    <s v="Servicio de gestión del riesgo en temas de trastornos mentales"/>
    <n v="190502202"/>
    <s v="Estrategias de gestión del riesgo en temas de trastornos mentales implementadas"/>
    <s v="objetivo 3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violencia niños, niñas y adolescentes y jóvenes _x000a_"/>
    <n v="13.77"/>
    <n v="12.3"/>
    <x v="7"/>
    <s v="Salud pública"/>
    <n v="262"/>
    <s v="Fortalecimiento intersectorial para la atencion integral en salud a los ninños, niñas, adolescentes y jovenes NNAJ, victimas de violencia  a nivel municipal"/>
    <n v="1905050"/>
    <s v="Servicio de asistencia tecnica"/>
    <n v="190505002"/>
    <s v="Entidades territoriales asististidas tecnicamente"/>
    <s v="objetivo 3 salud y bienestar"/>
    <s v="Mantenimiento"/>
    <s v="No acumulada"/>
    <n v="64"/>
    <n v="64"/>
    <n v="64"/>
    <n v="64"/>
    <n v="64"/>
    <n v="64"/>
    <n v="63"/>
    <n v="98.4375"/>
    <n v="98.4375"/>
    <x v="2"/>
    <n v="0"/>
    <n v="0"/>
    <n v="0"/>
    <m/>
    <n v="0"/>
    <s v="SIN AVANCE"/>
    <m/>
    <m/>
    <m/>
    <m/>
    <n v="0"/>
    <s v="SIN AVANCE"/>
    <m/>
    <m/>
    <m/>
    <m/>
    <n v="0"/>
    <s v="SIN AVANCE"/>
    <m/>
    <m/>
    <m/>
    <n v="63"/>
    <n v="1575"/>
    <s v="OPTIMO"/>
  </r>
  <r>
    <s v="INCLUSIÓN SOCIAL Y ACCESO A DERECHOS"/>
    <x v="5"/>
    <s v="Atencion Primaria Integral en Salud para la Paz"/>
    <x v="8"/>
    <s v="Tasa de intoxicación por consumo de sustancias psicoactivas"/>
    <n v="15.8"/>
    <n v="14.2"/>
    <x v="7"/>
    <s v="Salud pública"/>
    <n v="263"/>
    <s v="Asistencias técnicas para la transferencia de conocimiento a entidades territoriales del sector salud y Empresas Sociales del Estado, en políticas públicas de salud mental y prevención y atención del consumo de sustancias psicoactivas y  rutas de atención integral en salud."/>
    <n v="1905050"/>
    <s v="Servicio de asistencia técnica"/>
    <n v="190505000"/>
    <s v="Asistencias técnicas realizadas"/>
    <s v="objetivo 3 salud y bienestar"/>
    <s v="Incremento"/>
    <s v="No acumulada"/>
    <n v="5"/>
    <n v="30"/>
    <n v="6"/>
    <n v="7"/>
    <n v="8"/>
    <n v="9"/>
    <n v="7"/>
    <n v="116.66666666666667"/>
    <n v="100"/>
    <x v="0"/>
    <n v="0"/>
    <n v="0"/>
    <n v="0"/>
    <m/>
    <n v="0"/>
    <s v="SIN AVANCE"/>
    <m/>
    <m/>
    <m/>
    <m/>
    <n v="0"/>
    <s v="SIN AVANCE"/>
    <m/>
    <m/>
    <m/>
    <m/>
    <n v="0"/>
    <s v="SIN AVANCE"/>
    <m/>
    <m/>
    <m/>
    <n v="7"/>
    <n v="23.333333333333332"/>
    <s v="MUY DEFICIENTE"/>
  </r>
  <r>
    <s v="INCLUSIÓN SOCIAL Y ACCESO A DERECHOS"/>
    <x v="5"/>
    <s v="Atencion Primaria Integral en Salud para la Paz"/>
    <x v="8"/>
    <s v="Tasa de intoxicación por consumo de sustancias psicoactivas"/>
    <n v="15.8"/>
    <n v="14.2"/>
    <x v="7"/>
    <s v="Salud pública"/>
    <n v="264"/>
    <s v="Inspección y vigilancia dirigidas a los municipios mediante análisis de resultados e impactos de la política pública de salud."/>
    <n v="1905053"/>
    <s v="Servicio de asistencia técnica"/>
    <n v="190505300"/>
    <s v="Documentos de evaluación realizados por Municipio."/>
    <s v="objetivo 3 salud y bienestar"/>
    <s v="Incremento"/>
    <s v="Acumulada"/>
    <n v="40"/>
    <n v="60"/>
    <n v="45"/>
    <n v="50"/>
    <n v="55"/>
    <n v="60"/>
    <n v="33"/>
    <n v="73.333333333333329"/>
    <n v="73.333333333333329"/>
    <x v="7"/>
    <n v="0"/>
    <n v="0"/>
    <n v="0"/>
    <m/>
    <n v="0"/>
    <s v="SIN AVANCE"/>
    <m/>
    <m/>
    <m/>
    <m/>
    <n v="0"/>
    <s v="SIN AVANCE"/>
    <m/>
    <m/>
    <m/>
    <m/>
    <n v="0"/>
    <s v="SIN AVANCE"/>
    <m/>
    <m/>
    <m/>
    <n v="33"/>
    <n v="55"/>
    <s v="ACEPTABLE"/>
  </r>
  <r>
    <s v="INCLUSIÓN SOCIAL Y ACCESO A DERECHOS"/>
    <x v="5"/>
    <s v="Atencion Primaria Integral en Salud para la Paz"/>
    <x v="8"/>
    <s v=" Incidencia del dengue"/>
    <n v="852.9"/>
    <n v="682"/>
    <x v="7"/>
    <s v="Salud pública"/>
    <n v="265"/>
    <s v="Corresponde a las estrategias, acciones, procedimientos e intervenciones integrales que permite a las personas incrementar el control sobre su salud. El servicio de promoción en salud pública incluye la formulación de política pública, creación de ambientes favorables a la salud, fortalecimiento de la acción y participación comunitaria, generación de entornos saludables, generación de capacidades sociales e individuales, educación en salud, desarrollo de actitudes personales saludables, reorientación de los servicios de salud para la transformación de las condiciones de salud, entre otros."/>
    <n v="1905054"/>
    <s v="Servicio de promoción de la salud"/>
    <n v="190505400"/>
    <s v="Estrategias de promoción de la salud implementadas"/>
    <s v="Objetivo 3 - Salud y Bienestar"/>
    <s v="Incremento"/>
    <s v="Acumulada"/>
    <n v="18"/>
    <n v="22"/>
    <n v="19"/>
    <n v="20"/>
    <n v="21"/>
    <n v="22"/>
    <n v="19"/>
    <n v="100"/>
    <n v="100"/>
    <x v="0"/>
    <n v="1070180655"/>
    <n v="582581120"/>
    <n v="576329870"/>
    <m/>
    <n v="0"/>
    <s v="SIN AVANCE"/>
    <m/>
    <m/>
    <m/>
    <m/>
    <n v="0"/>
    <s v="SIN AVANCE"/>
    <m/>
    <m/>
    <m/>
    <m/>
    <n v="0"/>
    <s v="SIN AVANCE"/>
    <m/>
    <m/>
    <m/>
    <n v="19"/>
    <n v="86.36363636363636"/>
    <s v="BUENO"/>
  </r>
  <r>
    <s v="INCLUSIÓN SOCIAL Y ACCESO A DERECHOS"/>
    <x v="5"/>
    <s v="Atencion Primaria Integral en Salud para la Paz"/>
    <x v="8"/>
    <s v="Letalidad por dengue "/>
    <n v="0.21"/>
    <n v="0.13"/>
    <x v="7"/>
    <s v="Salud pública"/>
    <n v="266"/>
    <s v="Corresponde al acompañamiento, asesoría y seguimiento técnico para la transferencia de herramientas de gestión y conocimiento a entidades territoriales, entidades del sector que prestan servicios de salud, ciudadanos, entre otros, en procedimientos y trámites institucionales de competencia de la entidad."/>
    <n v="1905050"/>
    <s v="Servicio de asistencia técnica"/>
    <n v="190505000"/>
    <s v="Asistencias técnicas realizadas"/>
    <s v="Objetivo 3 - Salud y Bienestar"/>
    <s v="Incremento"/>
    <s v="Acumulada"/>
    <n v="19"/>
    <n v="23"/>
    <n v="20"/>
    <n v="21"/>
    <n v="22"/>
    <n v="23"/>
    <n v="20"/>
    <n v="100"/>
    <n v="100"/>
    <x v="0"/>
    <n v="1070180655"/>
    <n v="582581120"/>
    <n v="576329870"/>
    <m/>
    <n v="0"/>
    <s v="SIN AVANCE"/>
    <m/>
    <m/>
    <m/>
    <m/>
    <n v="0"/>
    <s v="SIN AVANCE"/>
    <m/>
    <m/>
    <m/>
    <m/>
    <n v="0"/>
    <s v="SIN AVANCE"/>
    <m/>
    <m/>
    <m/>
    <n v="20"/>
    <n v="86.956521739130437"/>
    <s v="BUENO"/>
  </r>
  <r>
    <s v="INCLUSIÓN SOCIAL Y ACCESO A DERECHOS"/>
    <x v="5"/>
    <s v="Atencion Primaria Integral en Salud para la Paz"/>
    <x v="8"/>
    <s v="Mortalidad por malaria "/>
    <n v="0.2"/>
    <n v="0"/>
    <x v="7"/>
    <s v="Salud pública"/>
    <n v="267"/>
    <s v="Socializadas las guías de atención integral de paciente con malaria, documentos técnicos en donde se realiza el seguimiento y el análisis de resultados e impactos de una política pública a través de indicadores,  índices y tasas y otras herramientas técnicas para la toma de decisiones."/>
    <n v="1905053"/>
    <s v="Documentos de evaluación"/>
    <n v="190505300"/>
    <s v="Documentos de evaluación realizados"/>
    <s v="Objetivo 3 - Salud y Bienestar"/>
    <s v="Incremento"/>
    <s v="Acumulada"/>
    <n v="19"/>
    <n v="23"/>
    <n v="20"/>
    <n v="21"/>
    <n v="22"/>
    <n v="23"/>
    <n v="20"/>
    <n v="100"/>
    <n v="100"/>
    <x v="0"/>
    <n v="0"/>
    <n v="0"/>
    <n v="0"/>
    <m/>
    <n v="0"/>
    <s v="SIN AVANCE"/>
    <m/>
    <m/>
    <m/>
    <m/>
    <n v="0"/>
    <s v="SIN AVANCE"/>
    <m/>
    <m/>
    <m/>
    <m/>
    <n v="0"/>
    <s v="SIN AVANCE"/>
    <m/>
    <m/>
    <m/>
    <n v="20"/>
    <n v="86.956521739130437"/>
    <s v="BUENO"/>
  </r>
  <r>
    <s v="INCLUSIÓN SOCIAL Y ACCESO A DERECHOS"/>
    <x v="5"/>
    <s v="Atencion Primaria Integral en Salud para la Paz"/>
    <x v="8"/>
    <s v="Tasa de mortalidad por cáncer en el Departamento. "/>
    <n v="52.9"/>
    <n v="45"/>
    <x v="7"/>
    <s v="Salud pública"/>
    <n v="268"/>
    <s v="Asistencia técnica, Inspección, vigilancia a la línea de cancer de la red de prestadores y administradores, evaluación y verificación del cumplimiento de las acciones"/>
    <n v="1905053"/>
    <s v="Servicio de inspección, vigilancia y control"/>
    <n v="190505300"/>
    <s v="Documentos de evaluacion realizados"/>
    <s v="objetivo 3 salud y bienestar"/>
    <s v="Incremento"/>
    <s v="Acumulada"/>
    <n v="30"/>
    <n v="50"/>
    <n v="35"/>
    <n v="40"/>
    <n v="45"/>
    <n v="50"/>
    <n v="50"/>
    <n v="142.85714285714286"/>
    <n v="100"/>
    <x v="0"/>
    <n v="0"/>
    <n v="0"/>
    <n v="0"/>
    <m/>
    <n v="0"/>
    <s v="SIN AVANCE"/>
    <m/>
    <m/>
    <m/>
    <m/>
    <n v="0"/>
    <s v="SIN AVANCE"/>
    <m/>
    <m/>
    <m/>
    <m/>
    <n v="0"/>
    <s v="SIN AVANCE"/>
    <m/>
    <m/>
    <m/>
    <n v="50"/>
    <n v="100"/>
    <s v="OPTIMO"/>
  </r>
  <r>
    <s v="INCLUSIÓN SOCIAL Y ACCESO A DERECHOS"/>
    <x v="5"/>
    <s v="Atencion Primaria Integral en Salud para la Paz"/>
    <x v="8"/>
    <s v="Proporción de pacientes con detección temprana de cáncer según protocolo médico y tipo de cáncer. "/>
    <n v="8.1"/>
    <n v="50"/>
    <x v="7"/>
    <s v="Salud pública"/>
    <n v="269"/>
    <s v="Implementada la estrategia de detección temprana para cáncer."/>
    <n v="1905049"/>
    <s v="Servicio de promoción de la participación social en salud"/>
    <n v="190504900"/>
    <s v="Estrategias de promoción de la participación social en salud implementadas"/>
    <s v="objetivo 3 salud y bienestar"/>
    <s v="Mantenimiento"/>
    <s v="No acumulada"/>
    <n v="1"/>
    <n v="1"/>
    <n v="1"/>
    <n v="1"/>
    <n v="1"/>
    <n v="1"/>
    <n v="0.16"/>
    <n v="16"/>
    <n v="16"/>
    <x v="6"/>
    <n v="0"/>
    <n v="0"/>
    <n v="0"/>
    <m/>
    <n v="0"/>
    <s v="SIN AVANCE"/>
    <m/>
    <m/>
    <m/>
    <m/>
    <n v="0"/>
    <s v="SIN AVANCE"/>
    <m/>
    <m/>
    <m/>
    <m/>
    <n v="0"/>
    <s v="SIN AVANCE"/>
    <m/>
    <m/>
    <m/>
    <n v="0.16"/>
    <n v="4"/>
    <s v="MUY DEFICIENTE"/>
  </r>
  <r>
    <s v="INCLUSIÓN SOCIAL Y ACCESO A DERECHOS"/>
    <x v="5"/>
    <s v="Atencion Primaria Integral en Salud para la Paz"/>
    <x v="8"/>
    <s v="Tasa de mortalidad en eventos de emergencias y desastres "/>
    <s v="4.9"/>
    <s v="4.5"/>
    <x v="7"/>
    <s v="Salud pública"/>
    <n v="270"/>
    <s v="Formulado y Ejecutado el Plan de Respuesta del sector salud frente a emergencias y desastres."/>
    <n v="1905015"/>
    <s v="Documentos de planeación"/>
    <n v="190501502"/>
    <s v="Documentos de planeación en salud publica para atención de emergencias y desastres elaborados"/>
    <s v="objetivo 3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Atencion Primaria Integral en Salud para la Paz"/>
    <x v="8"/>
    <s v="Tasa de mortalidad en eventos de emergencias y desastres "/>
    <s v="4.9"/>
    <s v="4.5"/>
    <x v="7"/>
    <s v="Salud pública"/>
    <n v="271"/>
    <s v="Servicio de asistencia técnica y acompañamiento a IPS y Direcciones Locales de Salud (DLS) del Departamento en las etapas de conocimiento, preparación y respuesta frente a situaciones en Salud Pública derivadas de emergencias, desastres y pandemias."/>
    <n v="1905035"/>
    <s v="Servicio de gestión territorial para atención en salud -pandemias- a población afectada por emergencias o desastres"/>
    <n v="190503505"/>
    <s v="Estrategias de gestión territorial para atención en salud -pandemias- a población afectada por emergencias o desastres implementadas"/>
    <s v="objetivo 3 salud y bienestar"/>
    <s v="Mantenimiento"/>
    <s v="No acumulada"/>
    <n v="0"/>
    <n v="1"/>
    <n v="1"/>
    <n v="1"/>
    <n v="1"/>
    <n v="1"/>
    <n v="1"/>
    <n v="100"/>
    <n v="100"/>
    <x v="0"/>
    <n v="0"/>
    <n v="0"/>
    <n v="0"/>
    <m/>
    <n v="0"/>
    <s v="SIN AVANCE"/>
    <m/>
    <m/>
    <m/>
    <m/>
    <n v="0"/>
    <s v="SIN AVANCE"/>
    <m/>
    <m/>
    <m/>
    <m/>
    <n v="0"/>
    <s v="SIN AVANCE"/>
    <m/>
    <m/>
    <m/>
    <n v="1"/>
    <n v="25"/>
    <s v="MUY DEFICIENTE"/>
  </r>
  <r>
    <s v="INCLUSIÓN SOCIAL Y ACCESO A DERECHOS"/>
    <x v="5"/>
    <s v="Gobernanza y Gobernabilidad de la salud para la paz"/>
    <x v="8"/>
    <s v="Cobertura en la implementacion de la Ruta de Promocion y Mantenimiento de la Salud en Nariño"/>
    <n v="0.23"/>
    <n v="0.8"/>
    <x v="7"/>
    <s v="Inspección, Vigilancia y Control"/>
    <n v="272"/>
    <s v="Realizadas visitas de inspección, vigilancia y control a los integrantes a la red departamental de laboratorios, para verificación de cumplimiento de estándares de calidad según Resolución 1619 de 2015 y demás normatividad vigente."/>
    <n v="1903016"/>
    <s v="servicios de auditoria y visitas inspectivas"/>
    <n v="190301600"/>
    <s v="Auditorias y visitas de inspección realizadas"/>
    <s v="objetivo 3 salud y bienestar"/>
    <s v="Incremento"/>
    <s v="Acumulada"/>
    <n v="12"/>
    <n v="23"/>
    <n v="17"/>
    <n v="19"/>
    <n v="21"/>
    <n v="23"/>
    <n v="11"/>
    <n v="64.705882352941174"/>
    <n v="64.705882352941174"/>
    <x v="3"/>
    <n v="0"/>
    <n v="0"/>
    <n v="0"/>
    <m/>
    <n v="0"/>
    <s v="SIN AVANCE"/>
    <m/>
    <m/>
    <m/>
    <m/>
    <n v="0"/>
    <s v="SIN AVANCE"/>
    <m/>
    <m/>
    <m/>
    <m/>
    <n v="0"/>
    <s v="SIN AVANCE"/>
    <m/>
    <m/>
    <m/>
    <n v="11"/>
    <n v="47.826086956521742"/>
    <s v="DEFICIENTE"/>
  </r>
  <r>
    <s v="INCLUSIÓN SOCIAL Y ACCESO A DERECHOS"/>
    <x v="5"/>
    <s v="Gobernanza y Gobernabilidad de la salud para la paz"/>
    <x v="8"/>
    <s v="Cobertura en la implementacion de la Ruta de Promocion y Mantenimiento de la Salud en Nariño"/>
    <n v="0.23"/>
    <n v="0.8"/>
    <x v="7"/>
    <s v="Inspección, Vigilancia y Control"/>
    <n v="273"/>
    <s v="Realizados los análisis en el laboratorio de salud pública en el marco de coordinación de la red departamental de laboratorios, la vigilancia en salud pública y el control sanitario."/>
    <n v="1903012"/>
    <s v="Servicio de análisis de laboratorio"/>
    <n v="190301200"/>
    <s v="Analisis realizados"/>
    <s v="objetivo 3 salud y bienestar"/>
    <s v="Mantenimiento"/>
    <s v="No acumulada"/>
    <n v="14000"/>
    <n v="16000"/>
    <n v="16000"/>
    <n v="16000"/>
    <n v="16000"/>
    <n v="16000"/>
    <n v="18727"/>
    <n v="117.04375"/>
    <n v="100"/>
    <x v="0"/>
    <n v="0"/>
    <n v="0"/>
    <n v="0"/>
    <m/>
    <n v="0"/>
    <s v="SIN AVANCE"/>
    <m/>
    <m/>
    <m/>
    <m/>
    <n v="0"/>
    <s v="SIN AVANCE"/>
    <m/>
    <m/>
    <m/>
    <m/>
    <n v="0"/>
    <s v="SIN AVANCE"/>
    <m/>
    <m/>
    <m/>
    <n v="18727"/>
    <n v="468175"/>
    <s v="OPTIMO"/>
  </r>
  <r>
    <s v="INCLUSIÓN SOCIAL Y ACCESO A DERECHOS"/>
    <x v="5"/>
    <s v="Gobernanza y Gobernabilidad de la salud para la paz"/>
    <x v="8"/>
    <s v="Cobertura en la implementacion de la Ruta de Promocion y Mantenimiento de la Salud en Nariño"/>
    <n v="0.23"/>
    <n v="0.8"/>
    <x v="7"/>
    <s v="Inspección, Vigilancia y Control"/>
    <n v="274"/>
    <s v="Realizadas asistencias técnicas a los integrantes de la red departamental de laboratorios de Nariño para el cumplimiento de la normatividad vigente"/>
    <n v="1903034"/>
    <s v="Servicio de asistencia técnica"/>
    <n v="190303400"/>
    <s v="Asistencias técnicas realizadas"/>
    <s v="objetivo 3 salud y bienestar"/>
    <s v="Mantenimiento"/>
    <s v="No acumulada"/>
    <n v="141"/>
    <n v="150"/>
    <n v="150"/>
    <n v="150"/>
    <n v="150"/>
    <n v="150"/>
    <n v="130"/>
    <n v="86.666666666666671"/>
    <n v="86.666666666666671"/>
    <x v="7"/>
    <n v="0"/>
    <n v="0"/>
    <n v="0"/>
    <m/>
    <n v="0"/>
    <s v="SIN AVANCE"/>
    <m/>
    <m/>
    <m/>
    <m/>
    <n v="0"/>
    <s v="SIN AVANCE"/>
    <m/>
    <m/>
    <m/>
    <m/>
    <n v="0"/>
    <s v="SIN AVANCE"/>
    <m/>
    <m/>
    <m/>
    <n v="130"/>
    <n v="3250"/>
    <s v="OPTIMO"/>
  </r>
  <r>
    <s v="INCLUSIÓN SOCIAL Y ACCESO A DERECHOS"/>
    <x v="5"/>
    <s v="Gobernanza y Gobernabilidad de la salud para la paz"/>
    <x v="8"/>
    <s v="Cobertura en la implementacion de la Ruta de Promocion y Mantenimiento de la Salud en Nariño"/>
    <n v="0.23"/>
    <n v="0.8"/>
    <x v="7"/>
    <s v="Inspección, Vigilancia y Control"/>
    <n v="275"/>
    <s v="Fortalecida la cultura de autocuidado de la salud en la población de Nariño mediante estrategias de comunicación y difusión."/>
    <n v="1903047"/>
    <s v="Servicios de comunicación y divulgación en inspección, vigilancia y control"/>
    <n v="190304700"/>
    <s v="Productos de comunicación difundidos"/>
    <s v="objetivo 3 - Salud y Bienestar"/>
    <s v="Incremento"/>
    <s v="Acumulada"/>
    <n v="460"/>
    <n v="850"/>
    <n v="700"/>
    <n v="750"/>
    <n v="800"/>
    <n v="850"/>
    <n v="1361"/>
    <n v="194.42857142857142"/>
    <n v="100"/>
    <x v="0"/>
    <n v="0"/>
    <n v="0"/>
    <n v="0"/>
    <m/>
    <n v="0"/>
    <s v="SIN AVANCE"/>
    <m/>
    <m/>
    <m/>
    <m/>
    <n v="0"/>
    <s v="SIN AVANCE"/>
    <m/>
    <m/>
    <m/>
    <m/>
    <n v="0"/>
    <s v="SIN AVANCE"/>
    <m/>
    <m/>
    <m/>
    <n v="1361"/>
    <n v="100"/>
    <s v="OPTIMO"/>
  </r>
  <r>
    <s v="INCLUSIÓN SOCIAL Y ACCESO A DERECHOS"/>
    <x v="5"/>
    <s v="Sostenibiliad del sistema mejoramiento de la red publica en salud para la paz"/>
    <x v="8"/>
    <s v="Cobertura del régimen subsidiado"/>
    <n v="0.9839"/>
    <n v="0.98799999999999999"/>
    <x v="7"/>
    <s v="Aseguramiento y prestación integral de servicios de salud"/>
    <n v="276"/>
    <s v=" Generando documentos resultantes de las acciones de inspección y vigilancia a las Empresas Promotoras de Salud y municipios en el flujo de recursos (circular 030/2013)e Inspección y vigilancia en la auditoría de la Guía de Auditorías a Empresas Promotoras de Salud, gestión de Peticiones Quejas y Reclamos, evaluación de la capacidad de gestión de las Direcciones Locales de Salud (Decreto 3003/2005). "/>
    <n v="1906040"/>
    <s v="Documentos de evaluación"/>
    <n v="190604000"/>
    <s v="Documentos de evaluación realizados"/>
    <s v="objetivo 3 salud y bienestar"/>
    <s v="Incremento"/>
    <s v="Acumulada"/>
    <n v="100"/>
    <n v="115"/>
    <n v="100"/>
    <n v="105"/>
    <n v="110"/>
    <n v="115"/>
    <n v="87"/>
    <n v="87"/>
    <n v="87"/>
    <x v="7"/>
    <n v="234181221"/>
    <n v="131223568"/>
    <n v="60670960"/>
    <m/>
    <n v="0"/>
    <s v="SIN AVANCE"/>
    <m/>
    <m/>
    <m/>
    <m/>
    <n v="0"/>
    <s v="SIN AVANCE"/>
    <m/>
    <m/>
    <m/>
    <m/>
    <n v="0"/>
    <s v="SIN AVANCE"/>
    <m/>
    <m/>
    <m/>
    <n v="87"/>
    <n v="75.652173913043484"/>
    <s v="BUENO"/>
  </r>
  <r>
    <s v="INCLUSIÓN SOCIAL Y ACCESO A DERECHOS"/>
    <x v="5"/>
    <s v="Sostenibiliad del sistema mejoramiento de la red publica en salud para la paz"/>
    <x v="8"/>
    <s v="Cobertura del régimen subsidiado"/>
    <n v="0.9839"/>
    <n v="0.98799999999999999"/>
    <x v="7"/>
    <s v="Aseguramiento y prestación integral de servicios de salud"/>
    <n v="277"/>
    <s v="Asignación y giro de recursos a los entes municipales (giro directo ESE) para la cofinanciación del régimen subsidiado."/>
    <n v="1906035"/>
    <s v="Servicio de apoyo financiero para la atención en salud a la población"/>
    <n v="190603500"/>
    <s v="Instituciones financiadas para la atención en salud a la población"/>
    <s v="objetivo 3 salud y bienestar"/>
    <s v="Mantenimiento"/>
    <s v="No acumulada"/>
    <n v="64"/>
    <n v="64"/>
    <n v="64"/>
    <n v="64"/>
    <n v="64"/>
    <n v="64"/>
    <n v="64"/>
    <n v="100"/>
    <n v="100"/>
    <x v="0"/>
    <n v="65253488868"/>
    <n v="37870531475"/>
    <n v="37870531475"/>
    <m/>
    <n v="0"/>
    <s v="SIN AVANCE"/>
    <m/>
    <m/>
    <m/>
    <m/>
    <n v="0"/>
    <s v="SIN AVANCE"/>
    <m/>
    <m/>
    <m/>
    <m/>
    <n v="0"/>
    <s v="SIN AVANCE"/>
    <m/>
    <m/>
    <m/>
    <n v="64"/>
    <n v="1600"/>
    <s v="OPTIMO"/>
  </r>
  <r>
    <s v="INCLUSIÓN SOCIAL Y ACCESO A DERECHOS"/>
    <x v="5"/>
    <s v="Sostenibiliad del sistema mejoramiento de la red publica en salud para la paz"/>
    <x v="8"/>
    <s v="Cobertura del régimen subsidiado"/>
    <n v="0.9839"/>
    <n v="0.98799999999999999"/>
    <x v="7"/>
    <s v="Aseguramiento y prestación integral de servicios de salud"/>
    <n v="278"/>
    <s v="Jornadas de asistencia técnica a los actores del Sistema General de Seguridad Social en Salud en fortalecimiento de sus competencias en: Aseguramiento, Prestación de Servicios, Vigilancia a Direcciones Locales de Salud, Riesgo Financiero de Empresas Sociales del Estado (ESE), Centro Regulador de Urgencias y Emergencias y Atención a Usuarios. "/>
    <n v="1906041"/>
    <s v="Servicio de asistencia técnica"/>
    <n v="190604100"/>
    <s v="Asistencias técnicas realizadas"/>
    <s v="objetivo 3 salud y bienestar"/>
    <s v="Incremento"/>
    <s v="Acumulada"/>
    <n v="32"/>
    <n v="38"/>
    <n v="32"/>
    <n v="34"/>
    <n v="36"/>
    <n v="38"/>
    <n v="29"/>
    <n v="90.625"/>
    <n v="90.625"/>
    <x v="2"/>
    <n v="45046400858"/>
    <n v="1881953176"/>
    <n v="2851897508"/>
    <m/>
    <n v="0"/>
    <s v="SIN AVANCE"/>
    <m/>
    <m/>
    <m/>
    <m/>
    <n v="0"/>
    <s v="SIN AVANCE"/>
    <m/>
    <m/>
    <m/>
    <m/>
    <n v="0"/>
    <s v="SIN AVANCE"/>
    <m/>
    <m/>
    <m/>
    <n v="29"/>
    <n v="76.315789473684205"/>
    <s v="BUEN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79"/>
    <s v="Visitas de Inspección Vigilancia y Control a los prestadores de servicios de salud públicos y privados en el cumplimiento de estándares de habilitación."/>
    <n v="1906040"/>
    <s v="Documentos de evaluación"/>
    <n v="190604000"/>
    <s v="Documentos de evaluación realizados - Informes de Visitas de Certificación de Habilitación"/>
    <s v="objetivo 3 salud y bienestar"/>
    <s v="Incremento"/>
    <s v="Acumulada"/>
    <n v="100"/>
    <n v="275"/>
    <n v="150"/>
    <n v="225"/>
    <n v="250"/>
    <n v="275"/>
    <n v="172"/>
    <n v="114.66666666666667"/>
    <n v="100"/>
    <x v="0"/>
    <n v="144409587"/>
    <n v="53869500"/>
    <n v="37492000"/>
    <m/>
    <n v="0"/>
    <s v="SIN AVANCE"/>
    <m/>
    <m/>
    <m/>
    <m/>
    <n v="0"/>
    <s v="SIN AVANCE"/>
    <m/>
    <m/>
    <m/>
    <m/>
    <n v="0"/>
    <s v="SIN AVANCE"/>
    <m/>
    <m/>
    <m/>
    <n v="172"/>
    <n v="62.545454545454547"/>
    <s v="ACEPTABLE"/>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0"/>
    <s v="Visitas de Inspección y Vigilancia  al Plan de Mantenimiento Hospitalario de los prestadores de servicios de salud públicos."/>
    <n v="1906040"/>
    <s v="Documentos de evaluación"/>
    <n v="190604000"/>
    <s v="Documentos de evaluación realizados - Informes de Visitas de Vigilancia a Planes de Mantenimiento Hospitalario"/>
    <s v="objetivo 3 salud y bienestar"/>
    <s v="Incremento"/>
    <s v="Acumulada"/>
    <n v="40"/>
    <n v="52"/>
    <n v="43"/>
    <n v="45"/>
    <n v="49"/>
    <n v="52"/>
    <n v="37"/>
    <n v="86.04651162790698"/>
    <n v="86.04651162790698"/>
    <x v="7"/>
    <n v="61749256"/>
    <n v="5133500"/>
    <n v="4013500"/>
    <m/>
    <n v="0"/>
    <s v="SIN AVANCE"/>
    <m/>
    <m/>
    <m/>
    <m/>
    <n v="0"/>
    <s v="SIN AVANCE"/>
    <m/>
    <m/>
    <m/>
    <m/>
    <n v="0"/>
    <s v="SIN AVANCE"/>
    <m/>
    <m/>
    <m/>
    <n v="37"/>
    <n v="71.15384615384616"/>
    <s v="BUEN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1"/>
    <s v="Seguimiento a los recursos de oferta. "/>
    <n v="1906040"/>
    <s v="Documentos de evaluación"/>
    <n v="190604000"/>
    <s v="Documentos de evaluación realizados - Contratos de Subsidio a la oferta suscritos con las 21 Empresas Sociales del Estado de los municipios descertificados y no descentralizados para el seguimiento a la ejecución de los recursos de SGP-oferta"/>
    <s v="objetivo 3 salud y bienestar"/>
    <s v="Mantenimiento"/>
    <s v="No acumulada"/>
    <n v="21"/>
    <n v="21"/>
    <n v="21"/>
    <n v="21"/>
    <n v="21"/>
    <n v="21"/>
    <n v="21"/>
    <n v="100"/>
    <n v="100"/>
    <x v="0"/>
    <n v="0"/>
    <n v="0"/>
    <n v="0"/>
    <m/>
    <n v="0"/>
    <s v="SIN AVANCE"/>
    <m/>
    <m/>
    <m/>
    <m/>
    <n v="0"/>
    <s v="SIN AVANCE"/>
    <m/>
    <m/>
    <m/>
    <m/>
    <n v="0"/>
    <s v="SIN AVANCE"/>
    <m/>
    <m/>
    <m/>
    <n v="21"/>
    <n v="525"/>
    <s v="OPTIMO"/>
  </r>
  <r>
    <s v="INCLUSIÓN SOCIAL Y ACCESO A DERECHOS"/>
    <x v="5"/>
    <s v="Sostenibiliad del sistema mejoramiento de la red publica en salud para la paz"/>
    <x v="8"/>
    <s v="Proporción de Satisfacción Global de los usuarios en las Instituciones Prestadoras de Servicios de Salud"/>
    <n v="0.92500000000000004"/>
    <n v="0.95"/>
    <x v="7"/>
    <s v="Aseguramiento y prestación integral de servicios de salud"/>
    <n v="282"/>
    <s v="Seguimiento a los Programas de Saneamiento Fiscal y Financiero de las Empresas Sociales del Estado categorizadas en riesgo financiero por el Ministerio de Salud y Protección Social."/>
    <n v="1906040"/>
    <s v="Documentos de evaluación"/>
    <n v="190604000"/>
    <s v="Documentos de evaluación realizados - Informes Trimestrales de Seguimiento a los Programas de Saneamiento Fiscal y Financiero"/>
    <s v="objetivo 3 salud y bienestar"/>
    <s v="Mantenimiento"/>
    <s v="No acumulada"/>
    <n v="44"/>
    <n v="44"/>
    <n v="44"/>
    <n v="44"/>
    <n v="44"/>
    <n v="44"/>
    <n v="33"/>
    <n v="75"/>
    <n v="75"/>
    <x v="7"/>
    <n v="35247768"/>
    <n v="33336710"/>
    <n v="18183660"/>
    <m/>
    <n v="0"/>
    <s v="SIN AVANCE"/>
    <m/>
    <m/>
    <m/>
    <m/>
    <n v="0"/>
    <s v="SIN AVANCE"/>
    <m/>
    <m/>
    <m/>
    <m/>
    <n v="0"/>
    <s v="SIN AVANCE"/>
    <m/>
    <m/>
    <m/>
    <n v="33"/>
    <n v="825"/>
    <s v="OPTIMO"/>
  </r>
  <r>
    <s v="INCLUSIÓN SOCIAL Y ACCESO A DERECHOS"/>
    <x v="5"/>
    <s v="Sostenibiliad del sistema mejoramiento de la red publica en salud para la paz"/>
    <x v="8"/>
    <s v="Medición del Desempeño Institucional"/>
    <n v="62.1"/>
    <n v="65"/>
    <x v="7"/>
    <s v="Aseguramiento y prestación integral de servicios de salud"/>
    <n v="283"/>
    <s v="Implementación de Sistema de gestiòn de calidad de la entidad."/>
    <n v="1906039"/>
    <s v="Documentos de lineamientos técnicos"/>
    <n v="190603900"/>
    <s v="Documentos de planeación realizados"/>
    <s v="objetivo 3 salud y bienestar"/>
    <s v="Mantenimiento"/>
    <s v="No acumulada"/>
    <n v="1"/>
    <n v="1"/>
    <n v="1"/>
    <n v="1"/>
    <n v="1"/>
    <n v="1"/>
    <n v="1"/>
    <n v="100"/>
    <n v="100"/>
    <x v="0"/>
    <n v="85833998"/>
    <n v="52900930"/>
    <n v="21988465"/>
    <m/>
    <n v="0"/>
    <s v="SIN AVANCE"/>
    <m/>
    <m/>
    <m/>
    <m/>
    <n v="0"/>
    <s v="SIN AVANCE"/>
    <m/>
    <m/>
    <m/>
    <m/>
    <n v="0"/>
    <s v="SIN AVANCE"/>
    <m/>
    <m/>
    <m/>
    <n v="1"/>
    <n v="25"/>
    <s v="MUY DEFICIENTE"/>
  </r>
  <r>
    <s v="INCLUSIÓN SOCIAL Y ACCESO A DERECHOS"/>
    <x v="5"/>
    <s v="Gobernanza y Gobernabilidad de la salud para la paz"/>
    <x v="8"/>
    <s v="Medición del Desempeño Institucional"/>
    <n v="62.1"/>
    <n v="65"/>
    <x v="7"/>
    <s v="Salud pùblica"/>
    <n v="284"/>
    <s v="Actualización e implementación de sistemas de información para mejorar la calidad de estadísticas del sector salud."/>
    <n v="1905052"/>
    <s v="Servicio de información implementados"/>
    <n v="190505200"/>
    <s v="sistemas de informacion implementados"/>
    <s v="objetivo 3 salud y bienestar"/>
    <s v="Incremento"/>
    <s v="Acumulada"/>
    <n v="10"/>
    <n v="15"/>
    <n v="10"/>
    <n v="15"/>
    <n v="15"/>
    <n v="15"/>
    <n v="9"/>
    <n v="90"/>
    <n v="90"/>
    <x v="2"/>
    <n v="2342946758"/>
    <n v="200000000"/>
    <n v="100000000"/>
    <m/>
    <n v="0"/>
    <s v="SIN AVANCE"/>
    <m/>
    <m/>
    <m/>
    <m/>
    <n v="0"/>
    <s v="SIN AVANCE"/>
    <m/>
    <m/>
    <m/>
    <m/>
    <n v="0"/>
    <s v="SIN AVANCE"/>
    <m/>
    <m/>
    <m/>
    <n v="9"/>
    <n v="60"/>
    <s v="ACEPTABLE"/>
  </r>
  <r>
    <s v="INCLUSIÓN SOCIAL Y ACCESO A DERECHOS"/>
    <x v="5"/>
    <s v="Gobernanza y Gobernabilidad de la salud para la paz"/>
    <x v="8"/>
    <s v="Medición del Desempeño Institucional"/>
    <n v="62.1"/>
    <n v="65"/>
    <x v="7"/>
    <s v="Salud pùblica"/>
    <n v="285"/>
    <s v="Formulación e implementación del plan estratégico de tecnología de la información y comunicación, plan de seguridad de la información y riesgos de la seguridad de la información."/>
    <n v="1905015"/>
    <s v="Documentos de planeación"/>
    <n v="190501505"/>
    <s v="Planes estratégicos elaborados"/>
    <s v="objetivo 3 salud y bienestar"/>
    <s v="Mantenimiento"/>
    <s v="No acumulada"/>
    <n v="3"/>
    <n v="3"/>
    <n v="3"/>
    <n v="3"/>
    <n v="3"/>
    <n v="3"/>
    <n v="3"/>
    <n v="100"/>
    <n v="100"/>
    <x v="0"/>
    <n v="585736690"/>
    <n v="40620070"/>
    <n v="23353824"/>
    <m/>
    <n v="0"/>
    <s v="SIN AVANCE"/>
    <m/>
    <m/>
    <m/>
    <m/>
    <n v="0"/>
    <s v="SIN AVANCE"/>
    <m/>
    <m/>
    <m/>
    <m/>
    <n v="0"/>
    <s v="SIN AVANCE"/>
    <m/>
    <m/>
    <m/>
    <n v="3"/>
    <n v="75"/>
    <s v="BUENO"/>
  </r>
  <r>
    <s v="INCLUSIÓN SOCIAL Y ACCESO A DERECHOS"/>
    <x v="5"/>
    <s v="Talento Humano de Salud con suficiencia y dignidad  para la paz"/>
    <x v="8"/>
    <s v="Medición del Desempeño Institucional"/>
    <n v="62.1"/>
    <n v="65"/>
    <x v="7"/>
    <s v="Aseguramiento y prestación integral de servicios de salud"/>
    <n v="286"/>
    <s v="Fortalecimiento de la formación y bienestar social del Talento Humano"/>
    <n v="1906024"/>
    <s v="Servicio de apoyo financiero para el fortalecimiento del talento humano en salud"/>
    <n v="190602400"/>
    <s v="Personas apoyadas"/>
    <s v="objetivo 3 salud y bienestar"/>
    <s v="Mantenimiento"/>
    <s v="No acumulada"/>
    <n v="296"/>
    <n v="296"/>
    <n v="296"/>
    <n v="296"/>
    <n v="296"/>
    <n v="296"/>
    <n v="80"/>
    <n v="27.027027027027028"/>
    <n v="27.027027027027028"/>
    <x v="6"/>
    <n v="1016800000"/>
    <n v="200000000"/>
    <n v="200000000"/>
    <m/>
    <n v="0"/>
    <s v="SIN AVANCE"/>
    <m/>
    <m/>
    <m/>
    <m/>
    <n v="0"/>
    <s v="SIN AVANCE"/>
    <m/>
    <m/>
    <m/>
    <m/>
    <n v="0"/>
    <s v="SIN AVANCE"/>
    <m/>
    <m/>
    <m/>
    <n v="80"/>
    <n v="2000"/>
    <s v="OPTIMO"/>
  </r>
  <r>
    <s v="INCLUSIÓN SOCIAL Y ACCESO A DERECHOS"/>
    <x v="5"/>
    <s v="Talento Humano de Salud con suficiencia y dignidad  para la paz"/>
    <x v="8"/>
    <s v="Medición del Desempeño Institucional"/>
    <n v="62.1"/>
    <n v="65"/>
    <x v="7"/>
    <s v="Aseguramiento y prestación integral de servicios de salud"/>
    <n v="287"/>
    <s v="Formulacion, ejecucion y seguimiento del plan de formalizacion laboral para IDSN."/>
    <n v="1906037"/>
    <s v="Documentos de planeación"/>
    <n v="190603700"/>
    <s v="Documentos de planeación realizados"/>
    <s v="objetivo 3 salud y bienestar"/>
    <s v="Mantenimiento"/>
    <s v="No acumulada"/>
    <n v="0"/>
    <n v="1"/>
    <n v="1"/>
    <n v="1"/>
    <n v="1"/>
    <n v="1"/>
    <n v="0"/>
    <n v="0"/>
    <n v="0"/>
    <x v="1"/>
    <n v="254200000"/>
    <n v="119266300"/>
    <n v="114443300"/>
    <m/>
    <n v="0"/>
    <s v="SIN AVANCE"/>
    <m/>
    <m/>
    <m/>
    <m/>
    <n v="0"/>
    <s v="SIN AVANCE"/>
    <m/>
    <m/>
    <m/>
    <m/>
    <n v="0"/>
    <s v="SIN AVANCE"/>
    <m/>
    <m/>
    <m/>
    <n v="0"/>
    <n v="0"/>
    <s v="SIN AVANCE"/>
  </r>
  <r>
    <s v="INCLUSIÓN SOCIAL Y ACCESO A DERECHOS"/>
    <x v="5"/>
    <s v="Talento Humano de Salud con suficiencia y dignidad  para la paz"/>
    <x v="8"/>
    <s v="Medición del Desempeño Institucional"/>
    <n v="62.1"/>
    <n v="65"/>
    <x v="7"/>
    <s v="Aseguramiento y prestación integral de servicios de salud"/>
    <n v="288"/>
    <s v="Implementación del Sistema de Seguridad y Salud en el Trabajo de la entidad."/>
    <s v="1906040"/>
    <s v="Implementación del Sistema de Seguridad y Salud en el Trabajo de la entidad"/>
    <n v="190604000"/>
    <s v="Documentos de evaluación realizados"/>
    <s v="objetivo 3 salud y bienestar"/>
    <s v="Mantenimiento"/>
    <s v="No acumulada"/>
    <n v="1"/>
    <n v="1"/>
    <n v="1"/>
    <n v="1"/>
    <n v="1"/>
    <n v="1"/>
    <n v="0.8"/>
    <n v="80"/>
    <n v="80"/>
    <x v="7"/>
    <n v="1281000000"/>
    <n v="98222790"/>
    <n v="37234409"/>
    <m/>
    <n v="0"/>
    <s v="SIN AVANCE"/>
    <m/>
    <m/>
    <m/>
    <m/>
    <n v="0"/>
    <s v="SIN AVANCE"/>
    <m/>
    <m/>
    <m/>
    <m/>
    <n v="0"/>
    <s v="SIN AVANCE"/>
    <m/>
    <m/>
    <m/>
    <n v="0.8"/>
    <n v="20"/>
    <s v="MUY DEFICIENTE"/>
  </r>
  <r>
    <s v="INCLUSIÓN SOCIAL Y ACCESO A DERECHOS"/>
    <x v="5"/>
    <s v="Talento Humano de Salud con suficiencia y dignidad  para la paz"/>
    <x v="8"/>
    <s v="Medición del Desempeño Institucional"/>
    <n v="62.1"/>
    <n v="65"/>
    <x v="7"/>
    <s v="Aseguramiento y prestación integral de servicios de salud"/>
    <n v="289"/>
    <s v="Implementación del sistema de gestión documental."/>
    <n v="1906039"/>
    <s v="Documentos de lineamientos técnicos para la implementación del sistema de gestión documental"/>
    <n v="190603900"/>
    <s v="Documentos de planeación realizados"/>
    <s v="objetivo 3 salud y bienestar"/>
    <s v="Mantenimiento"/>
    <s v="No acumulada"/>
    <n v="1"/>
    <n v="1"/>
    <n v="1"/>
    <n v="1"/>
    <n v="1"/>
    <n v="1"/>
    <n v="1"/>
    <n v="100"/>
    <n v="100"/>
    <x v="0"/>
    <n v="0"/>
    <n v="0"/>
    <n v="0"/>
    <m/>
    <n v="0"/>
    <s v="SIN AVANCE"/>
    <m/>
    <m/>
    <m/>
    <m/>
    <n v="0"/>
    <s v="SIN AVANCE"/>
    <m/>
    <m/>
    <m/>
    <m/>
    <n v="0"/>
    <s v="SIN AVANCE"/>
    <m/>
    <m/>
    <m/>
    <n v="1"/>
    <n v="2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0"/>
    <s v="Programa de reorganización de Empresas Sociales del Estado para el Departamento, formulado y/o actualizado."/>
    <s v="1906037"/>
    <s v="Documentos de planeación"/>
    <n v="190603700"/>
    <s v="Documentos de planeación realizados"/>
    <s v="objetivo 3 salud y bienestar"/>
    <s v="Mantenimiento"/>
    <s v="No acumulada"/>
    <n v="1"/>
    <n v="1"/>
    <s v="NP"/>
    <n v="1"/>
    <s v="NP"/>
    <n v="1"/>
    <n v="1"/>
    <n v="0"/>
    <n v="0"/>
    <x v="4"/>
    <n v="0"/>
    <n v="0"/>
    <n v="0"/>
    <m/>
    <n v="0"/>
    <s v="SIN AVANCE"/>
    <m/>
    <m/>
    <m/>
    <m/>
    <n v="0"/>
    <s v="NO PROGRAMADA"/>
    <m/>
    <m/>
    <m/>
    <m/>
    <n v="0"/>
    <s v="SIN AVANCE"/>
    <m/>
    <m/>
    <m/>
    <n v="1"/>
    <n v="2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1"/>
    <s v="Infraestructura hospitalaria de primer nivel de atención ampliada."/>
    <n v="1906002"/>
    <s v="Hospitales de primer nivel de atención ampliados"/>
    <n v="190600200"/>
    <s v="Hospitales de primer nivel de atención ampliados"/>
    <s v="3, Salud y bienestar"/>
    <s v="Incremento"/>
    <s v="No acumulada"/>
    <n v="5"/>
    <n v="15"/>
    <s v="NP"/>
    <n v="5"/>
    <n v="5"/>
    <n v="5"/>
    <n v="0"/>
    <n v="0"/>
    <n v="0"/>
    <x v="4"/>
    <n v="0"/>
    <n v="0"/>
    <n v="0"/>
    <m/>
    <n v="0"/>
    <s v="SIN AVANCE"/>
    <m/>
    <m/>
    <m/>
    <m/>
    <n v="0"/>
    <s v="SIN AVANCE"/>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2"/>
    <s v="Infraestructura hospitalaria de segundo nivel de atención ampliada."/>
    <s v="1906009"/>
    <s v="Hospitales de segundo nivel de atención ampliados"/>
    <n v="190600900"/>
    <s v="Hospitales de segundo nivel de atención ampliados"/>
    <s v="3, Salud y bienestar"/>
    <s v="Incremento"/>
    <s v="No acumulada"/>
    <n v="2"/>
    <n v="4"/>
    <s v="NP"/>
    <s v="NP"/>
    <n v="2"/>
    <n v="2"/>
    <n v="0"/>
    <n v="0"/>
    <n v="0"/>
    <x v="4"/>
    <n v="0"/>
    <n v="0"/>
    <n v="0"/>
    <m/>
    <n v="0"/>
    <s v="NO PROGRAMADA"/>
    <m/>
    <m/>
    <m/>
    <m/>
    <n v="0"/>
    <s v="SIN AVANCE"/>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3"/>
    <s v="Infraestructura hospitalaria de segundo nivel de atención construida y dotada con equipos y mobiliario."/>
    <s v="1906011"/>
    <s v="Hospitales de segundo nivel de atención construidos y dotados"/>
    <n v="190601100"/>
    <s v="Hospitales de segundo nivel de atención construidos y dotados"/>
    <s v="3, Salud y bienestar"/>
    <s v="Incremento"/>
    <s v="No acumulada"/>
    <n v="0"/>
    <n v="2"/>
    <s v="NP"/>
    <s v="NP"/>
    <s v="NP"/>
    <n v="2"/>
    <n v="0"/>
    <n v="0"/>
    <n v="0"/>
    <x v="4"/>
    <n v="0"/>
    <n v="0"/>
    <n v="0"/>
    <m/>
    <n v="0"/>
    <s v="NO PROGRAMADA"/>
    <m/>
    <m/>
    <m/>
    <m/>
    <n v="0"/>
    <s v="NO PROGRAMADA"/>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4"/>
    <s v="Infraestructura hospitalaria de tercer nivel de atención ampliada."/>
    <s v="1906016"/>
    <s v="Hospitales de tercer nivel de atención ampliados"/>
    <n v="190601600"/>
    <s v="Hospitales de tercer nivel ampliados"/>
    <s v="3, Salud y bienestar"/>
    <s v="Incremento"/>
    <s v="No acumulada"/>
    <n v="0"/>
    <n v="2"/>
    <s v="NP"/>
    <s v="NP"/>
    <s v="NP"/>
    <n v="2"/>
    <n v="0"/>
    <n v="0"/>
    <n v="0"/>
    <x v="4"/>
    <n v="0"/>
    <n v="0"/>
    <n v="0"/>
    <m/>
    <n v="0"/>
    <s v="NO PROGRAMADA"/>
    <m/>
    <m/>
    <m/>
    <m/>
    <n v="0"/>
    <s v="NO PROGRAMADA"/>
    <m/>
    <m/>
    <m/>
    <m/>
    <n v="0"/>
    <s v="SIN AVANCE"/>
    <m/>
    <m/>
    <m/>
    <n v="0"/>
    <n v="0"/>
    <s v="SIN AVANC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5"/>
    <s v="Incluye el apoyo tanto el financiero como en especie para prestar el servicio de transporte de pacientes. "/>
    <s v="1906022"/>
    <s v="Servicio de apoyo a la prestación del servicio de transporte de pacientes"/>
    <n v="190602200"/>
    <s v="Entidades de la red pública en salud apoyadas en la adquisición de ambulancias"/>
    <s v="3, Salud y bienestar"/>
    <s v="Incremento"/>
    <s v="No acumulada"/>
    <n v="30"/>
    <n v="39"/>
    <n v="9"/>
    <n v="10"/>
    <n v="10"/>
    <n v="10"/>
    <n v="8"/>
    <n v="88.888888888888886"/>
    <n v="88.888888888888886"/>
    <x v="7"/>
    <n v="0"/>
    <n v="0"/>
    <n v="0"/>
    <m/>
    <n v="0"/>
    <s v="SIN AVANCE"/>
    <m/>
    <m/>
    <m/>
    <m/>
    <n v="0"/>
    <s v="SIN AVANCE"/>
    <m/>
    <m/>
    <m/>
    <m/>
    <n v="0"/>
    <s v="SIN AVANCE"/>
    <m/>
    <m/>
    <m/>
    <n v="8"/>
    <n v="20.512820512820515"/>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6"/>
    <s v="Apoyo financieros y/o bienes para la adquisición de equipos biomédicos, dispositivos médicos, mobiliario asistencial, mobiliario administrativo, equipos de Tecnologías de la Información y las Comunicaciones (TIC) y equipos industriales de uso hospitalario, de acuerdo a la normatividad vigente en salud."/>
    <s v="1906026"/>
    <s v="Servicio de apoyo para la dotación hospitalaria"/>
    <n v="190602600"/>
    <s v="Elementos de dotación hospitalaria adquiridos"/>
    <s v="3, Salud y bienestar"/>
    <s v="Incremento"/>
    <s v="No acumulada"/>
    <n v="5172"/>
    <n v="3500"/>
    <n v="500"/>
    <n v="1000"/>
    <n v="1000"/>
    <n v="1000"/>
    <n v="132"/>
    <n v="26.4"/>
    <n v="26.4"/>
    <x v="6"/>
    <n v="0"/>
    <n v="0"/>
    <n v="0"/>
    <m/>
    <n v="0"/>
    <s v="SIN AVANCE"/>
    <m/>
    <m/>
    <m/>
    <m/>
    <n v="0"/>
    <s v="SIN AVANCE"/>
    <m/>
    <m/>
    <m/>
    <m/>
    <n v="0"/>
    <s v="SIN AVANCE"/>
    <m/>
    <m/>
    <m/>
    <n v="132"/>
    <n v="3.7714285714285714"/>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7"/>
    <s v="Infraestructura hospitalaria de primer nivel de atención construida y dotada con equipos y mobiliario."/>
    <s v="1906030"/>
    <s v="Hospitales de primer nivel de atención construidos y dotados"/>
    <n v="190603000"/>
    <s v="Hospitales de primer nivel de atención construidos y dotados"/>
    <s v="3, Salud y bienestar"/>
    <s v="Incremento"/>
    <s v="No acumulada"/>
    <n v="10"/>
    <n v="35"/>
    <n v="5"/>
    <n v="10"/>
    <n v="10"/>
    <n v="10"/>
    <n v="4"/>
    <n v="80"/>
    <n v="80"/>
    <x v="7"/>
    <n v="0"/>
    <n v="0"/>
    <n v="0"/>
    <m/>
    <n v="0"/>
    <s v="SIN AVANCE"/>
    <m/>
    <m/>
    <m/>
    <m/>
    <n v="0"/>
    <s v="SIN AVANCE"/>
    <m/>
    <m/>
    <m/>
    <m/>
    <n v="0"/>
    <s v="SIN AVANCE"/>
    <m/>
    <m/>
    <m/>
    <n v="4"/>
    <n v="11.428571428571429"/>
    <s v="MUY DEFICIENTE"/>
  </r>
  <r>
    <s v="INCLUSIÓN SOCIAL Y ACCESO A DERECHOS"/>
    <x v="5"/>
    <s v="Sostenibiliad del sistema mejoramiento de la red publica en salud para la paz"/>
    <x v="8"/>
    <s v="Proporción de satisfacción globlal de los usuarios en las IPS"/>
    <n v="0.92500000000000004"/>
    <n v="0.95"/>
    <x v="7"/>
    <s v="Aseguramiento y prestación integral de servicios de salud"/>
    <n v="298"/>
    <s v="Vehículos que permiten desplazar el servicio de salud al lugar de demanda."/>
    <s v="1906033"/>
    <s v="Unidades móviles para la atención médica adquiridas y dotadas"/>
    <n v="190603300"/>
    <s v="Unidades móviles para la atención médica adquiridas y dotadas"/>
    <s v="3, Salud y bienestar"/>
    <s v="Incremento"/>
    <s v="No acumulada"/>
    <n v="6"/>
    <n v="24"/>
    <n v="9"/>
    <n v="5"/>
    <n v="5"/>
    <n v="5"/>
    <n v="5"/>
    <n v="55.555555555555557"/>
    <n v="55.555555555555557"/>
    <x v="3"/>
    <n v="0"/>
    <n v="0"/>
    <n v="0"/>
    <m/>
    <n v="0"/>
    <s v="SIN AVANCE"/>
    <m/>
    <m/>
    <m/>
    <m/>
    <n v="0"/>
    <s v="SIN AVANCE"/>
    <m/>
    <m/>
    <m/>
    <m/>
    <n v="0"/>
    <s v="SIN AVANCE"/>
    <m/>
    <m/>
    <m/>
    <n v="5"/>
    <n v="20.833333333333332"/>
    <s v="MUY DEFICIENTE"/>
  </r>
  <r>
    <s v="INCLUSIÓN SOCIAL Y ACCESO A DERECHOS"/>
    <x v="5"/>
    <s v="Sostenibiliad del sistema mejoramiento de la red publica en salud para la paz"/>
    <x v="8"/>
    <s v="Incrementar la Razón estimada de talento humano de medicos generales en el departamento de Nariño  "/>
    <n v="0.188"/>
    <n v="0.22"/>
    <x v="7"/>
    <s v="Aseguramiento y prestación integral de servicios de salud"/>
    <n v="299"/>
    <s v="Implementación de estrategias sectoriales e intersectoriales, para generar mecanismos y espacios de participación, socialización y abogacía, para la atención integral en salud, la salud pública, la gobernanza en salud y las intervenciones colectivas. "/>
    <n v="1906037"/>
    <s v="Documentos de planeación"/>
    <n v="190603700"/>
    <s v="documento de planeacion realizado"/>
    <s v="objetivo 3 salud y bienestar"/>
    <s v="Mantenimiento"/>
    <s v="No acumulada"/>
    <n v="0"/>
    <n v="1"/>
    <n v="1"/>
    <n v="1"/>
    <n v="1"/>
    <n v="1"/>
    <n v="0"/>
    <n v="0"/>
    <n v="0"/>
    <x v="1"/>
    <n v="4500000000"/>
    <n v="2500000000"/>
    <n v="0"/>
    <m/>
    <n v="0"/>
    <s v="SIN AVANCE"/>
    <m/>
    <m/>
    <m/>
    <m/>
    <n v="0"/>
    <s v="SIN AVANCE"/>
    <m/>
    <m/>
    <m/>
    <m/>
    <n v="0"/>
    <s v="SIN AVANCE"/>
    <m/>
    <m/>
    <m/>
    <n v="0"/>
    <n v="0"/>
    <s v="SIN AVANCE"/>
  </r>
  <r>
    <s v="INCLUSIÓN SOCIAL Y ACCESO A DERECHOS"/>
    <x v="5"/>
    <s v="Atencion Primaria Integral en Salud para la Paz"/>
    <x v="8"/>
    <s v="Porcentaje de nacidos vivos con bajo peso al nacer a termino"/>
    <s v="4.5%"/>
    <s v="4.1%"/>
    <x v="7"/>
    <s v="Salud pùblica"/>
    <n v="300"/>
    <s v="Planes municipales de Soberanía y Seguridad Alimentaria con enfoque de derecho humano a la alimentación, formulados e implementados"/>
    <n v="1905015"/>
    <s v="Documentos de planeación"/>
    <n v="190501500"/>
    <s v="Documentos de planeación elaborados"/>
    <s v="objetivo 3 - Salud y Bienestar"/>
    <s v="Incremento"/>
    <s v="Acumulada"/>
    <n v="10"/>
    <n v="50"/>
    <n v="12"/>
    <n v="20"/>
    <n v="35"/>
    <n v="50"/>
    <n v="11"/>
    <n v="91.666666666666671"/>
    <n v="91.666666666666671"/>
    <x v="2"/>
    <n v="0"/>
    <n v="0"/>
    <n v="0"/>
    <m/>
    <n v="0"/>
    <s v="SIN AVANCE"/>
    <m/>
    <m/>
    <m/>
    <m/>
    <n v="0"/>
    <s v="SIN AVANCE"/>
    <m/>
    <m/>
    <m/>
    <m/>
    <n v="0"/>
    <s v="SIN AVANCE"/>
    <m/>
    <m/>
    <m/>
    <n v="11"/>
    <n v="22"/>
    <s v="MUY DEFICIENTE"/>
  </r>
  <r>
    <s v="INCLUSIÓN SOCIAL Y ACCESO A DERECHOS"/>
    <x v="5"/>
    <s v="Atencion Primaria Integral en Salud para la Paz"/>
    <x v="8"/>
    <s v="Porcentaje de nacidos vivos con bajo peso al nacer a termino"/>
    <s v="4.5%"/>
    <s v="4.1%"/>
    <x v="7"/>
    <s v="Salud pùblica"/>
    <n v="301"/>
    <s v="Evaluadas y certificadas las IPS con la estrategia de Instituciones Amigas de la Mujer y la Infancia Integral - IAMII"/>
    <s v="1905053"/>
    <s v="Documentos de evaluación"/>
    <n v="190505300"/>
    <s v="Documentos de evaluación realizados"/>
    <s v="objetivo 3 - Salud y Bienestar"/>
    <s v="Incremento"/>
    <s v="Acumulada"/>
    <n v="26"/>
    <n v="38"/>
    <n v="29"/>
    <n v="32"/>
    <n v="35"/>
    <n v="38"/>
    <n v="28"/>
    <n v="96.551724137931032"/>
    <n v="96.551724137931032"/>
    <x v="2"/>
    <n v="0"/>
    <n v="0"/>
    <n v="0"/>
    <m/>
    <n v="0"/>
    <s v="SIN AVANCE"/>
    <m/>
    <m/>
    <m/>
    <m/>
    <n v="0"/>
    <s v="SIN AVANCE"/>
    <m/>
    <m/>
    <m/>
    <m/>
    <n v="0"/>
    <s v="SIN AVANCE"/>
    <m/>
    <m/>
    <m/>
    <n v="28"/>
    <n v="73.684210526315795"/>
    <s v="BUENO"/>
  </r>
  <r>
    <s v="INCLUSIÓN SOCIAL Y ACCESO A DERECHOS"/>
    <x v="5"/>
    <s v="Atencion Primaria Integral en Salud para la Paz"/>
    <x v="8"/>
    <s v="Mortalidad por desnutrición aguda en menores de 5 años"/>
    <n v="4.0999999999999996"/>
    <n v="3.3"/>
    <x v="7"/>
    <s v="Salud pùblica"/>
    <n v="302"/>
    <s v="Fortalecida la asistencia técnica en el lineamiento de atención a la desnutrición aguda en menores de 5 años."/>
    <n v="1905050"/>
    <s v="Servicio de asistencia técnica"/>
    <n v="190505001"/>
    <s v="Entidades apoyadas"/>
    <s v="objetivo 3 - Salud y Bienestar"/>
    <s v="Mantenimiento"/>
    <s v="No acumulada"/>
    <n v="64"/>
    <n v="64"/>
    <n v="64"/>
    <n v="64"/>
    <n v="64"/>
    <n v="64"/>
    <n v="38"/>
    <n v="59.375"/>
    <n v="59.375"/>
    <x v="3"/>
    <n v="0"/>
    <n v="0"/>
    <n v="0"/>
    <m/>
    <n v="0"/>
    <s v="SIN AVANCE"/>
    <m/>
    <m/>
    <m/>
    <m/>
    <n v="0"/>
    <s v="SIN AVANCE"/>
    <m/>
    <m/>
    <m/>
    <m/>
    <n v="0"/>
    <s v="SIN AVANCE"/>
    <m/>
    <m/>
    <m/>
    <n v="38"/>
    <n v="950"/>
    <s v="OPTIMO"/>
  </r>
  <r>
    <s v="INCLUSIÓN SOCIAL Y ACCESO A DERECHOS"/>
    <x v="5"/>
    <s v="Atencion Primaria Integral en Salud para la Paz"/>
    <x v="8"/>
    <s v="Mortalidad por desnutrición aguda en menores de 5 años"/>
    <n v="4.0999999999999996"/>
    <n v="3.3"/>
    <x v="7"/>
    <s v="Salud pùblica"/>
    <n v="303"/>
    <s v="Implementadas en empresas públicas y privadas la sala amiga de la familia lactante de acuerdo a la Ley 1823/2017 y Resolución 2423/2018. "/>
    <n v="1905028"/>
    <s v="Servicio de gestión del riesgo para temas de consumo, aprovechamiento biológico, calidad e inocuidad de los alimentos"/>
    <n v="190502802"/>
    <s v="Estrategias de gestión para temas de consumo, aprovechamiento biológico, calidad e inocuidad de los alimentos implementadas"/>
    <s v="objetivo 3 - Salud y Bienestar"/>
    <s v="Incremento"/>
    <s v="Acumulada"/>
    <n v="27"/>
    <n v="45"/>
    <n v="30"/>
    <n v="35"/>
    <n v="40"/>
    <n v="45"/>
    <n v="31"/>
    <n v="103.33333333333333"/>
    <n v="100"/>
    <x v="0"/>
    <n v="0"/>
    <n v="0"/>
    <n v="0"/>
    <m/>
    <n v="0"/>
    <s v="SIN AVANCE"/>
    <m/>
    <m/>
    <m/>
    <m/>
    <n v="0"/>
    <s v="SIN AVANCE"/>
    <m/>
    <m/>
    <m/>
    <m/>
    <n v="0"/>
    <s v="SIN AVANCE"/>
    <m/>
    <m/>
    <m/>
    <n v="31"/>
    <n v="68.888888888888886"/>
    <s v="ACEPTABLE"/>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4"/>
    <s v="Fortalecida la articulación en la red de comités normativos de salud y seguridad en el trabajo y el consejo municipal de política social."/>
    <n v="1905025"/>
    <s v="Servicio de gestion del riesgo para abordar situaciones prevalentes de origen laboral"/>
    <n v="190502503"/>
    <s v="Estrategias de gestion del riesgo para abordar situaciones prevalentes de origen laboral implmentadas"/>
    <s v="objetivo 3 - Salud y Bienestar"/>
    <s v="Mantenimiento"/>
    <s v="No acumulada"/>
    <n v="7"/>
    <n v="7"/>
    <n v="7"/>
    <n v="7"/>
    <n v="7"/>
    <n v="7"/>
    <n v="7"/>
    <n v="100"/>
    <n v="100"/>
    <x v="0"/>
    <n v="0"/>
    <n v="0"/>
    <n v="0"/>
    <m/>
    <n v="0"/>
    <s v="SIN AVANCE"/>
    <m/>
    <m/>
    <m/>
    <m/>
    <n v="0"/>
    <s v="SIN AVANCE"/>
    <m/>
    <m/>
    <m/>
    <m/>
    <n v="0"/>
    <s v="SIN AVANCE"/>
    <m/>
    <m/>
    <m/>
    <n v="7"/>
    <n v="175"/>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5"/>
    <s v="Aplicada la política pública de seguridad y salud en el trabajo en los municipios a través de los planes operativos anuales."/>
    <n v="1905015"/>
    <s v="Documentos de planeación"/>
    <n v="190501500"/>
    <s v="Documentos de planeación elaborado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6"/>
    <s v="Fortalecida la política pública: &quot;Erradicación de trabajo infantil y sus peores formas&quot; en el Departamento."/>
    <n v="1905049"/>
    <s v="Servicios de promocion de la participacion social en salud"/>
    <n v="190504902"/>
    <s v="Mecanismos y espacios de participación social en salud conformados "/>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7"/>
    <s v="Incrementado el porcentaje de caracterización de las condiciones de salud y laborales para los trabajadores de la economia popular y comunitaria."/>
    <s v="1905037"/>
    <s v="Documentos de investigación"/>
    <n v="190503700"/>
    <s v="Documentos de investigación elaborados"/>
    <s v="objetivo 3 - Salud y Bienestar"/>
    <s v="Incremento"/>
    <s v="Acumulada"/>
    <n v="34.67"/>
    <n v="49.06"/>
    <n v="38.26"/>
    <n v="41.86"/>
    <n v="45.46"/>
    <n v="49.06"/>
    <n v="38.28"/>
    <n v="100.05227391531626"/>
    <n v="100"/>
    <x v="0"/>
    <n v="0"/>
    <n v="0"/>
    <n v="0"/>
    <m/>
    <n v="0"/>
    <s v="SIN AVANCE"/>
    <m/>
    <m/>
    <m/>
    <m/>
    <n v="0"/>
    <s v="SIN AVANCE"/>
    <m/>
    <m/>
    <m/>
    <m/>
    <n v="0"/>
    <s v="SIN AVANCE"/>
    <m/>
    <m/>
    <m/>
    <n v="38.28"/>
    <n v="78.026905829596416"/>
    <s v="BUENO"/>
  </r>
  <r>
    <s v="INCLUSIÓN SOCIAL Y ACCESO A DERECHOS"/>
    <x v="5"/>
    <s v="Atencion Primaria Integral en Salud para la Paz"/>
    <x v="8"/>
    <s v="Cobertura de intervenciones en salud y ámbito laboral a población de economía popular y comunitaria, a través de la aplicación del modelo de condiciones de salud y ocupacional"/>
    <n v="0.27800000000000002"/>
    <n v="0.35830000000000001"/>
    <x v="7"/>
    <s v="Salud pùblica"/>
    <n v="308"/>
    <s v="Fortalecida la capacidad técnica para la notificación de casos de accidente de trabajo en la economia popular y comunitaria, a través del aplicativo ATSIWeb"/>
    <n v="1905050"/>
    <s v="Servicio de asistencia tecnica"/>
    <n v="190505000"/>
    <s v="Asistencias tecnicas  realizadas"/>
    <s v="objetivo 3 - Salud y Bienestar"/>
    <s v="Mantenimiento"/>
    <s v="No acumulada"/>
    <n v="64"/>
    <n v="64"/>
    <n v="64"/>
    <n v="64"/>
    <n v="64"/>
    <n v="64"/>
    <n v="64"/>
    <n v="100"/>
    <n v="100"/>
    <x v="0"/>
    <n v="0"/>
    <n v="0"/>
    <n v="0"/>
    <m/>
    <n v="0"/>
    <s v="SIN AVANCE"/>
    <m/>
    <m/>
    <m/>
    <m/>
    <n v="0"/>
    <s v="SIN AVANCE"/>
    <m/>
    <m/>
    <m/>
    <m/>
    <n v="0"/>
    <s v="SIN AVANCE"/>
    <m/>
    <m/>
    <m/>
    <n v="64"/>
    <n v="1600"/>
    <s v="OPTIMO"/>
  </r>
  <r>
    <s v="INCLUSIÓN SOCIAL Y ACCESO A DERECHOS"/>
    <x v="5"/>
    <s v="Atencion Primaria Integral en Salud para la Paz"/>
    <x v="8"/>
    <s v="Municipios endémicos para malaria pasan de categoría de riesgo 5 a 4"/>
    <n v="10"/>
    <n v="8"/>
    <x v="7"/>
    <s v="Salud pùblica"/>
    <n v="309"/>
    <s v="Corresponde a la gestión integral de riesgos que propician la aparición de eventos que se caracterizan por presentar endemias focalizadas, escenarios variables de transmisión y patrones con comportamientos seculares, temporales, estacionales y cíclicos en poblaciones de riesgo. Incluye la reducción de la carga de las Enfermedades Transmitidas por Vectores - ETV (Malaria, Dengue, Leishmaniasis, Enfermedad de Chagas), enfermedades transmitidas por animales vertebrados (Encefalitis, Rabia, Leptospirosis, Brucelosis, Toxoplasmosis y otras). "/>
    <n v="1905043"/>
    <s v="Servicio de gestión del riesgo para abordar situaciones situaciones endemo-epidémicas"/>
    <n v="190504300"/>
    <s v="Campañas de gestión del riesgo para abordar situaciones situaciones endemo-epidémicas implementadas"/>
    <s v="Objetivo 3 - Salud y Bienestar"/>
    <s v="Incremento"/>
    <s v="Acumulada"/>
    <n v="18"/>
    <n v="22"/>
    <n v="19"/>
    <n v="20"/>
    <n v="21"/>
    <n v="22"/>
    <n v="19"/>
    <n v="100"/>
    <n v="100"/>
    <x v="0"/>
    <n v="1070180655"/>
    <n v="582581120"/>
    <n v="576329870"/>
    <m/>
    <n v="0"/>
    <s v="SIN AVANCE"/>
    <m/>
    <m/>
    <m/>
    <m/>
    <n v="0"/>
    <s v="SIN AVANCE"/>
    <m/>
    <m/>
    <m/>
    <m/>
    <n v="0"/>
    <s v="SIN AVANCE"/>
    <m/>
    <m/>
    <m/>
    <n v="19"/>
    <n v="86.36363636363636"/>
    <s v="BUENO"/>
  </r>
  <r>
    <s v="INCLUSIÓN SOCIAL Y ACCESO A DERECHOS"/>
    <x v="5"/>
    <s v="Gobernanza y Gobernabilidad de la salud para la paz"/>
    <x v="8"/>
    <s v="Porcentaje de ejecucion de Planes Territoriales de Salud Municipales"/>
    <n v="0.89900000000000002"/>
    <n v="0.92"/>
    <x v="7"/>
    <s v="Inspección, Vigilancia y Control"/>
    <n v="310"/>
    <s v="Consolidada, analizada y publicada la información epidemiologica de los procesos de vigilancia en salud publica: Indicadores básicos en salud, analisis de situación en salud (ASIS), eventos de notificación obligatoria (ENOS), boletin epidemiológico e informe de estadisticas vitales"/>
    <n v="1903001"/>
    <s v="Documentos de lineamientos técnicos"/>
    <n v="190300100"/>
    <s v="Documentos técnicos publicados y/o socializados"/>
    <s v="Salud y bienestar"/>
    <s v="Mantenimiento"/>
    <s v="No acumulada"/>
    <n v="5"/>
    <n v="5"/>
    <n v="5"/>
    <n v="5"/>
    <n v="5"/>
    <n v="5"/>
    <n v="2"/>
    <n v="40"/>
    <n v="40"/>
    <x v="5"/>
    <n v="0"/>
    <n v="0"/>
    <n v="0"/>
    <m/>
    <n v="0"/>
    <s v="SIN AVANCE"/>
    <m/>
    <m/>
    <m/>
    <m/>
    <n v="0"/>
    <s v="SIN AVANCE"/>
    <m/>
    <m/>
    <m/>
    <m/>
    <n v="0"/>
    <s v="SIN AVANCE"/>
    <m/>
    <m/>
    <m/>
    <n v="2"/>
    <n v="50"/>
    <s v="DEFICIENTE"/>
  </r>
  <r>
    <s v="INCLUSIÓN SOCIAL Y ACCESO A DERECHOS"/>
    <x v="5"/>
    <s v="Gobernanza y Gobernabilidad de la salud para la paz"/>
    <x v="8"/>
    <s v="Porcentaje de ejecucion de Planes Territoriales de Salud Municipales"/>
    <n v="0.89900000000000002"/>
    <n v="0.92"/>
    <x v="7"/>
    <s v="Inspección, Vigilancia y Control"/>
    <n v="311"/>
    <s v="Realizadas investigaciones en salud pública, en articulacion con la academia"/>
    <n v="1903046"/>
    <s v="Documentos metodológicos"/>
    <n v="190304600"/>
    <s v="Documentos metodológicos elaborados"/>
    <s v="Salud y bienestar"/>
    <s v="Mantenimiento"/>
    <s v="No acumulada"/>
    <n v="4"/>
    <n v="4"/>
    <n v="1"/>
    <n v="1"/>
    <n v="1"/>
    <n v="1"/>
    <n v="34"/>
    <n v="3400"/>
    <n v="100"/>
    <x v="0"/>
    <n v="0"/>
    <n v="0"/>
    <n v="0"/>
    <m/>
    <n v="0"/>
    <s v="SIN AVANCE"/>
    <m/>
    <m/>
    <m/>
    <m/>
    <n v="0"/>
    <s v="SIN AVANCE"/>
    <m/>
    <m/>
    <m/>
    <m/>
    <n v="0"/>
    <s v="SIN AVANCE"/>
    <m/>
    <m/>
    <m/>
    <n v="34"/>
    <n v="850"/>
    <s v="OPTIMO"/>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2"/>
    <s v="Acueductos rurales construidos."/>
    <s v="4003015"/>
    <s v="Acueductos construidos"/>
    <n v="400301500"/>
    <s v="Acueductos construidos"/>
    <s v="3. salud y bienestar_x000a_6. Agua limpia y saneamiento básico"/>
    <s v="Incremento"/>
    <s v="No acumulada"/>
    <n v="4"/>
    <n v="10"/>
    <n v="3"/>
    <n v="3"/>
    <n v="2"/>
    <n v="2"/>
    <n v="1"/>
    <n v="33.333333333333336"/>
    <n v="33.333333333333336"/>
    <x v="5"/>
    <n v="0"/>
    <n v="0"/>
    <n v="0"/>
    <m/>
    <n v="0"/>
    <s v="SIN AVANCE"/>
    <m/>
    <m/>
    <m/>
    <m/>
    <n v="0"/>
    <s v="SIN AVANCE"/>
    <m/>
    <m/>
    <m/>
    <m/>
    <n v="0"/>
    <s v="SIN AVANCE"/>
    <m/>
    <m/>
    <m/>
    <n v="1"/>
    <n v="10"/>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3"/>
    <s v="Estudios de pre inversión e inversión para acueductos rurales realizados."/>
    <n v="4003042"/>
    <s v="Estudios de pre inversión e inversión"/>
    <n v="400304200"/>
    <s v="Estudios o diseños realizados "/>
    <s v="3. salud y bienestar_x000a_6. Agua limpia y saneamiento básico"/>
    <s v="Incremento"/>
    <s v="No acumulada"/>
    <n v="11"/>
    <n v="30"/>
    <n v="6"/>
    <n v="10"/>
    <n v="10"/>
    <n v="4"/>
    <n v="7"/>
    <n v="116.66666666666667"/>
    <n v="100"/>
    <x v="0"/>
    <n v="0"/>
    <n v="0"/>
    <n v="0"/>
    <m/>
    <n v="0"/>
    <s v="SIN AVANCE"/>
    <m/>
    <m/>
    <m/>
    <m/>
    <n v="0"/>
    <s v="SIN AVANCE"/>
    <m/>
    <m/>
    <m/>
    <m/>
    <n v="0"/>
    <s v="SIN AVANCE"/>
    <m/>
    <m/>
    <m/>
    <n v="7"/>
    <n v="23.333333333333332"/>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4"/>
    <s v="Soluciones alternativas para acceso al agua para consumo humano implementadas a través de casas aguateras y filtros."/>
    <s v="4003053"/>
    <s v="Soluciones alternativas para acceso al agua para consumo humano"/>
    <n v="400305300"/>
    <s v="Soluciones alternativas para acceso al agua para consumo humano implementadas"/>
    <s v="3. salud y bienestar_x000a_6. Agua limpia y saneamiento básico"/>
    <s v="Incremento"/>
    <s v="No acumulada"/>
    <n v="300"/>
    <n v="530"/>
    <n v="10"/>
    <n v="180"/>
    <n v="180"/>
    <n v="160"/>
    <n v="10"/>
    <n v="100"/>
    <n v="100"/>
    <x v="0"/>
    <n v="0"/>
    <n v="0"/>
    <n v="0"/>
    <m/>
    <n v="0"/>
    <s v="SIN AVANCE"/>
    <m/>
    <m/>
    <m/>
    <m/>
    <n v="0"/>
    <s v="SIN AVANCE"/>
    <m/>
    <m/>
    <m/>
    <m/>
    <n v="0"/>
    <s v="SIN AVANCE"/>
    <m/>
    <m/>
    <m/>
    <n v="10"/>
    <n v="1.8867924528301887"/>
    <s v="MUY DEFICIENTE"/>
  </r>
  <r>
    <s v="INCLUSIÓN SOCIAL Y ACCESO A DERECHOS"/>
    <x v="6"/>
    <s v="Agua y saneamiento para la transformación del territorio por la vida y la paz."/>
    <x v="9"/>
    <s v="Cobertura de acueducto rural"/>
    <n v="0.60743397724303239"/>
    <n v="0.7"/>
    <x v="8"/>
    <s v="Acceso de la población a los servicios de agua potable y saneamiento básico"/>
    <n v="315"/>
    <s v="Acueductos rurales optimizados a través de proyectos de agua para mi vereda e  intradomiciliaria social."/>
    <s v="4003017"/>
    <s v="Acueductos optimizados"/>
    <n v="400301700"/>
    <s v="Acueductos optimizados"/>
    <s v="3. salud y bienestar_x000a_6. Agua limpia y saneamiento básico"/>
    <s v="Incremento"/>
    <s v="No acumulada"/>
    <n v="13"/>
    <n v="50"/>
    <n v="10"/>
    <n v="15"/>
    <n v="15"/>
    <n v="10"/>
    <n v="10"/>
    <n v="100"/>
    <n v="100"/>
    <x v="0"/>
    <n v="0"/>
    <n v="0"/>
    <n v="0"/>
    <m/>
    <n v="0"/>
    <s v="SIN AVANCE"/>
    <m/>
    <m/>
    <m/>
    <m/>
    <n v="0"/>
    <s v="SIN AVANCE"/>
    <m/>
    <m/>
    <m/>
    <m/>
    <n v="0"/>
    <s v="SIN AVANCE"/>
    <m/>
    <m/>
    <m/>
    <n v="10"/>
    <n v="20"/>
    <s v="MUY DEFICIENTE"/>
  </r>
  <r>
    <s v="INCLUSIÓN SOCIAL Y ACCESO A DERECHOS"/>
    <x v="6"/>
    <s v="Agua y saneamiento para la transformación del territorio por la vida y la paz."/>
    <x v="9"/>
    <s v="Cobertura de acueducto urbano"/>
    <n v="0.91132064834299276"/>
    <n v="0.93"/>
    <x v="8"/>
    <s v="Acceso de la población a los servicios de agua potable y saneamiento básico"/>
    <n v="316"/>
    <s v="Estudios de pre inversión e inversión para acueductos urbanos realizados."/>
    <n v="4003042"/>
    <s v="Estudios de pre inversión e inversión"/>
    <n v="400304200"/>
    <s v="Estudios o diseños realizados "/>
    <s v="3. salud y bienestar_x000a_6. Agua limpia y saneamiento básico"/>
    <s v="Incremento"/>
    <s v="No acumulada"/>
    <n v="4"/>
    <n v="10"/>
    <n v="3"/>
    <n v="5"/>
    <n v="2"/>
    <s v="NP"/>
    <n v="3"/>
    <n v="100"/>
    <n v="100"/>
    <x v="0"/>
    <n v="0"/>
    <n v="0"/>
    <n v="0"/>
    <m/>
    <n v="0"/>
    <s v="SIN AVANCE"/>
    <m/>
    <m/>
    <m/>
    <m/>
    <n v="0"/>
    <s v="SIN AVANCE"/>
    <m/>
    <m/>
    <m/>
    <m/>
    <n v="0"/>
    <s v="NO PROGRAMADA"/>
    <m/>
    <m/>
    <m/>
    <n v="3"/>
    <n v="30"/>
    <s v="MUY DEFICIENTE"/>
  </r>
  <r>
    <s v="INCLUSIÓN SOCIAL Y ACCESO A DERECHOS"/>
    <x v="6"/>
    <s v="Agua y saneamiento para la transformación del territorio por la vida y la paz."/>
    <x v="9"/>
    <s v="Cobertura de acueducto urbano"/>
    <n v="0.91132064834299276"/>
    <n v="0.93"/>
    <x v="8"/>
    <s v="Acceso de la población a los servicios de agua potable y saneamiento básico"/>
    <n v="317"/>
    <s v="Acueductos urbanos optimizados."/>
    <s v="4003017"/>
    <s v="Acueductos optimizados"/>
    <n v="400301700"/>
    <s v="Acueductos optimizados"/>
    <s v="3. salud y bienestar_x000a_6. Agua limpia y saneamiento básico"/>
    <s v="Incremento"/>
    <s v="No acumulada"/>
    <n v="3"/>
    <n v="10"/>
    <n v="1"/>
    <n v="4"/>
    <n v="4"/>
    <n v="1"/>
    <n v="1"/>
    <n v="100"/>
    <n v="100"/>
    <x v="0"/>
    <n v="0"/>
    <n v="0"/>
    <n v="0"/>
    <m/>
    <n v="0"/>
    <s v="SIN AVANCE"/>
    <m/>
    <m/>
    <m/>
    <m/>
    <n v="0"/>
    <s v="SIN AVANCE"/>
    <m/>
    <m/>
    <m/>
    <m/>
    <n v="0"/>
    <s v="SIN AVANCE"/>
    <m/>
    <m/>
    <m/>
    <n v="1"/>
    <n v="10"/>
    <s v="MUY DEFICIENTE"/>
  </r>
  <r>
    <s v="INCLUSIÓN SOCIAL Y ACCESO A DERECHOS"/>
    <x v="6"/>
    <s v="Agua y saneamiento para la transformación del territorio por la vida y la paz."/>
    <x v="9"/>
    <s v="IRCA urbano"/>
    <n v="23.492187500000007"/>
    <n v="14"/>
    <x v="8"/>
    <s v="Acceso de la población a los servicios de agua potable y saneamiento básico"/>
    <n v="318"/>
    <s v="Plantas de tratamiento de agua potable del sector urbano construidas."/>
    <s v="4003015"/>
    <s v="Acueductos construidos"/>
    <n v="400301503"/>
    <s v="Plantas de tratamiento de agua potable construidas"/>
    <s v="3. salud y bienestar_x000a_6. Agua limpia y saneamiento básico"/>
    <s v="Incremento"/>
    <s v="No acumulada"/>
    <n v="1"/>
    <n v="3"/>
    <s v="NP"/>
    <n v="1"/>
    <n v="1"/>
    <n v="1"/>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IRCA urbano"/>
    <n v="23.492187500000007"/>
    <n v="14"/>
    <x v="8"/>
    <s v="Acceso de la población a los servicios de agua potable y saneamiento básico"/>
    <n v="319"/>
    <s v="Plantas de tratamiento de agua potable del sector urbano optimizadas."/>
    <s v="4003017"/>
    <s v="Acueductos optimizados"/>
    <n v="400301702"/>
    <s v="Plantas de tratamiento de agua potable optimizadas"/>
    <s v="3. salud y bienestar_x000a_6. Agua limpia y saneamiento básico"/>
    <s v="Incremento"/>
    <s v="No acumulada"/>
    <n v="2"/>
    <n v="5"/>
    <s v="NP"/>
    <n v="1"/>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IRCA rural"/>
    <n v="54.340350877192982"/>
    <n v="35"/>
    <x v="8"/>
    <s v="Acceso de la población a los servicios de agua potable y saneamiento básico"/>
    <n v="320"/>
    <s v="Plantas de tratamiento de agua potable del sector rural construidas."/>
    <s v="4003015"/>
    <s v="Acueductos construidos"/>
    <n v="400301503"/>
    <s v="Plantas de tratamiento de agua potable construidas"/>
    <s v="3. salud y bienestar_x000a_6. Agua limpia y saneamiento básico"/>
    <s v="Incremento"/>
    <s v="No acumulada"/>
    <n v="1"/>
    <n v="4"/>
    <n v="1"/>
    <n v="1"/>
    <n v="1"/>
    <n v="1"/>
    <n v="0.7"/>
    <n v="70"/>
    <n v="70"/>
    <x v="3"/>
    <n v="0"/>
    <n v="0"/>
    <n v="0"/>
    <m/>
    <n v="0"/>
    <s v="SIN AVANCE"/>
    <m/>
    <m/>
    <m/>
    <m/>
    <n v="0"/>
    <s v="SIN AVANCE"/>
    <m/>
    <m/>
    <m/>
    <m/>
    <n v="0"/>
    <s v="SIN AVANCE"/>
    <m/>
    <m/>
    <m/>
    <n v="0.7"/>
    <n v="17.5"/>
    <s v="MUY DEFICIENTE"/>
  </r>
  <r>
    <s v="INCLUSIÓN SOCIAL Y ACCESO A DERECHOS"/>
    <x v="6"/>
    <s v="Agua y saneamiento para la transformación del territorio por la vida y la paz."/>
    <x v="9"/>
    <s v="IRCA rural"/>
    <n v="54.340350877192982"/>
    <n v="35"/>
    <x v="8"/>
    <s v="Acceso de la población a los servicios de agua potable y saneamiento básico"/>
    <n v="321"/>
    <s v="Plantas de tratamiento de agua potable del sector rural optimizadas."/>
    <s v="4003017"/>
    <s v="Acueductos optimizados"/>
    <n v="400301702"/>
    <s v="Plantas de tratamiento de agua potable optimizadas"/>
    <s v="3. salud y bienestar_x000a_6. Agua limpia y saneamiento básico"/>
    <s v="Incremento"/>
    <s v="No acumulada"/>
    <n v="3"/>
    <n v="5"/>
    <s v="NP"/>
    <n v="2"/>
    <n v="2"/>
    <n v="1"/>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lcantarillado urbano"/>
    <n v="0.83492074793459081"/>
    <n v="0.86"/>
    <x v="8"/>
    <s v="Acceso de la población a los servicios de agua potable y saneamiento básico"/>
    <n v="322"/>
    <s v="Alcantarillados urbanos optimizados."/>
    <s v="4003020"/>
    <s v="Alcantarillados optimizados"/>
    <n v="400302000"/>
    <s v="Alcantarillados optimizados"/>
    <s v="3. salud y bienestar_x000a_6. Agua limpia y saneamiento básico"/>
    <s v="Incremento"/>
    <s v="No acumulada"/>
    <n v="5"/>
    <n v="9"/>
    <s v="NP"/>
    <n v="3"/>
    <n v="3"/>
    <n v="3"/>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lcantarillado urbano"/>
    <n v="0.83492074793459081"/>
    <n v="0.86"/>
    <x v="8"/>
    <s v="Acceso de la población a los servicios de agua potable y saneamiento básico"/>
    <n v="323"/>
    <s v="Estudios de pre inversión e inversión para alcantarillados urbanos realizados."/>
    <s v="4003042"/>
    <s v="Estudios de pre inversión e inversión"/>
    <n v="400304200"/>
    <s v="Estudios o diseños realizados "/>
    <s v="3. salud y bienestar_x000a_6. Agua limpia y saneamiento básico"/>
    <s v="Incremento"/>
    <s v="No acumulada"/>
    <n v="7"/>
    <n v="12"/>
    <n v="5"/>
    <n v="3"/>
    <n v="2"/>
    <n v="2"/>
    <n v="5"/>
    <n v="100"/>
    <n v="100"/>
    <x v="0"/>
    <n v="0"/>
    <n v="0"/>
    <n v="0"/>
    <m/>
    <n v="0"/>
    <s v="SIN AVANCE"/>
    <m/>
    <m/>
    <m/>
    <m/>
    <n v="0"/>
    <s v="SIN AVANCE"/>
    <m/>
    <m/>
    <m/>
    <m/>
    <n v="0"/>
    <s v="SIN AVANCE"/>
    <m/>
    <m/>
    <m/>
    <n v="5"/>
    <n v="41.666666666666664"/>
    <s v="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4"/>
    <s v="Alcantarillados rurales construidos."/>
    <n v="4003018"/>
    <s v="Alcantarillados construidos"/>
    <n v="400301800"/>
    <s v="Alcantarillados construidos"/>
    <s v="3. salud y bienestar_x000a_6. Agua limpia y saneamiento básico"/>
    <s v="Incremento"/>
    <s v="No acumulada"/>
    <n v="5"/>
    <n v="9"/>
    <s v="NP"/>
    <n v="4"/>
    <n v="3"/>
    <n v="2"/>
    <n v="2"/>
    <n v="0"/>
    <n v="0"/>
    <x v="4"/>
    <n v="0"/>
    <n v="0"/>
    <n v="0"/>
    <m/>
    <n v="0"/>
    <s v="SIN AVANCE"/>
    <m/>
    <m/>
    <m/>
    <m/>
    <n v="0"/>
    <s v="SIN AVANCE"/>
    <m/>
    <m/>
    <m/>
    <m/>
    <n v="0"/>
    <s v="SIN AVANCE"/>
    <m/>
    <m/>
    <m/>
    <n v="2"/>
    <n v="22.222222222222221"/>
    <s v="MUY 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5"/>
    <s v="Alcantarillados rurales optimizados."/>
    <s v="4003020"/>
    <s v="Alcantarillados optimizados"/>
    <n v="400302000"/>
    <s v="Alcantarillados optimizados"/>
    <s v="3. salud y bienestar_x000a_6. Agua limpia y saneamiento básico"/>
    <s v="Incremento"/>
    <s v="No acumulada"/>
    <n v="6"/>
    <n v="10"/>
    <s v="NP"/>
    <n v="5"/>
    <n v="3"/>
    <n v="2"/>
    <n v="1"/>
    <n v="0"/>
    <n v="0"/>
    <x v="4"/>
    <n v="0"/>
    <n v="0"/>
    <n v="0"/>
    <m/>
    <n v="0"/>
    <s v="SIN AVANCE"/>
    <m/>
    <m/>
    <m/>
    <m/>
    <n v="0"/>
    <s v="SIN AVANCE"/>
    <m/>
    <m/>
    <m/>
    <m/>
    <n v="0"/>
    <s v="SIN AVANCE"/>
    <m/>
    <m/>
    <m/>
    <n v="1"/>
    <n v="10"/>
    <s v="MUY DEFICIENTE"/>
  </r>
  <r>
    <s v="INCLUSIÓN SOCIAL Y ACCESO A DERECHOS"/>
    <x v="6"/>
    <s v="Agua y saneamiento para la transformación del territorio por la vida y la paz."/>
    <x v="9"/>
    <s v="Cobertura de alcantarillado rural"/>
    <n v="0.19827196689919549"/>
    <n v="0.3"/>
    <x v="8"/>
    <s v="Acceso de la población a los servicios de agua potable y saneamiento básico"/>
    <n v="326"/>
    <s v="Unidades sanitarias con saneamiento básico construidas en el sector rural."/>
    <s v="4003044"/>
    <s v="Unidades sanitarias con saneamiento básico construidas"/>
    <n v="400304400"/>
    <s v="Viviendas beneficiadas con la construcción de  unidades sanitarias "/>
    <s v="3. salud y bienestar_x000a_6. Agua limpia y saneamiento básico"/>
    <s v="Incremento"/>
    <s v="No acumulada"/>
    <n v="290"/>
    <n v="400"/>
    <s v="NP"/>
    <n v="150"/>
    <n v="150"/>
    <n v="100"/>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urbano"/>
    <n v="0.13831249999999998"/>
    <n v="0.2"/>
    <x v="8"/>
    <s v="Acceso de la población a los servicios de agua potable y saneamiento básico"/>
    <n v="327"/>
    <s v="Plantas de tratamiento de aguas residuales  construidas en el sector urbano."/>
    <n v="4003018"/>
    <s v="Alcantarillados construidos"/>
    <n v="400301802"/>
    <s v="Plantas de tratamiento de aguas residuales  construidas"/>
    <s v="3. salud y bienestar_x000a_6. Agua limpia y saneamiento básico"/>
    <s v="Incremento"/>
    <s v="No acumulada"/>
    <n v="0"/>
    <n v="7"/>
    <s v="NP"/>
    <n v="3"/>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urbano"/>
    <n v="0.13831249999999998"/>
    <n v="0.2"/>
    <x v="8"/>
    <s v="Acceso de la población a los servicios de agua potable y saneamiento básico"/>
    <n v="328"/>
    <s v="Plantas de tratamiento de aguas residuales  optimizadas en el sector urbano."/>
    <s v="4003020"/>
    <s v="Alcantarillados optimizados"/>
    <n v="400302002"/>
    <s v="Plantas de tratamiento de aguas residuales optimizadas"/>
    <s v="3. salud y bienestar_x000a_6. Agua limpia y saneamiento básico"/>
    <s v="Incremento"/>
    <s v="No acumulada"/>
    <n v="0"/>
    <n v="6"/>
    <s v="NP"/>
    <n v="2"/>
    <n v="2"/>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rural"/>
    <n v="0.11475"/>
    <n v="0.2"/>
    <x v="8"/>
    <s v="Acceso de la población a los servicios de agua potable y saneamiento básico"/>
    <n v="329"/>
    <s v="Plantas de tratamiento de aguas residuales  construidas en el sector rural."/>
    <n v="4003018"/>
    <s v="Alcantarillados construidos"/>
    <n v="400301802"/>
    <s v="Plantas de tratamiento de aguas residuales  construidas"/>
    <s v="3. salud y bienestar_x000a_6. Agua limpia y saneamiento básico"/>
    <s v="Incremento"/>
    <s v="No acumulada"/>
    <n v="1"/>
    <n v="8"/>
    <s v="NP"/>
    <n v="3"/>
    <n v="3"/>
    <n v="2"/>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Aguas Residuales Tratadas sector rural"/>
    <n v="0.11475"/>
    <n v="0.2"/>
    <x v="8"/>
    <s v="Acceso de la población a los servicios de agua potable y saneamiento básico"/>
    <n v="330"/>
    <s v="Plantas de tratamiento de aguas residuales  optimizadas en el sector rural."/>
    <s v="4003020"/>
    <s v="Alcantarillados optimizados"/>
    <n v="400302002"/>
    <s v="Plantas de tratamiento de aguas residuales optimizadas"/>
    <s v="3. salud y bienestar_x000a_6. Agua limpia y saneamiento básico"/>
    <s v="Incremento"/>
    <s v="No acumulada"/>
    <n v="0"/>
    <n v="10"/>
    <s v="NP"/>
    <n v="3"/>
    <n v="4"/>
    <n v="3"/>
    <n v="0"/>
    <n v="0"/>
    <n v="0"/>
    <x v="4"/>
    <n v="0"/>
    <n v="0"/>
    <n v="0"/>
    <m/>
    <n v="0"/>
    <s v="SIN AVANCE"/>
    <m/>
    <m/>
    <m/>
    <m/>
    <n v="0"/>
    <s v="SIN AVANCE"/>
    <m/>
    <m/>
    <m/>
    <m/>
    <n v="0"/>
    <s v="SIN AVANCE"/>
    <m/>
    <m/>
    <m/>
    <n v="0"/>
    <n v="0"/>
    <s v="SIN AVANCE"/>
  </r>
  <r>
    <s v="INCLUSIÓN SOCIAL Y ACCESO A DERECHOS"/>
    <x v="6"/>
    <s v="Agua y saneamiento para la transformación del territorio por la vida y la paz."/>
    <x v="9"/>
    <s v="Cobertura de aseo urbano"/>
    <n v="0.92674352224222378"/>
    <n v="0.95"/>
    <x v="8"/>
    <s v="Acceso de la población a los servicios de agua potable y saneamiento básico"/>
    <n v="331"/>
    <s v="Municipios con vehículos de recolección de residuos solidos entregados."/>
    <n v="4003010"/>
    <s v="Servicio de Aseo"/>
    <n v="400301001"/>
    <s v="Municipios con vehículos de recolección de residuos solidos"/>
    <s v="3. salud y bienestar_x000a_6. Agua limpia y saneamiento básico"/>
    <s v="Incremento"/>
    <s v="No acumulada"/>
    <n v="9"/>
    <n v="34"/>
    <s v="NP"/>
    <n v="17"/>
    <n v="17"/>
    <s v="NP"/>
    <n v="0"/>
    <n v="0"/>
    <n v="0"/>
    <x v="4"/>
    <n v="0"/>
    <n v="0"/>
    <n v="0"/>
    <m/>
    <n v="0"/>
    <s v="SIN AVANCE"/>
    <m/>
    <m/>
    <m/>
    <m/>
    <n v="0"/>
    <s v="SIN AVANCE"/>
    <m/>
    <m/>
    <m/>
    <m/>
    <n v="0"/>
    <s v="NO PROGRAMADA"/>
    <m/>
    <m/>
    <m/>
    <n v="0"/>
    <n v="0"/>
    <s v="SIN AVANCE"/>
  </r>
  <r>
    <s v="INCLUSIÓN SOCIAL Y ACCESO A DERECHOS"/>
    <x v="6"/>
    <s v="Agua y saneamiento para la transformación del territorio por la vida y la paz."/>
    <x v="9"/>
    <s v="Cobertura de aseo urbano"/>
    <n v="0.92674352224222378"/>
    <n v="0.95"/>
    <x v="8"/>
    <s v="Acceso de la población a los servicios de agua potable y saneamiento básico"/>
    <n v="332"/>
    <s v="Soluciones de disposición final de residuos sólidos construidas."/>
    <s v="4003012"/>
    <s v="Soluciones de disposición final de residuos solidos construidas"/>
    <n v="400301200"/>
    <s v="Soluciones de disposición final de residuos sólidos construidas"/>
    <s v="3. salud y bienestar_x000a_6. Agua limpia y saneamiento básico"/>
    <s v="Incremento"/>
    <s v="No acumulada"/>
    <n v="0"/>
    <n v="1"/>
    <s v="NP"/>
    <s v="NP"/>
    <s v="NP"/>
    <n v="1"/>
    <n v="0"/>
    <n v="0"/>
    <n v="0"/>
    <x v="4"/>
    <n v="0"/>
    <n v="0"/>
    <n v="0"/>
    <m/>
    <n v="0"/>
    <s v="NO PROGRAMADA"/>
    <m/>
    <m/>
    <m/>
    <m/>
    <n v="0"/>
    <s v="NO PROGRAMADA"/>
    <m/>
    <m/>
    <m/>
    <m/>
    <n v="0"/>
    <s v="SIN AVANCE"/>
    <m/>
    <m/>
    <m/>
    <n v="0"/>
    <n v="0"/>
    <s v="SIN AVANCE"/>
  </r>
  <r>
    <s v="INCLUSIÓN SOCIAL Y ACCESO A DERECHOS"/>
    <x v="6"/>
    <s v="Agua y saneamiento para la transformación del territorio por la vida y la paz."/>
    <x v="9"/>
    <s v="Calificación IPDA"/>
    <n v="0.77500000000000002"/>
    <n v="0.8"/>
    <x v="8"/>
    <s v="Acceso de la población a los servicios de agua potable y saneamiento básico"/>
    <n v="333"/>
    <s v=" Servicio de asistencia técnica para la administración y operación de los servicios públicos domiciliarios, empresas prestadoras transformadas y/o fortalecidas._x000a_Prestadores rurales fortalecidos y prestadores asistidos SIASAR."/>
    <n v="4003052"/>
    <s v="Servicio de asistencia técnica para la administración y operación de los servicios públicos domiciliarios"/>
    <n v="400305200"/>
    <s v="Asistencias técnicas realizadas"/>
    <s v="3. salud y bienestar_x000a_6. Agua limpia y saneamiento básico"/>
    <s v="Mantenimiento"/>
    <s v="No acumulada"/>
    <n v="61"/>
    <n v="64"/>
    <n v="64"/>
    <n v="64"/>
    <n v="64"/>
    <n v="64"/>
    <n v="64"/>
    <n v="100"/>
    <n v="100"/>
    <x v="0"/>
    <n v="0"/>
    <n v="0"/>
    <n v="0"/>
    <m/>
    <n v="0"/>
    <s v="SIN AVANCE"/>
    <m/>
    <m/>
    <m/>
    <m/>
    <n v="0"/>
    <s v="SIN AVANCE"/>
    <m/>
    <m/>
    <m/>
    <m/>
    <n v="0"/>
    <s v="SIN AVANCE"/>
    <m/>
    <m/>
    <m/>
    <n v="64"/>
    <n v="1600"/>
    <s v="OPTIMO"/>
  </r>
  <r>
    <s v="INCLUSIÓN SOCIAL Y ACCESO A DERECHOS"/>
    <x v="6"/>
    <s v="Agua y saneamiento para la transformación del territorio por la vida y la paz."/>
    <x v="9"/>
    <s v="Calificación IPDA"/>
    <n v="0.77500000000000002"/>
    <n v="0.8"/>
    <x v="8"/>
    <s v="Acceso de la población a los servicios de agua potable y saneamiento básico"/>
    <n v="334"/>
    <s v="Implementación de Planes de Gestión Social, Plan Ambiental y Plan de Gestión del Riesgo Sectorial._x000a_"/>
    <n v="4003008"/>
    <s v="Servicio de apoyo financiero a los planes, programas y proyectos de Agua Potable y Saneamiento Básico"/>
    <n v="400300800"/>
    <s v="Proyectos de acueducto, alcantarillado y aseo apoyados financieramente"/>
    <s v="3. salud y bienestar_x000a_6. Agua limpia y saneamiento básico"/>
    <s v="Incremento"/>
    <s v="No acumulada"/>
    <n v="40"/>
    <n v="80"/>
    <n v="10"/>
    <n v="25"/>
    <n v="25"/>
    <n v="20"/>
    <n v="7"/>
    <n v="70"/>
    <n v="70"/>
    <x v="3"/>
    <n v="0"/>
    <n v="0"/>
    <n v="0"/>
    <m/>
    <n v="0"/>
    <s v="SIN AVANCE"/>
    <m/>
    <m/>
    <m/>
    <m/>
    <n v="0"/>
    <s v="SIN AVANCE"/>
    <m/>
    <m/>
    <m/>
    <m/>
    <n v="0"/>
    <s v="SIN AVANCE"/>
    <m/>
    <m/>
    <m/>
    <n v="7"/>
    <n v="8.75"/>
    <s v="MUY DEFICIENTE"/>
  </r>
  <r>
    <s v="INCLUSIÓN SOCIAL Y ACCESO A DERECHOS"/>
    <x v="6"/>
    <s v="Agua y saneamiento para la transformación del territorio por la vida y la paz."/>
    <x v="9"/>
    <s v="Calificación IPDA"/>
    <n v="0.77500000000000002"/>
    <n v="0.8"/>
    <x v="8"/>
    <s v="Acceso de la población a los servicios de agua potable y saneamiento básico"/>
    <n v="335"/>
    <s v="Elaborados:Planes de Acción Municipales,  Plan Estratégico y de Inversiones,  Plan Ambiental,  Plan de Gestión de Riesgo Sectorial, Plan de Gestión Social,  Plan de Aseguramiento , Manual operativo y  Reglamento Comité Directivo."/>
    <s v="4003006"/>
    <s v="Documentos de planeación"/>
    <n v="400300600"/>
    <s v="Documentos de planeación elaborados"/>
    <s v="3. salud y bienestar_x000a_6. Agua limpia y saneamiento básico"/>
    <s v="Mantenimiento"/>
    <s v="No acumulada"/>
    <n v="54"/>
    <n v="64"/>
    <n v="59"/>
    <n v="5"/>
    <s v="NP"/>
    <s v="NP"/>
    <n v="60"/>
    <n v="101.69491525423729"/>
    <n v="100"/>
    <x v="0"/>
    <n v="0"/>
    <n v="0"/>
    <n v="0"/>
    <m/>
    <n v="0"/>
    <s v="SIN AVANCE"/>
    <m/>
    <m/>
    <m/>
    <m/>
    <n v="0"/>
    <s v="NO PROGRAMADA"/>
    <m/>
    <m/>
    <m/>
    <m/>
    <n v="0"/>
    <s v="NO PROGRAMADA"/>
    <m/>
    <m/>
    <m/>
    <n v="60"/>
    <n v="1500"/>
    <s v="OPTIMO"/>
  </r>
  <r>
    <s v="INCLUSIÓN SOCIAL Y ACCESO A DERECHOS"/>
    <x v="7"/>
    <s v="Acceso a soluciones de vivienda social sostenible en los sectores rural y urbano."/>
    <x v="10"/>
    <s v="Déficit cuantitativo de vivienda."/>
    <s v="9.54%"/>
    <n v="0.09"/>
    <x v="8"/>
    <s v="Acceso a soluciones de vivienda."/>
    <n v="336"/>
    <s v="Construcción de  Vivienda de Interés Social en la zona urbana, construida en sitio propio del Departamento de Nariño. "/>
    <n v="4001043"/>
    <s v=" Vivienda de Interés Social construidas en sitio propio"/>
    <n v="400104301"/>
    <s v="Vivienda de Interés Social urbanas construidas en sitio propio"/>
    <s v="11. Ciudades y Comunidades Sostenibles."/>
    <s v="Incremento"/>
    <s v="No acumulada"/>
    <n v="200"/>
    <n v="350"/>
    <n v="200"/>
    <n v="50"/>
    <n v="50"/>
    <n v="5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7"/>
    <s v="Construcción de  Vivienda de Interés Prioritario en la zona rural, construida en el Departamento de Nariño. "/>
    <s v="_x000a__x000a_4001039_x000a_"/>
    <s v="Vivienda de Interés Prioritario construidas"/>
    <n v="400103902"/>
    <s v=" Vivienda de Interés Prioritario rurales construidas"/>
    <s v="11. Ciudades y Comunidades Sostenibles."/>
    <s v="Incremento"/>
    <s v="No acumulada"/>
    <s v="ND"/>
    <n v="360"/>
    <n v="90"/>
    <n v="90"/>
    <n v="90"/>
    <n v="9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8"/>
    <s v="Construcción de  Vivienda de Interés Prioritario en la zona urbana, construida en el Departamento de Nariño. "/>
    <n v="4001039"/>
    <s v=" Vivienda de Interés Prioritario construidas"/>
    <n v="400103901"/>
    <s v=" Vivienda de Interés Prioritario urbanas construidas"/>
    <s v="11. Ciudades y Comunidades Sostenibles."/>
    <s v="Incremento"/>
    <s v="No acumulada"/>
    <n v="100"/>
    <n v="150"/>
    <n v="30"/>
    <n v="40"/>
    <n v="40"/>
    <n v="40"/>
    <n v="0"/>
    <n v="0"/>
    <n v="0"/>
    <x v="1"/>
    <n v="613668936.66999996"/>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ntitativo de vivienda."/>
    <s v="9.54%"/>
    <n v="0.09"/>
    <x v="8"/>
    <s v="Acceso a soluciones de vivienda."/>
    <n v="339"/>
    <s v="Construcción de  Vivienda de Interés Prioritario en la zona Urbana, construida en sitio propio en el Departamento de Nariño"/>
    <s v="4001049_x000a_"/>
    <s v=" Vivienda de Interés Prioritario construidas en sitio propio"/>
    <s v="_x000a__x000a_400104901_x000a_"/>
    <s v="Vivienda de Interés Prioritario urbanas construidas en sitio propio"/>
    <s v="11. Ciudades y Comunidades Sostenibles."/>
    <s v="Incremento"/>
    <s v="No acumulada"/>
    <s v="ND"/>
    <n v="150"/>
    <s v="NP"/>
    <n v="50"/>
    <n v="50"/>
    <n v="50"/>
    <n v="0"/>
    <n v="0"/>
    <n v="0"/>
    <x v="4"/>
    <n v="0"/>
    <n v="0"/>
    <n v="0"/>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0"/>
    <s v="Mejoramiento  de  Vivienda de Interés Prioritario en la zona rural, construida en el Departamento."/>
    <n v="4001041"/>
    <s v="Vivienda de Interés Prioritario mejoradas"/>
    <n v="400104102"/>
    <s v="Vivienda de Interés Prioritario rural mejoradas"/>
    <s v="11. Ciudades y Comunidades Sostenibles."/>
    <s v="Incremento"/>
    <s v="No acumulada"/>
    <n v="0"/>
    <n v="400"/>
    <n v="100"/>
    <n v="100"/>
    <n v="100"/>
    <n v="100"/>
    <n v="64"/>
    <n v="64"/>
    <n v="64"/>
    <x v="3"/>
    <n v="2568548100"/>
    <n v="30506470"/>
    <n v="20384739"/>
    <m/>
    <n v="0"/>
    <s v="SIN AVANCE"/>
    <m/>
    <m/>
    <m/>
    <m/>
    <n v="0"/>
    <s v="SIN AVANCE"/>
    <m/>
    <m/>
    <m/>
    <m/>
    <n v="0"/>
    <s v="SIN AVANCE"/>
    <m/>
    <m/>
    <m/>
    <n v="64"/>
    <n v="16"/>
    <s v="MUY DEFICIENTE"/>
  </r>
  <r>
    <s v="INCLUSIÓN SOCIAL Y ACCESO A DERECHOS"/>
    <x v="7"/>
    <s v="Acceso a soluciones de vivienda social sostenible en los sectores rural y urbano."/>
    <x v="10"/>
    <s v="Déficit cualitativo de vivienda (Censo)"/>
    <s v="4.14%"/>
    <n v="3.6999999999999998E-2"/>
    <x v="8"/>
    <s v="Acceso a soluciones de vivienda."/>
    <n v="341"/>
    <s v="Mejoramiento de  Vivienda de Interés Social en la zona rural en el Departamento."/>
    <n v="4001044"/>
    <s v="Vivienda de Interés Social mejoradas"/>
    <s v="_x000a_400104402"/>
    <s v=" Vivienda de Interés Social rurales mejoradas"/>
    <s v="11. Ciudades y Comunidades Sostenibles."/>
    <s v="Incremento"/>
    <s v="No acumulada"/>
    <n v="0"/>
    <n v="1100"/>
    <n v="200"/>
    <n v="300"/>
    <n v="300"/>
    <n v="300"/>
    <n v="0"/>
    <n v="0"/>
    <n v="0"/>
    <x v="1"/>
    <n v="2568548100"/>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2"/>
    <s v="Mejoramiento de  Vivienda de Interés Prioritario en la zona urbana del Departamento."/>
    <n v="4001041"/>
    <s v="Vivienda de Interés Prioritario mejoradas"/>
    <n v="400104101"/>
    <s v="Vivienda de Interés Prioritario urbanas mejoradas"/>
    <s v="11. Ciudades y Comunidades Sostenibles."/>
    <s v="Incremento"/>
    <s v="No acumulada"/>
    <n v="0"/>
    <n v="352"/>
    <n v="88"/>
    <n v="88"/>
    <n v="88"/>
    <n v="88"/>
    <n v="0"/>
    <n v="0"/>
    <n v="0"/>
    <x v="1"/>
    <n v="2696548100"/>
    <n v="30506470"/>
    <n v="20384739"/>
    <m/>
    <n v="0"/>
    <s v="SIN AVANCE"/>
    <m/>
    <m/>
    <m/>
    <m/>
    <n v="0"/>
    <s v="SIN AVANCE"/>
    <m/>
    <m/>
    <m/>
    <m/>
    <n v="0"/>
    <s v="SIN AVANCE"/>
    <m/>
    <m/>
    <m/>
    <n v="0"/>
    <n v="0"/>
    <s v="SIN AVANCE"/>
  </r>
  <r>
    <s v="INCLUSIÓN SOCIAL Y ACCESO A DERECHOS"/>
    <x v="7"/>
    <s v="Acceso a soluciones de vivienda social sostenible en los sectores rural y urbano."/>
    <x v="10"/>
    <s v="Déficit cualitativo de vivienda (Censo)"/>
    <s v="4.14%"/>
    <n v="3.6999999999999998E-2"/>
    <x v="8"/>
    <s v="Acceso a soluciones de vivienda."/>
    <n v="343"/>
    <s v="Mejoramiento de  Vivienda de Interés Social en la zona urbana de Nariño."/>
    <s v="_x000a__x000a_4001044_x000a_"/>
    <s v=" Vivienda de Interés Social mejoradas"/>
    <s v="_x000a__x000a_400104401"/>
    <s v=" Vivienda de Interés Social urbanas mejoradas"/>
    <s v="11. Ciudades y Comunidades Sostenibles."/>
    <s v="Incremento"/>
    <s v="No acumulada"/>
    <n v="284"/>
    <n v="400"/>
    <n v="100"/>
    <n v="100"/>
    <n v="100"/>
    <n v="100"/>
    <n v="0"/>
    <n v="0"/>
    <n v="0"/>
    <x v="1"/>
    <n v="2696548100"/>
    <n v="30506470"/>
    <n v="20384739"/>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4"/>
    <s v="Elaboración de un documento que facilite los lineamientos para estructuración de proyectos de vivienda de interés social y prioritario en el Departamento. "/>
    <s v="4001XXX"/>
    <s v="Documentos de lineamientos tecnicos "/>
    <n v="400201600"/>
    <s v="Documentos de planeación elaborados"/>
    <s v="11. Ciudades y Comunidades Sostenibles."/>
    <s v="Mantenimiento"/>
    <s v="No acumulada"/>
    <n v="0"/>
    <n v="1"/>
    <n v="1"/>
    <n v="1"/>
    <n v="1"/>
    <n v="1"/>
    <n v="0.3"/>
    <n v="30"/>
    <n v="30"/>
    <x v="6"/>
    <n v="33809263.329999998"/>
    <n v="30506470"/>
    <n v="20384739"/>
    <m/>
    <n v="0"/>
    <s v="SIN AVANCE"/>
    <m/>
    <m/>
    <m/>
    <m/>
    <n v="0"/>
    <s v="SIN AVANCE"/>
    <m/>
    <m/>
    <m/>
    <m/>
    <n v="0"/>
    <s v="SIN AVANCE"/>
    <m/>
    <m/>
    <m/>
    <n v="0.3"/>
    <n v="7.5"/>
    <s v="MUY DEFICIENTE"/>
  </r>
  <r>
    <s v="INCLUSIÓN SOCIAL Y ACCESO A DERECHOS"/>
    <x v="7"/>
    <s v=" ORDENAMIENTO TERRITORAL Y DESARROLLO Y URBANO"/>
    <x v="10"/>
    <s v="Uso de instrumentos de ordenamiento territorial_x000a_ - Valorización"/>
    <n v="1"/>
    <n v="1"/>
    <x v="8"/>
    <s v="Ordenamiento territorial y desarrollo urbano."/>
    <n v="345"/>
    <s v="Elaboración de un documento que se use como un instrumento para el desarrollo urbano y rural en términos de vivienda en Nariño. "/>
    <n v="4002016"/>
    <s v="Documentos de planeación"/>
    <n v="400201600"/>
    <s v="Documentos de planeación elaborados"/>
    <s v="11. Ciudades y Comunidades Sostenibles."/>
    <s v="Mantenimiento"/>
    <s v="No acumulada"/>
    <n v="0"/>
    <n v="1"/>
    <s v="NP"/>
    <n v="1"/>
    <n v="1"/>
    <n v="1"/>
    <n v="0"/>
    <n v="0"/>
    <n v="0"/>
    <x v="4"/>
    <n v="33809263.329999998"/>
    <n v="30506470"/>
    <n v="20384739"/>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6"/>
    <s v="Mejoramiento de parques urbanos de acceso público para el bienestar social de la población nariñense."/>
    <n v="4002023"/>
    <s v="Parques mejorados"/>
    <n v="400202300"/>
    <s v="Parques mejorados"/>
    <s v="11. Ciudades y Comunidades Sostenibles."/>
    <s v="Incremento"/>
    <s v="No acumulada"/>
    <n v="3"/>
    <n v="4"/>
    <n v="1"/>
    <n v="1"/>
    <n v="1"/>
    <n v="1"/>
    <n v="0"/>
    <n v="0"/>
    <n v="0"/>
    <x v="1"/>
    <n v="0"/>
    <n v="0"/>
    <n v="0"/>
    <m/>
    <n v="0"/>
    <s v="SIN AVANCE"/>
    <m/>
    <m/>
    <m/>
    <m/>
    <n v="0"/>
    <s v="SIN AVANCE"/>
    <m/>
    <m/>
    <m/>
    <m/>
    <n v="0"/>
    <s v="SIN AVANCE"/>
    <m/>
    <m/>
    <m/>
    <n v="0"/>
    <n v="0"/>
    <s v="SIN AVANCE"/>
  </r>
  <r>
    <s v="INCLUSIÓN SOCIAL Y ACCESO A DERECHOS"/>
    <x v="7"/>
    <s v=" ORDENAMIENTO TERRITORAL Y DESARROLLO Y URBANO"/>
    <x v="10"/>
    <s v="Uso de instrumentos de ordenamiento territorial_x000a_ - Valorización"/>
    <n v="1"/>
    <n v="1"/>
    <x v="8"/>
    <s v="Ordenamiento territorial y desarrollo urbano."/>
    <n v="347"/>
    <s v="Realizados estudios e investigaciones en las 13 subregiones del Departamento para facilitar lineamientos y normativas que apoyen los procesos de pólitica pública en temas de vivienda. "/>
    <n v="4002016"/>
    <s v="Documentos de planeación"/>
    <n v="400201600"/>
    <s v="Documentos de planeación elaborados"/>
    <s v="11. Ciudades y Comunidades Sostenibles."/>
    <s v="Mantenimiento"/>
    <s v="No acumulada"/>
    <n v="0"/>
    <n v="1"/>
    <n v="1"/>
    <n v="1"/>
    <n v="1"/>
    <n v="1"/>
    <n v="0"/>
    <n v="0"/>
    <n v="0"/>
    <x v="1"/>
    <n v="33809263.329999998"/>
    <n v="30506470"/>
    <n v="20384739"/>
    <m/>
    <n v="0"/>
    <s v="SIN AVANCE"/>
    <m/>
    <m/>
    <m/>
    <m/>
    <n v="0"/>
    <s v="SIN AVANCE"/>
    <m/>
    <m/>
    <m/>
    <m/>
    <n v="0"/>
    <s v="SIN AVANCE"/>
    <m/>
    <m/>
    <m/>
    <n v="0"/>
    <n v="0"/>
    <s v="SIN AVANC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48"/>
    <s v=" Implementación de la política pública de equidad de género, con instrumentos para el seguimiento y monitoreo."/>
    <n v="4502032"/>
    <s v="Documentos de lineamientos técnicos"/>
    <n v="450203200"/>
    <s v="Documentos de lineamientos técnicos realizados"/>
    <s v="5. Igualdad de género "/>
    <s v="Incremento"/>
    <s v="No acumulada"/>
    <n v="1"/>
    <n v="0.28000000000000003"/>
    <n v="7.0000000000000007E-2"/>
    <n v="7.0000000000000007E-2"/>
    <n v="7.0000000000000007E-2"/>
    <n v="7.0000000000000007E-2"/>
    <n v="0.06"/>
    <n v="85.714285714285708"/>
    <n v="85.714285714285708"/>
    <x v="7"/>
    <n v="82823923"/>
    <n v="40921756.579999998"/>
    <n v="21252655.370000001"/>
    <m/>
    <n v="0"/>
    <s v="SIN AVANCE"/>
    <m/>
    <m/>
    <m/>
    <m/>
    <n v="0"/>
    <s v="SIN AVANCE"/>
    <m/>
    <m/>
    <m/>
    <m/>
    <n v="0"/>
    <s v="SIN AVANCE"/>
    <m/>
    <m/>
    <m/>
    <n v="0.06"/>
    <n v="21.428571428571427"/>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49"/>
    <s v="Diseñada e implementada estrategia de prevención de Violencias Basadas en Género VBG con enfoque diferencial para todo el Departamento."/>
    <s v="4502037"/>
    <s v="Servicio de apoyo para el acceso a programas de educación para el trabajo y el desarrollo humano"/>
    <n v="450203702"/>
    <s v="Programas de educación en prevención de violencia de género implement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0"/>
    <s v="Formulada estrategia institucional de &quot;Cero tolerancias&quot; frente a conductas de Violencia Basada en Genero y/o disciminación por raza, etnia, religión, nacionalidad, sexo y/o orientación sexual en el ambito laboral en el marco de la Circular 26 del 8 de marzo de 2023 emitida por el Ministerio del Trabajo."/>
    <n v="4502026"/>
    <s v="Documentos normativos"/>
    <n v="450202601"/>
    <s v="Documentos normativos para la equidad de género para las mujeres formulado"/>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1"/>
    <s v=" Diseñada e implementada ruta en territorios de frontera para atención de hechos de Violencia Basada en Género."/>
    <s v="4502024"/>
    <s v="Servicio de apoyo para la implementación de medidas en derechos humanos y derecho internacional humanitario"/>
    <n v="450202400"/>
    <s v="Medidas implementadas en cumplimiento de las obligaciones internacionales en materia de Derechos Humanos y Derecho Internacional Humanitario"/>
    <s v="5. Igualdad de género "/>
    <s v="Incremento"/>
    <s v="Acumulada"/>
    <n v="0.1"/>
    <n v="1"/>
    <n v="0.5"/>
    <n v="1"/>
    <n v="1"/>
    <n v="1"/>
    <n v="0.5"/>
    <n v="100"/>
    <n v="100"/>
    <x v="0"/>
    <n v="82823923"/>
    <n v="40921756.579999998"/>
    <n v="21252655.370000001"/>
    <m/>
    <n v="0"/>
    <s v="SIN AVANCE"/>
    <m/>
    <m/>
    <m/>
    <m/>
    <n v="0"/>
    <s v="SIN AVANCE"/>
    <m/>
    <m/>
    <m/>
    <m/>
    <n v="0"/>
    <s v="SIN AVANCE"/>
    <m/>
    <m/>
    <m/>
    <n v="0.5"/>
    <n v="50"/>
    <s v="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2"/>
    <s v="Implementadas estrategias para la conformación de duplas: 1. Atención psicojurídica a las victimas de VBG, 2. la orientacion sobre acceso a derechos sexuales y reproductivos y 3. derechos humanos de las mujeres en el Departamento y los municipios."/>
    <n v="4502038"/>
    <s v="Servicio de promoción de la garantía de derechos"/>
    <n v="450203800"/>
    <s v="Estrategias de promoción de la garantía de derechos implementadas"/>
    <s v="3.salud y bienestar _x000a_5. Igualdad de género "/>
    <s v="Mantenimiento"/>
    <s v="No acumulada"/>
    <n v="1"/>
    <n v="3"/>
    <n v="3"/>
    <n v="3"/>
    <n v="3"/>
    <n v="3"/>
    <n v="3"/>
    <n v="100"/>
    <n v="100"/>
    <x v="0"/>
    <n v="82823923"/>
    <n v="40921756.579999998"/>
    <n v="21252655.370000001"/>
    <m/>
    <n v="0"/>
    <s v="SIN AVANCE"/>
    <m/>
    <m/>
    <m/>
    <m/>
    <n v="0"/>
    <s v="SIN AVANCE"/>
    <m/>
    <m/>
    <m/>
    <m/>
    <n v="0"/>
    <s v="SIN AVANCE"/>
    <m/>
    <m/>
    <m/>
    <n v="3"/>
    <n v="75"/>
    <s v="BUENO"/>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3"/>
    <s v="Implementada estrategia para facilitar el acceso a la protección y justicia de mujeres víctimas de VBG."/>
    <n v="4502033"/>
    <s v="Servicio de integración de la oferta pública"/>
    <n v="450203303"/>
    <s v="Estrategia en sitio implementada"/>
    <s v="3.salud y bienestar_x000a_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4"/>
    <s v="Fortalecida y en operación casa albergue para la acogida de mujeres víctimas de Violencia Basada en Género en riesgo de feminicidio.  "/>
    <s v="4502019"/>
    <s v="Servicio de prevención a violaciones de derechos humanos"/>
    <n v="450201900"/>
    <s v="Misiones humanitarias realizadas"/>
    <s v="5. Igualdad de género "/>
    <s v="Mantenimiento"/>
    <s v="No acumulada"/>
    <n v="1"/>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5"/>
    <s v=" Diseñado e implementado software georeferenciado de armonización de bases datos de instituciones respondientes  de Violencia Basada en Género."/>
    <n v="4502016"/>
    <s v="Servicio de información implementado"/>
    <n v="450201601"/>
    <s v="Módulos de Tecnologías de Información y Comunicaciones (TIC) implementados"/>
    <s v="5. Igualdad de género "/>
    <s v="Incremento"/>
    <s v="Acumulada"/>
    <n v="0"/>
    <n v="1"/>
    <n v="0.3"/>
    <n v="1"/>
    <n v="1"/>
    <n v="1"/>
    <n v="0.3"/>
    <n v="100"/>
    <n v="100"/>
    <x v="0"/>
    <n v="82823923"/>
    <n v="40921756.579999998"/>
    <n v="21252655.370000001"/>
    <m/>
    <n v="0"/>
    <s v="SIN AVANCE"/>
    <m/>
    <m/>
    <m/>
    <m/>
    <n v="0"/>
    <s v="SIN AVANCE"/>
    <m/>
    <m/>
    <m/>
    <m/>
    <n v="0"/>
    <s v="SIN AVANCE"/>
    <m/>
    <m/>
    <m/>
    <n v="0.3"/>
    <n v="30"/>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6"/>
    <s v="Elaborados y difundidos documentos de análisis contextual y estadístico sobre la inequidad y las Violencias Basadas en Género ocurridas en Nariño."/>
    <n v="4502020"/>
    <s v="Servicio de información estadística en temas de Derechos Humanos"/>
    <n v="450202000"/>
    <s v="Boletines estadísticos producidos"/>
    <s v="5. Igualdad de género "/>
    <s v="Incremento"/>
    <s v="No acumulada"/>
    <n v="3"/>
    <n v="7"/>
    <n v="1"/>
    <n v="2"/>
    <n v="2"/>
    <n v="2"/>
    <n v="1"/>
    <n v="100"/>
    <n v="100"/>
    <x v="0"/>
    <n v="82823923"/>
    <n v="40921756.579999998"/>
    <n v="21252655.370000001"/>
    <m/>
    <n v="0"/>
    <s v="SIN AVANCE"/>
    <m/>
    <m/>
    <m/>
    <m/>
    <n v="0"/>
    <s v="SIN AVANCE"/>
    <m/>
    <m/>
    <m/>
    <m/>
    <n v="0"/>
    <s v="SIN AVANCE"/>
    <m/>
    <m/>
    <m/>
    <n v="1"/>
    <n v="14.285714285714286"/>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7"/>
    <s v="Asistencia técnica a los municipios para la creación del mecanismo articulador en el marco del Decreto Presidencial No. 1710 de 2020, para el abordaje integral de las violencias por razones  de sexo y género , de las mujeres, niños, niñas y adolesentes, como estrategía de gestión en salud pública."/>
    <s v="4502035"/>
    <s v="Documentos de planeación"/>
    <n v="450203502"/>
    <s v="Documentos de planeación con seguimiento realizado"/>
    <s v="5. Igualdad de género "/>
    <s v="Incremento"/>
    <s v="No acumulada"/>
    <n v="0"/>
    <n v="64"/>
    <n v="8"/>
    <n v="24"/>
    <n v="24"/>
    <n v="8"/>
    <n v="8"/>
    <n v="100"/>
    <n v="100"/>
    <x v="0"/>
    <n v="82823923"/>
    <n v="40921756.579999998"/>
    <n v="21252655.370000001"/>
    <m/>
    <n v="0"/>
    <s v="SIN AVANCE"/>
    <m/>
    <m/>
    <m/>
    <m/>
    <n v="0"/>
    <s v="SIN AVANCE"/>
    <m/>
    <m/>
    <m/>
    <m/>
    <n v="0"/>
    <s v="SIN AVANCE"/>
    <m/>
    <m/>
    <m/>
    <n v="8"/>
    <n v="12.5"/>
    <s v="MUY DEFICIENTE"/>
  </r>
  <r>
    <s v="INCLUSIÓN SOCIAL Y ACCESO A DERECHOS"/>
    <x v="8"/>
    <s v="Sistema para la Equidad de la Vida, el Cuidado y la Paz. &quot;Entre nosotras nos potenciamos&quot;"/>
    <x v="11"/>
    <s v="Tasa de mujeres víctimas de violencias de género atendidas en salud física y mental por sospecha de violencia física, psicológica y sexual"/>
    <n v="58.7"/>
    <n v="70"/>
    <x v="1"/>
    <s v="Fortalecimiento del buen gobierno para el respeto y garantía de los derechos humanos"/>
    <n v="358"/>
    <s v="Implementada estrategia digital para alertas tempranas ante situaciones de violencia basada en genero en Nariño  - Chicharra Violeta -"/>
    <s v="4502027"/>
    <s v="Servicio de información de seguimiento territorial a la política pública de victimas"/>
    <n v="450202700"/>
    <s v="&quot;Sistema de información de seguimiento actualizado&quot;"/>
    <s v="5. Igualdad de género "/>
    <s v="Mantenimiento"/>
    <s v="No acumulada"/>
    <n v="0"/>
    <n v="1"/>
    <n v="1"/>
    <n v="1"/>
    <n v="1"/>
    <n v="1"/>
    <n v="1"/>
    <n v="100"/>
    <n v="100"/>
    <x v="0"/>
    <n v="0"/>
    <n v="0"/>
    <m/>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59"/>
    <s v="Creada y operando escuela de formación con enfoque de género para la incidencia política de las mujeres."/>
    <s v="4502037"/>
    <s v="Servicio de apoyo para el acceso a programas de educación para el trabajo y el desarrollo humano"/>
    <n v="450203702"/>
    <s v="Programas de educación en prevención de violencia de género implement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0"/>
    <s v="Creada y operando plataforma de formación pólitica."/>
    <n v="4502017"/>
    <s v="Servicio de información actualizado"/>
    <n v="450201701"/>
    <s v="Módulos de Tecnologías de Información y Comunicaciones (TIC) actualizados"/>
    <s v="5. Igualdad de género "/>
    <s v="Mantenimiento"/>
    <s v="No acumulada"/>
    <n v="0"/>
    <n v="1"/>
    <n v="1"/>
    <n v="1"/>
    <n v="1"/>
    <n v="1"/>
    <n v="0.6"/>
    <n v="60"/>
    <n v="60"/>
    <x v="3"/>
    <n v="82823923"/>
    <n v="40921756.579999998"/>
    <n v="21252655.370000001"/>
    <m/>
    <n v="0"/>
    <s v="SIN AVANCE"/>
    <m/>
    <m/>
    <m/>
    <m/>
    <n v="0"/>
    <s v="SIN AVANCE"/>
    <m/>
    <m/>
    <m/>
    <m/>
    <n v="0"/>
    <s v="SIN AVANCE"/>
    <m/>
    <m/>
    <m/>
    <n v="0.6"/>
    <n v="1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1"/>
    <s v="Creada y operando Mesa Técnica Departamental  de Economía del Cuidado."/>
    <n v="4502026"/>
    <s v="Documentos normativos"/>
    <n v="450202600"/>
    <s v="Documentos normativos para la equidad de género para las mujeres formulado"/>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Mujeres en instancias de participación e incidencia politíca en el departamento de Nariño_x000a_(Alcaldías y Concejos Municipales)"/>
    <s v="Alcaldía: 10_x000a_Concejo: 126_x000a_Total: 137"/>
    <s v="Alcaldía: 13_x000a_Concejo: 140_x000a_Total: 153"/>
    <x v="1"/>
    <s v="Fortalecimiento del buen gobierno para el respeto y garantía de los derechos humanos"/>
    <n v="362"/>
    <s v="Creada y funcionando instancia departamental para la construcción de la agenda pública de participación e incidencia politica de mujeres.   "/>
    <s v="4502001"/>
    <s v="Servicio de promoción a la participación ciudadana"/>
    <n v="450200108"/>
    <s v="Estrategias para el fomento de la participación de las mujeres en los espacios de participación política y de toma de decisión implementada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3"/>
    <s v=" Asistidas entidades en capacidades y competencias de las mujeres para el desarrollo de su autonomía económica, capacidades comunitarias y entornos protectores."/>
    <n v="4502022"/>
    <s v="Servicio de asistencia técnica"/>
    <n v="450202207"/>
    <s v="Entidades asistidas técnicamente"/>
    <s v="5. Igualdad de género_x000a_8. Trabajo decente y crecimiento económico"/>
    <s v="Incremento"/>
    <s v="No acumulada"/>
    <n v="0"/>
    <n v="40"/>
    <n v="5"/>
    <n v="15"/>
    <n v="15"/>
    <n v="5"/>
    <n v="5"/>
    <n v="100"/>
    <n v="100"/>
    <x v="0"/>
    <n v="82823923"/>
    <n v="40921756.579999998"/>
    <n v="21252655.370000001"/>
    <m/>
    <n v="0"/>
    <s v="SIN AVANCE"/>
    <m/>
    <m/>
    <m/>
    <m/>
    <n v="0"/>
    <s v="SIN AVANCE"/>
    <m/>
    <m/>
    <m/>
    <m/>
    <n v="0"/>
    <s v="SIN AVANCE"/>
    <m/>
    <m/>
    <m/>
    <n v="5"/>
    <n v="1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4"/>
    <s v="Diseñado e implementado ecosistema económico de y para mujeres,  promotor de convivencia y prevención de violencias, que fortalezca  estratégicamente a empresas y emprendimientos productivos, sociales y comunitarios y contrbuya a  su autonomía económica.."/>
    <n v="4502039"/>
    <s v="Servicio de apoyo financiero para empresas y emprendimientos productivos"/>
    <n v="450203900"/>
    <s v="Personas y empresas beneficiadas"/>
    <s v="5. Igualdad de género_x000a_8. Trabajo decente y crecimiento económico"/>
    <s v="Incremento"/>
    <s v="No acumulada"/>
    <n v="0"/>
    <n v="24"/>
    <n v="2"/>
    <n v="10"/>
    <n v="10"/>
    <n v="2"/>
    <n v="2"/>
    <n v="100"/>
    <n v="100"/>
    <x v="0"/>
    <n v="82823923"/>
    <n v="40921756.579999998"/>
    <n v="21252655.370000001"/>
    <m/>
    <n v="0"/>
    <s v="SIN AVANCE"/>
    <m/>
    <m/>
    <m/>
    <m/>
    <n v="0"/>
    <s v="SIN AVANCE"/>
    <m/>
    <m/>
    <m/>
    <m/>
    <n v="0"/>
    <s v="SIN AVANCE"/>
    <m/>
    <m/>
    <m/>
    <n v="2"/>
    <n v="8.3333333333333339"/>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5"/>
    <s v="Construido e implementado plan pedagógico en articulación con instituciones de educación superior con programas certificados, basado en los saberes propios para el fortalecimiento y promoción de la equidad de género e inclusión social y el acceso a los derechos de las mujeres."/>
    <n v="4502029"/>
    <s v="Documentos metodológicos"/>
    <n v="450202900"/>
    <s v="Documentos metodológicos realizados"/>
    <s v="5. Igualdad de género "/>
    <s v="Mantenimiento"/>
    <s v="No acumulada"/>
    <n v="0"/>
    <n v="1"/>
    <n v="1"/>
    <n v="1"/>
    <n v="1"/>
    <n v="1"/>
    <n v="1"/>
    <n v="100"/>
    <n v="100"/>
    <x v="0"/>
    <n v="82823923"/>
    <n v="40921756.579999998"/>
    <n v="21252655.370000001"/>
    <m/>
    <n v="0"/>
    <s v="SIN AVANCE"/>
    <m/>
    <m/>
    <m/>
    <m/>
    <n v="0"/>
    <s v="SIN AVANCE"/>
    <m/>
    <m/>
    <m/>
    <m/>
    <n v="0"/>
    <s v="SIN AVANCE"/>
    <m/>
    <m/>
    <m/>
    <n v="1"/>
    <n v="25"/>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6"/>
    <s v=" Gestionada infraestructura social &quot;Casas para las Mujeres&quot;."/>
    <s v="4502009"/>
    <s v="Oficina para la atención y orientación ciudadana construida y dotada"/>
    <n v="450200900"/>
    <s v="Oficinas para la atención y orientación ciudadana construidas y dotadas"/>
    <s v="5. Igualdad de género "/>
    <s v="Incremento"/>
    <s v="No acumulada"/>
    <n v="1"/>
    <n v="9"/>
    <s v="NP"/>
    <n v="5"/>
    <n v="4"/>
    <s v="NP"/>
    <n v="1"/>
    <n v="0"/>
    <n v="0"/>
    <x v="4"/>
    <n v="82823923"/>
    <n v="40921756.579999998"/>
    <n v="21252655.370000001"/>
    <m/>
    <n v="0"/>
    <s v="SIN AVANCE"/>
    <m/>
    <m/>
    <m/>
    <m/>
    <n v="0"/>
    <s v="SIN AVANCE"/>
    <m/>
    <m/>
    <m/>
    <m/>
    <n v="0"/>
    <s v="NO PROGRAMADA"/>
    <m/>
    <m/>
    <m/>
    <n v="1"/>
    <n v="11.111111111111111"/>
    <s v="MUY DEFICIENTE"/>
  </r>
  <r>
    <s v="INCLUSIÓN SOCIAL Y ACCESO A DERECHOS"/>
    <x v="8"/>
    <s v="Sistema para la Equidad de la Vida, el Cuidado y la Paz. &quot;Entre nosotras nos potenciamos&quot;"/>
    <x v="11"/>
    <s v="Pobreza - Índice de pobreza multidimensional - IPM"/>
    <n v="0.17299999999999999"/>
    <n v="0.16800000000000001"/>
    <x v="1"/>
    <s v="Fortalecimiento del buen gobierno para el respeto y garantía de los derechos humanos"/>
    <n v="367"/>
    <s v="Creados y en operación sistemas departamentales del cuidado con enfoques diferenciales en municipios focalizados."/>
    <n v="4502021"/>
    <s v="Servicio de apoyo financiero para la implementación de proyectos en materia de derechos humanos"/>
    <n v="450202100"/>
    <s v="Proyectos cofinanciados"/>
    <s v="5. Igualdad de género "/>
    <s v="Incremento"/>
    <s v="No acumulada"/>
    <n v="0"/>
    <n v="4"/>
    <n v="1"/>
    <n v="2"/>
    <n v="1"/>
    <s v="NP"/>
    <n v="1"/>
    <n v="100"/>
    <n v="100"/>
    <x v="0"/>
    <n v="82823923"/>
    <n v="40921756.579999998"/>
    <n v="21252655.370000001"/>
    <m/>
    <n v="0"/>
    <s v="SIN AVANCE"/>
    <m/>
    <m/>
    <m/>
    <m/>
    <n v="0"/>
    <s v="SIN AVANCE"/>
    <m/>
    <m/>
    <m/>
    <m/>
    <n v="0"/>
    <s v="NO PROGRAMADA"/>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68"/>
    <s v="Actualizada e implementada la Polìtica pùblica para la población LGBTIQ+ -OSIEGD con instrumentos para el seguimiento, monitoreo y ajustes."/>
    <n v="4502029"/>
    <s v="Documentos metodológicos"/>
    <n v="450202900"/>
    <s v="Documentos metodológicos realizados"/>
    <s v="1. Fin de la pobreza _x000a_2. Hambre cero _x000a_3. Salud y bienestar _x000a_4. Educación de calidad _x000a_5. Igualdad de género _x000a_6. Agua limpia y saneamiento _x000a_10. Reducción de las desigualdades"/>
    <s v="Incremento"/>
    <s v="Acumulada"/>
    <n v="0"/>
    <n v="1"/>
    <n v="0.7"/>
    <n v="1"/>
    <n v="1"/>
    <n v="1"/>
    <n v="0.7"/>
    <n v="100"/>
    <n v="100"/>
    <x v="0"/>
    <n v="26700000"/>
    <n v="12852859.949999999"/>
    <n v="4080889.24"/>
    <m/>
    <n v="0"/>
    <s v="SIN AVANCE"/>
    <m/>
    <m/>
    <m/>
    <m/>
    <n v="0"/>
    <s v="SIN AVANCE"/>
    <m/>
    <m/>
    <m/>
    <m/>
    <n v="0"/>
    <s v="SIN AVANCE"/>
    <m/>
    <m/>
    <m/>
    <n v="0.7"/>
    <n v="70"/>
    <s v="ACEPTABL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69"/>
    <s v="Resignificación de manuales de convivencia enfocado a la educación incluyente en clave de derechos para la población LGBTIQ+OSIEGD como factor para la construcción de una Cultura de Paz y Convivencia Escolar orientando acciones tendientes a la transformación de ambientes escolares tolerantes y amigables con inclusión a escuelas de familia que contribuyan a superar los problemas que enfrenta la niñez,la adolescencia y juventud."/>
    <n v="4502026"/>
    <s v="Documentos normativos"/>
    <n v="450202600"/>
    <s v="Documentos normativos realizados"/>
    <s v="4. Educación de calidad  10. Reducción de las desigualdades"/>
    <s v="Mantenimiento"/>
    <s v="No acumulada"/>
    <n v="0"/>
    <n v="242"/>
    <n v="242"/>
    <n v="242"/>
    <n v="242"/>
    <n v="242"/>
    <n v="0.2"/>
    <n v="8.2644628099173556E-2"/>
    <n v="8.2644628099173556E-2"/>
    <x v="6"/>
    <n v="26700000"/>
    <n v="12852859.949999999"/>
    <n v="4080889.24"/>
    <m/>
    <n v="0"/>
    <s v="SIN AVANCE"/>
    <m/>
    <m/>
    <m/>
    <m/>
    <n v="0"/>
    <s v="SIN AVANCE"/>
    <m/>
    <m/>
    <m/>
    <m/>
    <n v="0"/>
    <s v="SIN AVANCE"/>
    <m/>
    <m/>
    <m/>
    <n v="0.2"/>
    <n v="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0"/>
    <s v="Diseñado e implementado plan de incidencia pública para la memoria viva en clave de la preservación y promoción de los derechos humanos de la población LGBTIQ+OSIEGD."/>
    <s v="4502001"/>
    <s v="Servicio de promoción a la participación ciudadana"/>
    <n v="450200100"/>
    <s v="Espacios de participación promovi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1"/>
    <s v="Diseñada e implementada estrategia de acompañamiento y asistencia técnica municipal con enfoque diferencial para el levantamiento de información de caracterización de la población  LGBTIQ+OSIEGD en el Departamento."/>
    <s v="4502030"/>
    <s v="Documentos de investigación"/>
    <n v="450203000"/>
    <s v="Documentos de investigación elabora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2"/>
    <s v="Diseñada e implementada estrategia integral para la construcción de entornos seguros libres de violencias y LGBTIQFobia."/>
    <s v="4502035"/>
    <s v="Documentos de planeación"/>
    <n v="450203501"/>
    <s v="Planes estratégicos elaborados"/>
    <s v="4. Educación de Calidad _x000a_5. Equidad de Género_x000a_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3"/>
    <s v="Creada y en operación escuela de formación politíca para potenciar los liderazgos de la población LGBTIQ+OSIEGD."/>
    <s v="4502037"/>
    <s v="Servicio de apoyo para el acceso a programas de educación para el trabajo y el desarrollo humano"/>
    <n v="450203702"/>
    <s v="Programas de educación en prevención de violencia de género implementados"/>
    <s v="4. Educación de Calidad _x000a_5. Equidad de Género_x000a_10. Reducción de las desigualdades"/>
    <s v="Mantenimiento"/>
    <s v="No acumulada"/>
    <n v="0"/>
    <n v="1"/>
    <n v="1"/>
    <n v="1"/>
    <n v="1"/>
    <n v="1"/>
    <n v="0.5"/>
    <n v="50"/>
    <n v="50"/>
    <x v="5"/>
    <n v="26700000"/>
    <n v="12852859.949999999"/>
    <n v="4080889.24"/>
    <m/>
    <n v="0"/>
    <s v="SIN AVANCE"/>
    <m/>
    <m/>
    <m/>
    <m/>
    <n v="0"/>
    <s v="SIN AVANCE"/>
    <m/>
    <m/>
    <m/>
    <m/>
    <n v="0"/>
    <s v="SIN AVANCE"/>
    <m/>
    <m/>
    <m/>
    <n v="0.5"/>
    <n v="1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4"/>
    <s v="Articuladas acciones interinstitucionales para la construcción de un protocolo en salud y una ruta de atención integral con enfoques en orientaciones sexuales e identidades de género diversas en los municipios."/>
    <n v="4502032"/>
    <s v="Documentos de lineamientos técnicos"/>
    <n v="450203200"/>
    <s v="Documentos de lineamientos técnicos realizados"/>
    <s v="3. Salud y bienestar _x000a_5. Igualdad de género _x000a_10. Reducción de las desigualdades"/>
    <s v="Incremento"/>
    <s v="No acumulada"/>
    <n v="0"/>
    <n v="64"/>
    <n v="1"/>
    <n v="25"/>
    <n v="25"/>
    <n v="13"/>
    <n v="0.5"/>
    <n v="50"/>
    <n v="50"/>
    <x v="5"/>
    <n v="26700000"/>
    <n v="12852859.949999999"/>
    <n v="4080889.24"/>
    <m/>
    <n v="0"/>
    <s v="SIN AVANCE"/>
    <m/>
    <m/>
    <m/>
    <m/>
    <n v="0"/>
    <s v="SIN AVANCE"/>
    <m/>
    <m/>
    <m/>
    <m/>
    <n v="0"/>
    <s v="SIN AVANCE"/>
    <m/>
    <m/>
    <m/>
    <n v="0.5"/>
    <n v="0.781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5"/>
    <s v="Espacios de formación de cultura ciudadana para la reducción de las discriminaciones por orientaciones sexuales e Identidades de género diversas"/>
    <n v="4502033"/>
    <s v="Servicio de integración de la oferta pública"/>
    <n v="450203300"/>
    <s v="Espacios de integración de oferta pública generados"/>
    <s v="3. Salud y bienestar 5. Igualdad de género 10. Reducción de las desigualdades"/>
    <s v="Incremento"/>
    <s v="No acumulada"/>
    <n v="0"/>
    <n v="8"/>
    <n v="2"/>
    <n v="2"/>
    <n v="2"/>
    <n v="2"/>
    <n v="2"/>
    <n v="100"/>
    <n v="100"/>
    <x v="0"/>
    <n v="26700000"/>
    <n v="12852859.949999999"/>
    <n v="4080889.24"/>
    <m/>
    <n v="0"/>
    <s v="SIN AVANCE"/>
    <m/>
    <m/>
    <m/>
    <m/>
    <n v="0"/>
    <s v="SIN AVANCE"/>
    <m/>
    <m/>
    <m/>
    <m/>
    <n v="0"/>
    <s v="SIN AVANCE"/>
    <m/>
    <m/>
    <m/>
    <n v="2"/>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6"/>
    <s v="Gestionada la construcción de la Casa de Orientaciones Sexuales e Identidades de Género del Departamento."/>
    <n v="4502021"/>
    <s v="Servicio de apoyo financiero para la implementación de proyectos en materia de derechos humanos"/>
    <n v="450202100"/>
    <s v="Proyectos cofinanciados"/>
    <s v="8. Trabajo decente y crecimiento económico 10. Reducción de las desigualdades"/>
    <s v="Mantenimiento"/>
    <s v="No acumulada"/>
    <n v="0"/>
    <s v="1_x000a_"/>
    <s v="NP"/>
    <n v="1"/>
    <n v="1"/>
    <n v="1"/>
    <n v="0"/>
    <n v="0"/>
    <n v="0"/>
    <x v="4"/>
    <n v="0"/>
    <n v="0"/>
    <n v="0"/>
    <m/>
    <n v="0"/>
    <s v="SIN AVANCE"/>
    <m/>
    <m/>
    <m/>
    <m/>
    <n v="0"/>
    <s v="SIN AVANCE"/>
    <m/>
    <m/>
    <m/>
    <m/>
    <n v="0"/>
    <s v="SIN AVANCE"/>
    <m/>
    <m/>
    <m/>
    <n v="0"/>
    <n v="0"/>
    <s v="SIN AVANC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7"/>
    <s v="Implementada estrategia de fortalecimiento para la autonomía económica de personas con orientaciones sexuales e identidades o expresiones de género diversas . _x000a_"/>
    <s v="4502034"/>
    <s v="Servicio de educación informal "/>
    <n v="450203404"/>
    <s v="Estrategias implementadas"/>
    <s v="4. Educación de calidad 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ariño, territorio diverso e incluyente"/>
    <x v="11"/>
    <s v="Casos de discriminación, hostigamiento, amenazas y violencia policial para al población LGBTIQ+-OSIEGD"/>
    <n v="72"/>
    <n v="36"/>
    <x v="1"/>
    <s v="Fortalecer los procesos de inclusión para el meroramiento de  la calidad de vida de las personas LGTBIQ+  a través de la garantía de sus derechos, en Departamento  de Nariño."/>
    <n v="378"/>
    <s v="Diseñada e implementada estrategia para la inclusión laboral de personas diversas por orientaciones sexuales e Identidades de género dirigida a entidades públicas y privadas. "/>
    <s v="4502038"/>
    <s v="Servicio de promoción de la garantía de derechos"/>
    <n v="450203800"/>
    <s v="Estrategias de promoción de la garantía de derechos implementadas"/>
    <s v="8. Trabajo decente y crecimiento económico 10. Reducción de las desigualdades"/>
    <s v="Mantenimiento"/>
    <s v="No acumulada"/>
    <n v="0"/>
    <n v="1"/>
    <n v="1"/>
    <n v="1"/>
    <n v="1"/>
    <n v="1"/>
    <n v="1"/>
    <n v="100"/>
    <n v="100"/>
    <x v="0"/>
    <n v="26700000"/>
    <n v="12852859.949999999"/>
    <n v="4080889.24"/>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79"/>
    <s v="Actualizada e implementada política pública para la Primera Infancia e Infancia con instrumentos para el seguimiento, monitoreo y ajustes."/>
    <n v="4102051"/>
    <s v="Documentos de planeación"/>
    <n v="410205100"/>
    <s v="Documentos de planeación elaborados"/>
    <s v="1. Fin de la pobreza 2. Hambre cero 3. Salud y bienestar 4. Educación de calidad 5. Igualdad de género 6. Agua limpia y saneamiento 10. Reducción de las desigualdades"/>
    <s v="Mantenimiento"/>
    <s v="No acumulada"/>
    <n v="0"/>
    <n v="1"/>
    <n v="1"/>
    <n v="1"/>
    <n v="1"/>
    <n v="1"/>
    <n v="0.85"/>
    <n v="85"/>
    <n v="85"/>
    <x v="7"/>
    <n v="152800000"/>
    <n v="50722810.969999999"/>
    <n v="20530906.600000001"/>
    <m/>
    <n v="0"/>
    <s v="SIN AVANCE"/>
    <m/>
    <m/>
    <m/>
    <m/>
    <n v="0"/>
    <s v="SIN AVANCE"/>
    <m/>
    <m/>
    <m/>
    <m/>
    <n v="0"/>
    <s v="SIN AVANCE"/>
    <m/>
    <m/>
    <m/>
    <n v="0.85"/>
    <n v="21.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0"/>
    <s v="Articulación interinstitucional para el fortalecimiento de agentes y entornos protectores, la prevención del trabajo infantil y los  matrimonios infantiles o uniones tempranas y la protección integral al adolescente trabajador."/>
    <n v="4102043"/>
    <s v="Servicio de promoción de temas de dinámica relacional y desarrollo autónomo"/>
    <n v="410204301"/>
    <s v="Niños, niñas y adolescentes atendidos"/>
    <s v="educación y bienestar"/>
    <s v="Mantenimiento"/>
    <s v="No acumulada"/>
    <n v="64"/>
    <n v="64"/>
    <n v="64"/>
    <n v="64"/>
    <n v="64"/>
    <n v="64"/>
    <n v="64"/>
    <n v="100"/>
    <n v="100"/>
    <x v="0"/>
    <n v="152800000"/>
    <n v="50722810.969999999"/>
    <n v="20530906.600000001"/>
    <m/>
    <n v="0"/>
    <s v="SIN AVANCE"/>
    <m/>
    <m/>
    <m/>
    <m/>
    <n v="0"/>
    <s v="SIN AVANCE"/>
    <m/>
    <m/>
    <m/>
    <m/>
    <n v="0"/>
    <s v="SIN AVANCE"/>
    <m/>
    <m/>
    <m/>
    <n v="64"/>
    <n v="1600"/>
    <s v="OPTIMO"/>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1"/>
    <s v="Formulada e implementada estrategia de fortalecimiento a la familia como entorno protector y formador para la ética del cuidado, con enfoques diferenciales._x000a_"/>
    <n v="4102042"/>
    <s v="Servicio de asistecia técnica a comunidades en temas de fortalecimiento del tejido social y construcción de escenarios comunitarios protectores de derechos."/>
    <n v="410204200"/>
    <s v="Acciones ejecutadas con las comunidades"/>
    <s v="educación y bienestar"/>
    <s v="Incremento"/>
    <s v="Acumulada"/>
    <n v="0"/>
    <n v="1"/>
    <n v="0.5"/>
    <n v="1"/>
    <n v="1"/>
    <n v="1"/>
    <n v="0.5"/>
    <n v="100"/>
    <n v="100"/>
    <x v="0"/>
    <n v="152800000"/>
    <n v="50722810.969999999"/>
    <n v="20530906.600000001"/>
    <m/>
    <n v="0"/>
    <s v="SIN AVANCE"/>
    <m/>
    <m/>
    <m/>
    <m/>
    <n v="0"/>
    <s v="SIN AVANCE"/>
    <m/>
    <m/>
    <m/>
    <m/>
    <n v="0"/>
    <s v="SIN AVANCE"/>
    <m/>
    <m/>
    <m/>
    <n v="0.5"/>
    <n v="50"/>
    <s v="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2"/>
    <s v="Diseñada e implementada estrategia: Información - Educación - Comunicación (IEC) dirigida a instituciones educativas para promover el reconocimiento y respeto de los derechos de la niñez."/>
    <n v="4102046"/>
    <s v="Servicios de promoción de los derechos de los niños, niñas, adolescentes y jóvenes"/>
    <n v="410204600"/>
    <s v="Campañas de promoción realizadas"/>
    <s v="educación y bienestar"/>
    <s v="Mantenimiento"/>
    <s v="No acumulada"/>
    <n v="0"/>
    <n v="1"/>
    <n v="1"/>
    <n v="1"/>
    <n v="1"/>
    <n v="1"/>
    <n v="1"/>
    <n v="100"/>
    <n v="100"/>
    <x v="0"/>
    <n v="152800000"/>
    <n v="50722810.969999999"/>
    <n v="20530906.600000001"/>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3"/>
    <s v="Diseñada e implementada estrategia de articulación interinstitucional para la promoción de la convivencia pacífica en educación inicial y primaria."/>
    <s v="4102041"/>
    <s v="Servicio de asistencia técnica en el ciclo de políticas públicas de familia y otras relacionadas"/>
    <n v="410204100"/>
    <s v="Instituciones y entidades asistidas técnicamente"/>
    <s v="educación y bienestar"/>
    <s v="Mantenimiento"/>
    <s v="No acumulada"/>
    <n v="0"/>
    <n v="1"/>
    <n v="1"/>
    <n v="1"/>
    <n v="1"/>
    <n v="1"/>
    <n v="1"/>
    <n v="100"/>
    <n v="100"/>
    <x v="0"/>
    <n v="0"/>
    <n v="0"/>
    <n v="0"/>
    <m/>
    <n v="0"/>
    <s v="SIN AVANCE"/>
    <m/>
    <m/>
    <m/>
    <m/>
    <n v="0"/>
    <s v="SIN AVANCE"/>
    <m/>
    <m/>
    <m/>
    <m/>
    <n v="0"/>
    <s v="SIN AVANCE"/>
    <m/>
    <m/>
    <m/>
    <n v="1"/>
    <n v="25"/>
    <s v="MUY DEFICIENTE"/>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4"/>
    <s v=" Fortalecidas a nivel municipal y departamanetal instancias de participación en asuntos relacionados con primera infancia, infancia y adolescencia."/>
    <s v="4102047"/>
    <s v="Servicios de asistencia técnica en políticas públicas de infancia, adolescencia y juventud"/>
    <n v="410204700"/>
    <s v="Agentes de la institucionalidad de infancia, adolescencia y juventud  asistidos técnicamente"/>
    <s v="educación y bienestar"/>
    <s v="Mantenimiento"/>
    <s v="No acumulada"/>
    <n v="5"/>
    <n v="5"/>
    <n v="5"/>
    <n v="5"/>
    <n v="5"/>
    <n v="5"/>
    <n v="5"/>
    <n v="100"/>
    <n v="100"/>
    <x v="0"/>
    <n v="152800000"/>
    <n v="50722810.969999999"/>
    <n v="20530906.600000001"/>
    <m/>
    <n v="0"/>
    <s v="SIN AVANCE"/>
    <m/>
    <m/>
    <m/>
    <m/>
    <n v="0"/>
    <s v="SIN AVANCE"/>
    <m/>
    <m/>
    <m/>
    <m/>
    <n v="0"/>
    <s v="SIN AVANCE"/>
    <m/>
    <m/>
    <m/>
    <n v="5"/>
    <n v="125"/>
    <s v="OPTIMO"/>
  </r>
  <r>
    <s v="INCLUSIÓN SOCIAL Y ACCESO A DERECHOS"/>
    <x v="8"/>
    <s v="Niños y niñas, presente y futuro para la Paz Territorial"/>
    <x v="11"/>
    <s v="Tasa de violencia contra niños y niñas de primera infancia"/>
    <n v="12.14"/>
    <n v="8.5"/>
    <x v="2"/>
    <s v="Desarrollo integral de la primera infancia a la juventud, y fortalecimiento de las capacidades de las familias de niñas, niños y adolescentes"/>
    <n v="385"/>
    <s v="Estrategia de articulación y gestión con entidades públicas y privadas para la adecuación de infraestructuras dirigidas a prestar servicio de atención integral a la primera infancia"/>
    <s v="4102005"/>
    <s v="Edificaciones de atención a la primera infancia adecuadas"/>
    <n v="410200500"/>
    <s v="Edificaciones de atención a la primera infancia adecuadas"/>
    <s v="educación y bienestar"/>
    <s v="Incremento"/>
    <s v="No acumulada"/>
    <n v="0"/>
    <n v="6"/>
    <s v="NP"/>
    <n v="3"/>
    <n v="3"/>
    <s v="NP"/>
    <n v="0"/>
    <n v="0"/>
    <n v="0"/>
    <x v="4"/>
    <n v="0"/>
    <n v="0"/>
    <n v="0"/>
    <m/>
    <n v="0"/>
    <s v="SIN AVANCE"/>
    <m/>
    <m/>
    <m/>
    <m/>
    <n v="0"/>
    <s v="SIN AVANCE"/>
    <m/>
    <m/>
    <m/>
    <m/>
    <n v="0"/>
    <s v="NO PROGRAMADA"/>
    <m/>
    <m/>
    <m/>
    <n v="0"/>
    <n v="0"/>
    <s v="SIN AVANCE"/>
  </r>
  <r>
    <s v="INCLUSIÓN SOCIAL Y ACCESO A DERECHOS"/>
    <x v="8"/>
    <s v="Adolescentes y juventudes parchando por la paz."/>
    <x v="11"/>
    <s v="Juventudes en Nariño con vinculación  al programa nacional de &quot;Renta Jóven&quot;"/>
    <s v="2.7%"/>
    <n v="0.05"/>
    <x v="2"/>
    <s v="Desarrollo integral de la primera infancia a la juventud, y fortalecimiento de las capacidades de las familias de niñas, niños y adolescentes"/>
    <n v="386"/>
    <s v="Actualizada e implementada la política pública para adolescencia y juventud con instrumentos para el seguimiento, monitoreo y ajustes."/>
    <n v="4102051"/>
    <s v="Documentos de planeación"/>
    <n v="410205100"/>
    <s v="Documentos de planeación elaborados"/>
    <s v="4 salud y bienestar _x000a_ 4 educación de calidad -_x000a_  6 igualdad de genero -_x000a_  7 energía accequible y no contaminante -_x000a_ 8 trabajo decente y crecimiento económico - _x000a_ 10 reducción de las desigualdades."/>
    <s v="Mantenimiento"/>
    <s v="No acumulada"/>
    <n v="0"/>
    <n v="1"/>
    <n v="1"/>
    <n v="1"/>
    <n v="1"/>
    <n v="1"/>
    <n v="0.8"/>
    <n v="80"/>
    <n v="80"/>
    <x v="7"/>
    <n v="121714286"/>
    <n v="34364132.609999999"/>
    <n v="10804984.970000001"/>
    <m/>
    <n v="0"/>
    <s v="SIN AVANCE"/>
    <m/>
    <m/>
    <m/>
    <m/>
    <n v="0"/>
    <s v="SIN AVANCE"/>
    <m/>
    <m/>
    <m/>
    <m/>
    <n v="0"/>
    <s v="SIN AVANCE"/>
    <m/>
    <m/>
    <m/>
    <n v="0.8"/>
    <n v="20"/>
    <s v="MUY DEFICIENTE"/>
  </r>
  <r>
    <s v="INCLUSIÓN SOCIAL Y ACCESO A DERECHOS"/>
    <x v="8"/>
    <s v="Adolescentes y juventudes parchando por la paz."/>
    <x v="11"/>
    <s v="Juventudes en Nariño con vinculación  al programa nacional de &quot;Renta Jóven&quot;"/>
    <s v="2.7%"/>
    <n v="0.05"/>
    <x v="2"/>
    <s v="Desarrollo integral de la primera infancia a la juventud, y fortalecimiento de las capacidades de las familias de niñas, niños y adolescentes"/>
    <n v="387"/>
    <s v="Implementada estrategia para el reconocimiento de derechos de adolescentres y juventudes en Nariño. "/>
    <s v="4102040"/>
    <s v="Documentos metodológicos"/>
    <n v="410204000"/>
    <s v="Documentos metodológicos realizados"/>
    <s v="3 salud y bienestar - _x000a_ 4 educacion de calidad - _x000a_ 6 igualdad de genero - _x000a_ 8 trabajo decente y crecimiento economico - _x000a_ 10 reduccion de las desigualdades -_x000a_ 16 paz justicia e instituciones solidas."/>
    <s v="Mantenimiento"/>
    <s v="No acumulada"/>
    <n v="0"/>
    <n v="1"/>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88"/>
    <s v="Diseñadas e implementadas estrategias para el desarrollo de habilidades psicosociales del cuidado y protección de la vida, del uso saludable del tiempo libre de adolescentes y jòvenes, orientadas a la prevención del consumo de SPA, el embarazo no deseado, el bulling y el suicidio."/>
    <n v="4102042"/>
    <s v="Servicio de asistencia técnica a comunidades en temas de fortalecimiento del tejido social y construcción de escenarios comunitarios protectores de derechos"/>
    <n v="410204200"/>
    <s v="Acciones ejecutadas con las comunidades"/>
    <s v="3 salud y bienestar - _x000a_ 4 educacion de calidad - _x000a_ 6 igualdad de genero - _x000a_ 8 trabajo decente y crecimiento economico - _x000a_ 10 reduccion de las desigualdades -_x000a_ 16 paz justicia e instituciones solidas."/>
    <s v="Mantenimiento"/>
    <s v="No acumulada"/>
    <n v="4"/>
    <n v="4"/>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89"/>
    <s v="Fortalecidas técnicamente las Plataformas Municipales de Juventud (PMJ), los Consejos Municipales de Juventud (CMJ) y las prácticas y procesos organizativos en el marco de la Ley 1622 de 2013."/>
    <s v="4102047"/>
    <s v="Servicios de asistencia técnica en políticas públicas de infancia, adolescencia y juventud"/>
    <n v="410204700"/>
    <s v="Agentes de la institucionalidad de infancia, adolescencia y juventud  asistidos técnicamente"/>
    <s v="2 fin de la pobreza _x000a_ 2 hambre cero _x000a_ 3 salud y bienestar _x000a_ 4 educacion de calidad _x000a_ 5 agua limpia _x000a_ 6 igualdad de genero _x000a_ 7 energia accequible y no contaminante _x000a_ 8 trabajo decente y crecimiento economico _x000a_ 10 reduccion de las desigualdades."/>
    <s v="Incremento"/>
    <s v="No acumulada"/>
    <n v="85"/>
    <n v="128"/>
    <n v="20"/>
    <n v="50"/>
    <n v="50"/>
    <n v="8"/>
    <n v="20"/>
    <n v="100"/>
    <n v="100"/>
    <x v="0"/>
    <n v="121714286"/>
    <n v="34364132.609999999"/>
    <n v="10804984.970000001"/>
    <m/>
    <n v="0"/>
    <s v="SIN AVANCE"/>
    <m/>
    <m/>
    <m/>
    <m/>
    <n v="0"/>
    <s v="SIN AVANCE"/>
    <m/>
    <m/>
    <m/>
    <m/>
    <n v="0"/>
    <s v="SIN AVANCE"/>
    <m/>
    <m/>
    <m/>
    <n v="20"/>
    <n v="15.6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0"/>
    <s v="Acompañamiento para la conformación del subsistema de participaciòn departamental -CJD  y PDJ y fortalecidas las Asambleas y Comitès de Concertación y decisión  -CCYD- y  Comitè de Adolescencia y Juventud _x000a_"/>
    <s v="4102041"/>
    <s v="Servicio de asistencia técnica en el ciclo de políticas públicas de familia y otras relacionadas"/>
    <n v="410204100"/>
    <s v="Instituciones y entidades asistidas técnicamente"/>
    <s v="3 salud y bienestar _x000a_ 4 educacion de calidad -_x000a_  6 igualdad de genero -_x000a_  7 energia accequible y no contaminante -_x000a_ 8 trabajo decente y crecimiento economico - _x000a_ 10 reduccion de las desigualdades."/>
    <s v="Mantenimiento"/>
    <s v="No acumulada"/>
    <n v="8"/>
    <n v="32"/>
    <n v="8"/>
    <n v="8"/>
    <n v="8"/>
    <n v="8"/>
    <n v="8"/>
    <n v="100"/>
    <n v="100"/>
    <x v="0"/>
    <n v="121714286"/>
    <n v="34364132.609999999"/>
    <n v="10804984.970000001"/>
    <m/>
    <n v="0"/>
    <s v="SIN AVANCE"/>
    <m/>
    <m/>
    <m/>
    <m/>
    <n v="0"/>
    <s v="SIN AVANCE"/>
    <m/>
    <m/>
    <m/>
    <m/>
    <n v="0"/>
    <s v="SIN AVANCE"/>
    <m/>
    <m/>
    <m/>
    <n v="8"/>
    <n v="200"/>
    <s v="OPTIMO"/>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1"/>
    <s v="Fortalecidas iniciativas para el desarrollo de la autonomía económica de la juventud, a través del impulso de emprendimientos y servicios ofertados por los y las jóvenes de los municipios de Nariño."/>
    <n v="4102046"/>
    <s v="Servicios de promoción de los derechos de los niños, niñas, adolescentes y jóvenes"/>
    <n v="410204600"/>
    <s v="Campañas de promoción realizadas"/>
    <s v="4 salud y bienestar _x000a_ 4 educación de calidad -_x000a_  6 igualdad de genero -_x000a_  7 energía accequible y no contaminante -_x000a_ 8 trabajo decente y crecimiento económico - _x000a_ 10 reducción de las desigualdades."/>
    <s v="Incremento"/>
    <s v="No acumulada"/>
    <n v="10"/>
    <n v="30"/>
    <n v="5"/>
    <n v="10"/>
    <n v="10"/>
    <n v="5"/>
    <n v="5"/>
    <n v="100"/>
    <n v="100"/>
    <x v="0"/>
    <n v="121714286"/>
    <n v="34364132.609999999"/>
    <n v="10804984.970000001"/>
    <m/>
    <n v="0"/>
    <s v="SIN AVANCE"/>
    <m/>
    <m/>
    <m/>
    <m/>
    <n v="0"/>
    <s v="SIN AVANCE"/>
    <m/>
    <m/>
    <m/>
    <m/>
    <n v="0"/>
    <s v="SIN AVANCE"/>
    <m/>
    <m/>
    <m/>
    <n v="5"/>
    <n v="16.666666666666668"/>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2"/>
    <s v="Diseñado e implementado proceso de articulación interinstitucional para la promoción y vinculación de las juventudes en la resignificación del uso de espacio público para la paz en los municipios."/>
    <s v="4102038"/>
    <s v="Servicio dirigidos a la atención de niños, niñas, adolescentes y jóvenes, con enfoque pedagógico y restaurativo encaminados a la Inclusión social y reconciliaciónión social"/>
    <n v="410203800"/>
    <s v="Niños, niñas, adolescentes y jóvenes atendidios en los servicios de restablecimiento en la administración de justicia"/>
    <s v="5 salud y bienestar _x000a_ 4 educación de calidad -_x000a_  6 igualdad de genero -_x000a_  7 energía accequible y no contaminante -_x000a_ 8 trabajo decente y crecimiento económico - _x000a_ 10 reducción de las desigualdades."/>
    <s v="Mantenimiento"/>
    <s v="No acumulada"/>
    <n v="0"/>
    <n v="1"/>
    <n v="1"/>
    <n v="1"/>
    <n v="1"/>
    <n v="1"/>
    <n v="1"/>
    <n v="100"/>
    <n v="100"/>
    <x v="0"/>
    <n v="121714286"/>
    <n v="34364132.609999999"/>
    <n v="10804984.970000001"/>
    <m/>
    <n v="0"/>
    <s v="SIN AVANCE"/>
    <m/>
    <m/>
    <m/>
    <m/>
    <n v="0"/>
    <s v="SIN AVANCE"/>
    <m/>
    <m/>
    <m/>
    <m/>
    <n v="0"/>
    <s v="SIN AVANCE"/>
    <m/>
    <m/>
    <m/>
    <n v="1"/>
    <n v="25"/>
    <s v="MUY DEFICIENTE"/>
  </r>
  <r>
    <s v="INCLUSIÓN SOCIAL Y ACCESO A DERECHOS"/>
    <x v="8"/>
    <s v="Adolescentes y juventudes parchando por la paz."/>
    <x v="11"/>
    <s v="Municipios con participación de población adolescente y juventud en instancias de representación ciudadana."/>
    <n v="50"/>
    <n v="64"/>
    <x v="2"/>
    <s v="Desarrollo integral de la primera infancia a la juventud, y fortalecimiento de las capacidades de las familias de niñas, niños y adolescentes"/>
    <n v="393"/>
    <s v="_x000a_Asistidos técnicamente municipios focalizados para la provisión de instrumentos de formulación de proyectos orientados a la autonomía económica de la juventud."/>
    <s v="4102035"/>
    <s v="Documentos de lineamientos técnicos"/>
    <n v="410203501"/>
    <s v="Documentos de lineamientos técnicos en Política y Atención Integral de niños, niñas y adolescentes realizados"/>
    <s v="5 salud y bienestar _x000a_ 4 educación de calidad -_x000a_  6 igualdad de genero -_x000a_  7 energía accequible y no contaminante -_x000a_ 8 trabajo decente y crecimiento económico - _x000a_ 10 reducción de las desigualdades."/>
    <s v="Incremento"/>
    <s v="No acumulada"/>
    <n v="20"/>
    <n v="40"/>
    <n v="5"/>
    <n v="15"/>
    <n v="15"/>
    <n v="5"/>
    <n v="5"/>
    <n v="100"/>
    <n v="100"/>
    <x v="0"/>
    <n v="0"/>
    <n v="0"/>
    <n v="0"/>
    <m/>
    <n v="0"/>
    <s v="SIN AVANCE"/>
    <m/>
    <m/>
    <m/>
    <m/>
    <n v="0"/>
    <s v="SIN AVANCE"/>
    <m/>
    <m/>
    <m/>
    <m/>
    <n v="0"/>
    <s v="SIN AVANCE"/>
    <m/>
    <m/>
    <m/>
    <n v="5"/>
    <n v="12.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4"/>
    <s v="Actualizada e implementada política pública para envejecimiento y vejez con instrumentos para el seguimiento, monitoreo y ajustes."/>
    <s v="4103067"/>
    <s v="Documentos de planeación"/>
    <n v="410306701"/>
    <s v="Documentos de planeación con seguimiento realizados"/>
    <s v="1. Fin de la pobreza 2. Hambre cero 3. Salud y bienestar 4. Educación de calidad 5. Igualdad de género 6. Agua limpia y saneamiento 10. Reducción de las desigualdades"/>
    <s v="Mantenimiento"/>
    <s v="No acumulada"/>
    <n v="0"/>
    <n v="1"/>
    <n v="1"/>
    <n v="1"/>
    <n v="1"/>
    <n v="1"/>
    <n v="0.8"/>
    <n v="80"/>
    <n v="80"/>
    <x v="7"/>
    <n v="143000000"/>
    <n v="41312894.840000004"/>
    <n v="11065685.48"/>
    <m/>
    <n v="0"/>
    <s v="SIN AVANCE"/>
    <m/>
    <m/>
    <m/>
    <m/>
    <n v="0"/>
    <s v="SIN AVANCE"/>
    <m/>
    <m/>
    <m/>
    <m/>
    <n v="0"/>
    <s v="SIN AVANCE"/>
    <m/>
    <m/>
    <m/>
    <n v="0.8"/>
    <n v="20"/>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5"/>
    <s v="Implementadas estrategias de fortalecimiento a la operatividad de las instancias departamental y municipales de envejecimiento y vejez."/>
    <s v="4103054"/>
    <s v="Servicio de monitoreo y seguimiento a las intervenciones implementadas para la Inclusión social y reconciliaciónión social y productiva de la población en situación de vulnerabilidad"/>
    <n v="410305400"/>
    <s v="Informes de monitoreo y seguimiento elaborados"/>
    <s v="1. Fin de La Pobreza_x000a_  2. Hambre Cero_x000a_  3. Salud y Bienestar_x000a_  4. Educación de Calidad                                                               5. Igualdad de Género_x000a_  10. Reducción de las Desigualdades"/>
    <s v="Incremento"/>
    <s v="No acumulada"/>
    <n v="0"/>
    <n v="40"/>
    <n v="5"/>
    <n v="15"/>
    <n v="15"/>
    <n v="5"/>
    <n v="3"/>
    <n v="60"/>
    <n v="60"/>
    <x v="3"/>
    <n v="143000000"/>
    <n v="41312894.840000004"/>
    <n v="11065685.48"/>
    <m/>
    <n v="0"/>
    <s v="SIN AVANCE"/>
    <m/>
    <m/>
    <m/>
    <m/>
    <n v="0"/>
    <s v="SIN AVANCE"/>
    <m/>
    <m/>
    <m/>
    <m/>
    <n v="0"/>
    <s v="SIN AVANCE"/>
    <m/>
    <m/>
    <m/>
    <n v="3"/>
    <n v="7.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6"/>
    <s v="Implementados proyectos para la promoción de la autonomía económica a personas mayores, cuidadores y cuidadoras."/>
    <s v="4103005"/>
    <s v="Servicio de asistencia técnica para el emprendimiento"/>
    <n v="410300500"/>
    <s v="Proyectos productivos formulados"/>
    <s v="1. Fin de La Pobreza_x000a_  2. Hambre Cero_x000a_  3. Salud y Bienestar_x000a_  4. Educación de Calidad                                                              5. Igualdad de Género_x000a_  10. Reducción de las Desigualdades"/>
    <s v="Incremento"/>
    <s v="No acumulada"/>
    <n v="3"/>
    <n v="6"/>
    <n v="1"/>
    <n v="2"/>
    <n v="2"/>
    <n v="1"/>
    <n v="1"/>
    <n v="100"/>
    <n v="100"/>
    <x v="0"/>
    <n v="143000000"/>
    <n v="41312894.840000004"/>
    <n v="11065685.48"/>
    <m/>
    <n v="0"/>
    <s v="SIN AVANCE"/>
    <m/>
    <m/>
    <m/>
    <m/>
    <n v="0"/>
    <s v="SIN AVANCE"/>
    <m/>
    <m/>
    <m/>
    <m/>
    <n v="0"/>
    <s v="SIN AVANCE"/>
    <m/>
    <m/>
    <m/>
    <n v="1"/>
    <n v="16.666666666666668"/>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7"/>
    <s v="Diseñados y en operación mecanismos de articulación con entidades públicas y privadas para la construcción de infraestructura social para la atención integral de personas mayores._x000a_"/>
    <n v="4103052"/>
    <s v="Servicio de gestión de oferta social para la población vulnerable_x000a_"/>
    <n v="410305202"/>
    <s v="Mecanismos de articulación implementados para la gestión de oferta social"/>
    <s v="1. Fin de La Pobreza_x000a_  2. Hambre Cero_x000a_  3. Salud y Bienestar_x000a_  4. Educación de Calidad                                                                 5. Igualdad de Género_x000a_  10. Reducción de las Desigualdades"/>
    <s v="Mantenimiento"/>
    <s v="No acumulada"/>
    <n v="0"/>
    <n v="1"/>
    <n v="1"/>
    <n v="1"/>
    <n v="1"/>
    <n v="1"/>
    <n v="0.5"/>
    <n v="50"/>
    <n v="50"/>
    <x v="5"/>
    <n v="143000000"/>
    <n v="41312894.840000004"/>
    <n v="11065685.48"/>
    <m/>
    <n v="0"/>
    <s v="SIN AVANCE"/>
    <m/>
    <m/>
    <m/>
    <m/>
    <n v="0"/>
    <s v="SIN AVANCE"/>
    <m/>
    <m/>
    <m/>
    <m/>
    <n v="0"/>
    <s v="SIN AVANCE"/>
    <m/>
    <m/>
    <m/>
    <n v="0.5"/>
    <n v="12.5"/>
    <s v="MUY DEFICIENTE"/>
  </r>
  <r>
    <s v="INCLUSIÓN SOCIAL Y ACCESO A DERECHOS"/>
    <x v="8"/>
    <s v="Personas mayores con juventud prolongada"/>
    <x v="11"/>
    <s v="Personas mayores beneficiadas del programa &quot;Adulto Mayor&quot; "/>
    <n v="77600"/>
    <n v="85000"/>
    <x v="2"/>
    <s v="Inclusión social y reconciliaciónión social y productiva para la población en situación de vulnerabilidad"/>
    <n v="398"/>
    <s v=" Dotados centros de protección social para personas mayores."/>
    <s v="4103031"/>
    <s v="Centros comunitarios dotados"/>
    <n v="410303100"/>
    <s v="Centros comunitarios dotados"/>
    <s v="1. Fin de La Pobreza_x000a_  2. Hambre Cero_x000a_  3. Salud y Bienestar_x000a_  4. Educación de Calidad                                                              5. Igualdad de Género_x000a_  10. Reducción de las Desigualdades"/>
    <s v="Incremento"/>
    <s v="No acumulada"/>
    <n v="12"/>
    <n v="25"/>
    <n v="1"/>
    <n v="12"/>
    <n v="11"/>
    <n v="1"/>
    <n v="0.6"/>
    <n v="60"/>
    <n v="60"/>
    <x v="3"/>
    <n v="143000000"/>
    <n v="41312894.840000004"/>
    <n v="11065685.48"/>
    <m/>
    <n v="0"/>
    <s v="SIN AVANCE"/>
    <m/>
    <m/>
    <m/>
    <m/>
    <n v="0"/>
    <s v="SIN AVANCE"/>
    <m/>
    <m/>
    <m/>
    <m/>
    <n v="0"/>
    <s v="SIN AVANCE"/>
    <m/>
    <m/>
    <m/>
    <n v="0.6"/>
    <n v="2.4"/>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399"/>
    <s v="Actualizada e implementada política pública para las personas con discapacidad con instrumentos para el seguimiento, monitoreo y ajustes."/>
    <n v="4103067"/>
    <s v="Documentos de planeación"/>
    <n v="410306701"/>
    <s v="Documentos de planeación con seguimiento realizados"/>
    <s v="1. Fin De La Pobreza_x000a_  3. Salud Y Bienestar_x000a_  4. Educación De Calidad 5. Igualdad De Género_x000a_  8. Trabajo Decente y Crecimiento Económico_x000a_  10. Reducción De Las Desigualdades"/>
    <s v="Mantenimiento"/>
    <s v="No acumulada"/>
    <n v="1"/>
    <n v="1"/>
    <n v="1"/>
    <n v="1"/>
    <n v="1"/>
    <n v="1"/>
    <n v="0.8"/>
    <n v="80"/>
    <n v="80"/>
    <x v="7"/>
    <n v="132833333"/>
    <n v="47670252.469999999"/>
    <n v="19055195.829999998"/>
    <m/>
    <n v="0"/>
    <s v="SIN AVANCE"/>
    <m/>
    <m/>
    <m/>
    <m/>
    <n v="0"/>
    <s v="SIN AVANCE"/>
    <m/>
    <m/>
    <m/>
    <m/>
    <n v="0"/>
    <s v="SIN AVANCE"/>
    <m/>
    <m/>
    <m/>
    <n v="0.8"/>
    <n v="20"/>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0"/>
    <s v="Implementada estrategia de asistencia técnica para la caracterización, el monitoreo y seguimiento del  servicio de valoración de atención a la población con discapacidad en municipios."/>
    <s v="4103054"/>
    <s v="Servicio de monitoreo y seguimiento a las intervenciones implementadas para la Inclusión social y reconciliaciónión social y productiva de la población en situación de vulnerabilidad"/>
    <n v="410305400"/>
    <s v="Informes de monitoreo y seguimiento elaborados"/>
    <s v="10. Reducción de las Desigualdades"/>
    <s v="Mantenimiento"/>
    <s v="No acumulada"/>
    <n v="0"/>
    <s v="1_x000a_"/>
    <n v="1"/>
    <n v="1"/>
    <n v="1"/>
    <n v="1"/>
    <n v="1"/>
    <n v="100"/>
    <n v="100"/>
    <x v="0"/>
    <n v="132833333"/>
    <n v="47670252.469999999"/>
    <n v="19055195.829999998"/>
    <m/>
    <n v="0"/>
    <s v="SIN AVANCE"/>
    <m/>
    <m/>
    <m/>
    <m/>
    <n v="0"/>
    <s v="SIN AVANCE"/>
    <m/>
    <m/>
    <m/>
    <m/>
    <n v="0"/>
    <s v="SIN AVANCE"/>
    <m/>
    <m/>
    <m/>
    <n v="1"/>
    <n v="25"/>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1"/>
    <s v="Fortalecidos el Comité Departamental de Discapacidad y la subcomisión para la Inclusión social y reconciliaciónión social, laboral y productiva de las personas con discapacidad."/>
    <n v="4103052"/>
    <s v="Servicio de gestión de oferta social para la población vulnerable_x000a_"/>
    <n v="410305202"/>
    <s v="Mecanismos de articulación implementados para la gestión de oferta social"/>
    <s v="1. Fin De La Pobreza_x000a_ 3. Salud Y Bienestar_x000a_ 4. Educación De Calidad _x000a_ 5. Igualdad De Género_x000a_ 8. Trabajo Decente y Crecimiento Económico_x000a_ 10. Reducción De Las Desigualdades"/>
    <s v="Mantenimiento"/>
    <s v="No acumulada"/>
    <n v="1"/>
    <n v="2"/>
    <n v="2"/>
    <n v="2"/>
    <n v="2"/>
    <n v="2"/>
    <n v="2"/>
    <n v="100"/>
    <n v="100"/>
    <x v="0"/>
    <n v="132833333"/>
    <n v="47670252.469999999"/>
    <n v="19055195.829999998"/>
    <m/>
    <n v="0"/>
    <s v="SIN AVANCE"/>
    <m/>
    <m/>
    <m/>
    <m/>
    <n v="0"/>
    <s v="SIN AVANCE"/>
    <m/>
    <m/>
    <m/>
    <m/>
    <n v="0"/>
    <s v="SIN AVANCE"/>
    <m/>
    <m/>
    <m/>
    <n v="2"/>
    <n v="50"/>
    <s v="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2"/>
    <s v="Fortalecidos proyectos productivos existentes para la formación en habilidades para la vida liderados por  las personas con discapacidad, cuidadores y cuidadoras en los municipios focalizados."/>
    <n v="4103059"/>
    <s v="Servicio de asistencia técnica para fortalecimiento de unidades productivas colectivas para la generación de ingresos"/>
    <n v="410305900"/>
    <s v="Unidades productivas colectivas con asistencia técnica_x000a_"/>
    <s v="1. Fin De La Pobreza_x000a_ 3. Salud Y Bienestar_x000a_ 4. Educación De Calidad _x000a_ 5. Igualdad De Género_x000a_ 8. Trabajo Decente y Crecimiento Económico_x000a_ 10. Reducción De Las Desigualdades"/>
    <s v="Mantenimiento"/>
    <s v="No acumulada"/>
    <n v="2"/>
    <n v="2"/>
    <n v="2"/>
    <n v="2"/>
    <n v="2"/>
    <n v="2"/>
    <n v="2"/>
    <n v="100"/>
    <n v="100"/>
    <x v="0"/>
    <n v="132833333"/>
    <n v="47670252.469999999"/>
    <n v="19055195.829999998"/>
    <m/>
    <n v="0"/>
    <s v="SIN AVANCE"/>
    <m/>
    <m/>
    <m/>
    <m/>
    <n v="0"/>
    <s v="SIN AVANCE"/>
    <m/>
    <m/>
    <m/>
    <m/>
    <n v="0"/>
    <s v="SIN AVANCE"/>
    <m/>
    <m/>
    <m/>
    <n v="2"/>
    <n v="50"/>
    <s v="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3"/>
    <s v="Asistidos técnicamente proyectos productivos para el fortalecimiento de la autonomía económica y el bienestar de las personas con discapacidad, cuidadores y cuidadoras, en el marco de la dinamización de la economía popular."/>
    <s v="4103005"/>
    <s v="Servicio de asistencia técnica para el emprendimiento"/>
    <n v="410300500"/>
    <s v="Proyectos productivos formulados"/>
    <s v="1. Fin De La Pobreza_x000a_  5. Igualdad De Género_x000a_  8. Trabajo Decente y Crecimiento Económico_x000a_  10. Reducción De Las Desigualdades"/>
    <s v="Incremento"/>
    <s v="No acumulada"/>
    <s v="ND"/>
    <n v="26"/>
    <n v="3"/>
    <n v="10"/>
    <n v="10"/>
    <n v="3"/>
    <n v="3"/>
    <n v="100"/>
    <n v="100"/>
    <x v="0"/>
    <n v="132833333"/>
    <n v="47670252.469999999"/>
    <n v="19055195.829999998"/>
    <m/>
    <n v="0"/>
    <s v="SIN AVANCE"/>
    <m/>
    <m/>
    <m/>
    <m/>
    <n v="0"/>
    <s v="SIN AVANCE"/>
    <m/>
    <m/>
    <m/>
    <m/>
    <n v="0"/>
    <s v="SIN AVANCE"/>
    <m/>
    <m/>
    <m/>
    <n v="3"/>
    <n v="11.538461538461538"/>
    <s v="MUY DEFICIENTE"/>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4"/>
    <s v="Diseñadas e implementadas estrategias para la atención integral de la población con discapacidad, cuidadores y cuidadoras en los sectores de salud, educación, infraestructura, vivienda, gobierno, recreación y deporte, entre otros."/>
    <n v="4103015"/>
    <s v="Servicio de información para la atención de la población vulnerable."/>
    <n v="410301505"/>
    <s v="Avance del desarrollo del sistema de información."/>
    <s v="1. Fin De La Pobreza_x000a_  5. Igualdad De Género_x000a_  8. Trabajo Decente y Crecimiento Económico_x000a_  10. Reducción De Las Desigualdades"/>
    <s v="Mantenimiento"/>
    <s v="No acumulada"/>
    <n v="0"/>
    <n v="5"/>
    <n v="5"/>
    <n v="5"/>
    <n v="5"/>
    <n v="5"/>
    <n v="5"/>
    <n v="100"/>
    <n v="100"/>
    <x v="0"/>
    <n v="132833333"/>
    <n v="47670252.469999999"/>
    <n v="19055195.829999998"/>
    <m/>
    <n v="0"/>
    <s v="SIN AVANCE"/>
    <m/>
    <m/>
    <m/>
    <m/>
    <n v="0"/>
    <s v="SIN AVANCE"/>
    <m/>
    <m/>
    <m/>
    <m/>
    <n v="0"/>
    <s v="SIN AVANCE"/>
    <m/>
    <m/>
    <m/>
    <n v="5"/>
    <n v="125"/>
    <s v="OPTIMO"/>
  </r>
  <r>
    <s v="INCLUSIÓN SOCIAL Y ACCESO A DERECHOS"/>
    <x v="8"/>
    <s v="Personas con discapacidad comprometidas en la construcción de paz para la Inclusión social y reconciliaciónión social en el Departamento.."/>
    <x v="11"/>
    <s v="Municipios con el servicio de valoración para atención a la población con discapacidad en funcionamiento"/>
    <n v="1"/>
    <n v="26"/>
    <x v="2"/>
    <s v="Inclusión social y reconciliaciónión social y productiva para la población en situación de vulnerabilidad"/>
    <n v="405"/>
    <s v="Diseñado e implementado programa pedagógico para la visibilización y garantia de derechos de las personas con discapacidad."/>
    <n v="4103069"/>
    <s v="Servicio de información implementado"/>
    <n v="410306900"/>
    <s v="Sistemas de información implementados"/>
    <s v="1. Fin De La Pobreza_x000a_  5. Igualdad De Género_x000a_  8. Trabajo Decente y Crecimiento Económico_x000a_  10. Reducción De Las Desigualdades"/>
    <s v="Mantenimiento"/>
    <s v="No acumulada"/>
    <n v="0"/>
    <n v="1"/>
    <n v="1"/>
    <n v="1"/>
    <n v="1"/>
    <n v="1"/>
    <n v="0.5"/>
    <n v="50"/>
    <n v="50"/>
    <x v="5"/>
    <n v="0"/>
    <n v="0"/>
    <n v="0"/>
    <m/>
    <n v="0"/>
    <s v="SIN AVANCE"/>
    <m/>
    <m/>
    <m/>
    <m/>
    <n v="0"/>
    <s v="SIN AVANCE"/>
    <m/>
    <m/>
    <m/>
    <m/>
    <n v="0"/>
    <s v="SIN AVANCE"/>
    <m/>
    <m/>
    <m/>
    <n v="0.5"/>
    <n v="1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6"/>
    <s v="Construida e implementada política pública para la población en Habitanza en Calle del departamento de Nariño."/>
    <n v="4103067"/>
    <s v="Documentos de planeación"/>
    <n v="410306701"/>
    <s v="Documentos de planeación con seguimiento realizados"/>
    <s v="1. Fin de la pobreza 2. Hambre cero 3. Salud y bienestar 4. Educación de calidad 5. Igualdad de género 6. Agua limpia y saneamiento 10. Reducción de las desigualdades"/>
    <s v="Mantenimiento"/>
    <s v="No acumulada"/>
    <n v="0"/>
    <n v="1"/>
    <n v="1"/>
    <n v="1"/>
    <n v="1"/>
    <n v="1"/>
    <n v="0.8"/>
    <n v="80"/>
    <n v="80"/>
    <x v="7"/>
    <n v="78500000"/>
    <n v="39165204.799999997"/>
    <n v="12877569.220000001"/>
    <m/>
    <n v="0"/>
    <s v="SIN AVANCE"/>
    <m/>
    <m/>
    <m/>
    <m/>
    <n v="0"/>
    <s v="SIN AVANCE"/>
    <m/>
    <m/>
    <m/>
    <m/>
    <n v="0"/>
    <s v="SIN AVANCE"/>
    <m/>
    <m/>
    <m/>
    <n v="0.8"/>
    <n v="20"/>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7"/>
    <s v="Socializada e implementada ficha de caracterización nacional para habitantes de calle en los municipios focalizados."/>
    <s v="4103063"/>
    <s v="Documentos de investigación"/>
    <n v="410306301"/>
    <s v="Caracterizaciones realizadas en temas relacionados con la Inclusión social y reconciliaciónión social y productiva para la población en situación de vulnerabilidad"/>
    <s v="1. Fin de la pobreza, 10. Reducción de las desigualdades y 17. Alianzas para lograr los objetivos"/>
    <s v="Incremento"/>
    <s v="No acumulada"/>
    <n v="1"/>
    <n v="32"/>
    <n v="5"/>
    <n v="15"/>
    <n v="12"/>
    <s v="NP"/>
    <n v="5"/>
    <n v="100"/>
    <n v="100"/>
    <x v="0"/>
    <n v="78500000"/>
    <n v="39165204.799999997"/>
    <n v="12877569.220000001"/>
    <m/>
    <n v="0"/>
    <s v="SIN AVANCE"/>
    <m/>
    <m/>
    <m/>
    <m/>
    <n v="0"/>
    <s v="SIN AVANCE"/>
    <m/>
    <m/>
    <m/>
    <m/>
    <n v="0"/>
    <s v="NO PROGRAMADA"/>
    <m/>
    <m/>
    <m/>
    <n v="5"/>
    <n v="15.6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8"/>
    <s v="Asistencia técnica a municipios para garantizar la atención de población habitante de calle."/>
    <s v="4103052"/>
    <s v="Servicio de gestión de oferta social para la población vulnerable"/>
    <n v="410305202"/>
    <s v="Mecanismos de articulación implementados para la gestión de oferta social"/>
    <s v="Fin de la pobreza, 2. Hambre cero, 3. Salud y bienestar, 10. Reducción de las desigualdades, 17. Alianzas para lograr los objetivos"/>
    <s v="Incremento"/>
    <s v="No acumulada"/>
    <n v="0"/>
    <n v="64"/>
    <n v="14"/>
    <n v="20"/>
    <n v="20"/>
    <n v="10"/>
    <n v="14"/>
    <n v="100"/>
    <n v="100"/>
    <x v="0"/>
    <n v="78500000"/>
    <n v="39165204.799999997"/>
    <n v="12877569.220000001"/>
    <m/>
    <n v="0"/>
    <s v="SIN AVANCE"/>
    <m/>
    <m/>
    <m/>
    <m/>
    <n v="0"/>
    <s v="SIN AVANCE"/>
    <m/>
    <m/>
    <m/>
    <m/>
    <n v="0"/>
    <s v="SIN AVANCE"/>
    <m/>
    <m/>
    <m/>
    <n v="14"/>
    <n v="21.87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09"/>
    <s v="Implementación de estrategia para la prestación de servicios integrales en los municipios con caracterización poblacional de habitanza en calle."/>
    <s v="4103050"/>
    <s v="Servicio de acompañamiento familiar y comunitario para la superación de la pobreza"/>
    <n v="410305002"/>
    <s v="Estrategia de orientación para el bienestar comunitario realizados"/>
    <s v="1. Fin de la pobreza, 2. Hambre cero, 3. Salud y bienestar, 10. Reducción de las desigualdades, 17. Alianzas para lograr los objetivos"/>
    <s v="Mantenimiento"/>
    <s v="No acumulada"/>
    <n v="1"/>
    <s v="1_x000a_"/>
    <n v="1"/>
    <n v="1"/>
    <n v="1"/>
    <n v="1"/>
    <n v="1"/>
    <n v="100"/>
    <n v="100"/>
    <x v="0"/>
    <n v="78500000"/>
    <n v="39165204.799999997"/>
    <n v="12877569.220000001"/>
    <m/>
    <n v="0"/>
    <s v="SIN AVANCE"/>
    <m/>
    <m/>
    <m/>
    <m/>
    <n v="0"/>
    <s v="SIN AVANCE"/>
    <m/>
    <m/>
    <m/>
    <m/>
    <n v="0"/>
    <s v="SIN AVANCE"/>
    <m/>
    <m/>
    <m/>
    <n v="1"/>
    <n v="25"/>
    <s v="MUY DEFICIENTE"/>
  </r>
  <r>
    <s v="INCLUSIÓN SOCIAL Y ACCESO A DERECHOS"/>
    <x v="8"/>
    <s v="Habitamos la calle, construimos paz"/>
    <x v="11"/>
    <s v="Municipios que prestan atención a población en habitantes de calle en Nariño"/>
    <n v="1"/>
    <n v="13"/>
    <x v="2"/>
    <s v="Inclusión social y reconciliaciónión social y productiva para la población en situación de vulnerabilidad"/>
    <n v="410"/>
    <s v="Construcción y dotación de infraestructura social para la atención de población de habitanza en calle."/>
    <s v="4103025"/>
    <s v="Centros comunitarios construidos"/>
    <n v="410302500"/>
    <s v="Centros comunitarios construidos"/>
    <s v="1. Fin de la pobreza, 2. Hambre cero, 3. Salud y bienestar, 10. Reducción de las desigualdades, 17. Alianzas para lograr los objetivos"/>
    <s v="Mantenimiento"/>
    <s v="No acumulada"/>
    <n v="0"/>
    <n v="1"/>
    <s v="NP"/>
    <n v="1"/>
    <n v="1"/>
    <n v="1"/>
    <n v="0"/>
    <n v="0"/>
    <n v="0"/>
    <x v="4"/>
    <n v="0"/>
    <n v="0"/>
    <n v="0"/>
    <m/>
    <n v="0"/>
    <s v="SIN AVANCE"/>
    <m/>
    <m/>
    <m/>
    <m/>
    <n v="0"/>
    <s v="SIN AVANCE"/>
    <m/>
    <m/>
    <m/>
    <m/>
    <n v="0"/>
    <s v="SIN AVANCE"/>
    <m/>
    <m/>
    <m/>
    <n v="0"/>
    <n v="0"/>
    <s v="SIN AVANCE"/>
  </r>
  <r>
    <s v="INCLUSIÓN SOCIAL Y ACCESO A DERECHOS"/>
    <x v="8"/>
    <s v="Reencantamiento de las miradas humanas en la construcción de paz territorial"/>
    <x v="11"/>
    <s v="Programa transmedia para la pedagogía informativa, fomento de la memoria histórica y la promoción de transformaciones culturales frente a los derechos de los grupos poblacionales de Inclusión social y reconciliaciónión social"/>
    <n v="0"/>
    <n v="1"/>
    <x v="2"/>
    <s v="Inclusión social y reconciliaciónión social y productiva para la población en situación de vulnerabilidad"/>
    <n v="411"/>
    <s v="Diseñado e implementado plan de memoria transmedia sobre el acceso y garantía de los derechos humanos de los grupos poblacionales de Inclusión social y reconciliaciónión social, y el fomento del autocuidado, el cuidado y protección de las comunidades."/>
    <s v="4103067"/>
    <s v="Documentos de planeación"/>
    <n v="410306700"/>
    <s v="Documentos de planeación realizados"/>
    <s v="5. Igualdad de género_x000a_ 10. Reducción de las desigualdades_x000a_ 16. Paz, justicia e instituciones sólidas"/>
    <s v="Mantenimiento"/>
    <s v="No acumulada"/>
    <n v="0"/>
    <n v="1"/>
    <n v="1"/>
    <n v="1"/>
    <n v="1"/>
    <n v="1"/>
    <n v="1"/>
    <n v="100"/>
    <n v="100"/>
    <x v="0"/>
    <n v="0"/>
    <n v="0"/>
    <n v="0"/>
    <m/>
    <n v="0"/>
    <s v="SIN AVANCE"/>
    <m/>
    <m/>
    <m/>
    <m/>
    <n v="0"/>
    <s v="SIN AVANCE"/>
    <m/>
    <m/>
    <m/>
    <m/>
    <n v="0"/>
    <s v="SIN AVANCE"/>
    <m/>
    <m/>
    <m/>
    <n v="1"/>
    <n v="25"/>
    <s v="MUY DEFICIENTE"/>
  </r>
  <r>
    <s v="INCLUSIÓN SOCIAL Y ACCESO A DERECHOS"/>
    <x v="8"/>
    <s v="Reencantamiento de las miradas humanas en la construcción de paz territorial"/>
    <x v="11"/>
    <s v="Programa transmedia para la pedagogía informativa, fomento de la memoria histórica y la promoción de transformaciones culturales frente a los derechos de los grupos poblacionales de Inclusión social y reconciliaciónión social"/>
    <n v="0"/>
    <n v="1"/>
    <x v="2"/>
    <s v="Inclusión social y reconciliaciónión social y productiva para la población en situación de vulnerabilidad"/>
    <n v="412"/>
    <s v="Diseñado e Implementado programa de contenido comunicacional  con enfoques diferenciales para divulgación la oferta institucional alusiva a los programas poblacionales."/>
    <s v="4103052"/>
    <s v="Servicio de gestión de oferta social para la población vulnerable"/>
    <n v="410305202"/>
    <s v="Mecanismos de articulación implementados para la gestión de oferta social"/>
    <s v="5. Igualdad de género_x000a_ 10. Reducción de las desigualdades_x000a_ 16. Paz, justicia e instituciones sólidas"/>
    <s v="Incremento"/>
    <s v="No acumulada"/>
    <n v="0"/>
    <n v="13"/>
    <n v="3"/>
    <n v="5"/>
    <n v="5"/>
    <s v="NP"/>
    <n v="3"/>
    <n v="100"/>
    <n v="100"/>
    <x v="0"/>
    <n v="0"/>
    <n v="0"/>
    <n v="0"/>
    <m/>
    <n v="0"/>
    <s v="SIN AVANCE"/>
    <m/>
    <m/>
    <m/>
    <m/>
    <n v="0"/>
    <s v="SIN AVANCE"/>
    <m/>
    <m/>
    <m/>
    <m/>
    <n v="0"/>
    <s v="NO PROGRAMADA"/>
    <m/>
    <m/>
    <m/>
    <n v="3"/>
    <n v="23.076923076923077"/>
    <s v="MUY DEFICIENTE"/>
  </r>
  <r>
    <s v="SOBERANIA ALIMENTARIA, COMPETITITVIDAD  Y PRODUCTIVIDAD"/>
    <x v="9"/>
    <s v="Formalización de tierras"/>
    <x v="12"/>
    <s v="_x000a_Predios con presunciòn de informalidad "/>
    <n v="0.67"/>
    <n v="0.6"/>
    <x v="9"/>
    <s v="Ordenamiento social y uso productivo del territorio rural"/>
    <n v="413"/>
    <s v="Apoyada la formalización del derecho de dominio de predios rurales, el saneamiento de títulos que conlleven la falsa tradición y el acompañamiento a los interesados en la realización de trámites administrativos, notariales y registrales."/>
    <n v="1704010"/>
    <s v="Servicio de apoyo financiero para la formalización de la propiedad"/>
    <n v="170401000"/>
    <s v="Predios formalizados o regularizados para el desarrollo rural"/>
    <s v="2. Hambre cero._x000a_8. Trabajo decente y crecimiento economico ._x000a_10- Reducción de las desigualdades._x000a_12. Peoducción y consumo responsable."/>
    <s v="Incremento"/>
    <s v="No acumulada"/>
    <s v="ND"/>
    <n v="70"/>
    <n v="10"/>
    <n v="15"/>
    <n v="20"/>
    <n v="25"/>
    <n v="10"/>
    <n v="100"/>
    <n v="100"/>
    <x v="0"/>
    <n v="60000000"/>
    <n v="0"/>
    <n v="0"/>
    <m/>
    <n v="0"/>
    <s v="SIN AVANCE"/>
    <m/>
    <m/>
    <m/>
    <m/>
    <n v="0"/>
    <s v="SIN AVANCE"/>
    <m/>
    <m/>
    <m/>
    <m/>
    <n v="0"/>
    <s v="SIN AVANCE"/>
    <m/>
    <m/>
    <m/>
    <n v="10"/>
    <n v="14.285714285714286"/>
    <s v="MUY DEFICIENTE"/>
  </r>
  <r>
    <s v="SOBERANIA ALIMENTARIA, COMPETITITVIDAD  Y PRODUCTIVIDAD"/>
    <x v="9"/>
    <s v="Formalización de tierras"/>
    <x v="12"/>
    <s v="_x000a_Predios con presunciòn de informalidad "/>
    <n v="0.67"/>
    <n v="0.6"/>
    <x v="9"/>
    <s v="Ordenamiento social y uso productivo del territorio rural"/>
    <n v="414"/>
    <s v="Apoyada la formalización del derecho de dominio de predios rurales, el saneamiento de títulos que conlleven la falsa tradición y el acompañamiento a los interesados en la realización de trámites administrativos, notariales y registrales de los titulos colectivos de las comunidades indigenas y afro"/>
    <s v="1704014"/>
    <s v="Servicio de apoyo financiero para la formalización de la propiedad privada rural"/>
    <n v="170401400"/>
    <s v="Predios de pequeña propiedad privada rural formalizados  "/>
    <s v="2. Hambre cero._x000a_8. Trabajo decente y crecimiento economico ._x000a_10- Reducción de las desigualdades._x000a_12. Peoducción y consumo responsable."/>
    <s v="Incremento"/>
    <s v="No acumulada"/>
    <s v="ND"/>
    <n v="8"/>
    <n v="2"/>
    <n v="2"/>
    <n v="2"/>
    <n v="2"/>
    <n v="0"/>
    <n v="0"/>
    <n v="0"/>
    <x v="1"/>
    <n v="60000000"/>
    <n v="0"/>
    <n v="0"/>
    <m/>
    <n v="0"/>
    <s v="SIN AVANCE"/>
    <m/>
    <m/>
    <m/>
    <m/>
    <n v="0"/>
    <s v="SIN AVANCE"/>
    <m/>
    <m/>
    <m/>
    <m/>
    <n v="0"/>
    <s v="SIN AVANCE"/>
    <m/>
    <m/>
    <m/>
    <n v="0"/>
    <n v="0"/>
    <s v="SIN AVANC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5"/>
    <s v="Formulados e implementados proyectos para mejorar la productividad del sector agrícola del Departamento en las diferentes cadenas productivas."/>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5"/>
    <n v="26"/>
    <n v="6"/>
    <n v="6"/>
    <n v="8"/>
    <n v="6"/>
    <n v="4"/>
    <n v="66.666666666666671"/>
    <n v="66.666666666666671"/>
    <x v="3"/>
    <n v="2254187192"/>
    <n v="952090740"/>
    <n v="340606020"/>
    <m/>
    <n v="0"/>
    <s v="SIN AVANCE"/>
    <m/>
    <m/>
    <m/>
    <m/>
    <n v="0"/>
    <s v="SIN AVANCE"/>
    <m/>
    <m/>
    <m/>
    <m/>
    <n v="0"/>
    <s v="SIN AVANCE"/>
    <m/>
    <m/>
    <m/>
    <n v="4"/>
    <n v="15.38461538461538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6"/>
    <s v="Apoyados productores en el fortalecemiento de controles de los principales problemas fitosanitarios de las diferentes lineas productivas del Departamento."/>
    <s v="1702009"/>
    <s v="Servicio de apoyo financiero para el acceso a activos productivos"/>
    <n v="170200900"/>
    <s v="Productores apoyados"/>
    <s v="2. Hambre cero._x000a_8. Trabajo decente y crecimiento economico ._x000a_10- Reducción de las desigualdades._x000a_12. Peoducción y consumo responsable."/>
    <s v="Incremento"/>
    <s v="No acumulada"/>
    <s v="ND"/>
    <n v="5000"/>
    <n v="1000"/>
    <n v="1000"/>
    <n v="1000"/>
    <n v="2000"/>
    <n v="1000"/>
    <n v="100"/>
    <n v="100"/>
    <x v="0"/>
    <n v="500000000"/>
    <n v="952090740"/>
    <n v="340606020"/>
    <m/>
    <n v="0"/>
    <s v="SIN AVANCE"/>
    <m/>
    <m/>
    <m/>
    <m/>
    <n v="0"/>
    <s v="SIN AVANCE"/>
    <m/>
    <m/>
    <m/>
    <m/>
    <n v="0"/>
    <s v="SIN AVANCE"/>
    <m/>
    <m/>
    <m/>
    <n v="1000"/>
    <n v="20"/>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7"/>
    <s v="Formulados e implementados proyectos productivos agrícolas como herramienta para generación de conocimientos y oportunidades para grupos poblacionales vulnerados con énfasis en mujeres cabeza de familia, jovenes, víctimas y comunidades étnicas y diversas._x000a__x000a_Diseñado e implementado modelo piloto en comercio justo de economía popular, social y solidaria con enfoque de género intercultural e intergeneracional, para impulsar el desarrollo sostenible y la competitividad a nivel local, regional e internacional."/>
    <s v="1702025"/>
    <s v="Servicio de apoyo en la formulación y estructuración de proyectos"/>
    <n v="170202500"/>
    <s v="Proyectos estructrurados"/>
    <s v="2. Hambre cero._x000a_8. Trabajo decente y crecimiento economico ._x000a_10- Reducción de las desigualdades._x000a_12. Peoducción y consumo responsable."/>
    <s v="Incremento"/>
    <s v="No acumulada"/>
    <n v="4"/>
    <n v="9"/>
    <n v="1"/>
    <n v="2"/>
    <n v="3"/>
    <n v="3"/>
    <n v="1"/>
    <n v="100"/>
    <n v="100"/>
    <x v="0"/>
    <n v="300000000"/>
    <n v="952090740"/>
    <n v="340606020"/>
    <m/>
    <n v="0"/>
    <s v="SIN AVANCE"/>
    <m/>
    <m/>
    <m/>
    <m/>
    <n v="0"/>
    <s v="SIN AVANCE"/>
    <m/>
    <m/>
    <m/>
    <m/>
    <n v="0"/>
    <s v="SIN AVANCE"/>
    <m/>
    <m/>
    <m/>
    <n v="1"/>
    <n v="11.111111111111111"/>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8"/>
    <s v="Formulados planes de ordenamiento productivo de las  cadenas priorizadas del Departamento."/>
    <s v="1702023"/>
    <s v="Documentos de lineamientos tecnicos"/>
    <n v="170202300"/>
    <s v="Documentos de lineamientos tecnicos  elaborados"/>
    <s v="2. Hambre cero._x000a_8. Trabajo decente y crecimiento economico ._x000a_10- Reducción de las desigualdades._x000a_12. Peoducción y consumo responsable."/>
    <s v="Incremento"/>
    <s v="No acumulada"/>
    <n v="1"/>
    <n v="4"/>
    <n v="1"/>
    <n v="1"/>
    <n v="1"/>
    <n v="1"/>
    <n v="0.7"/>
    <n v="70"/>
    <n v="70"/>
    <x v="3"/>
    <n v="100000000"/>
    <n v="952090740"/>
    <n v="340606020"/>
    <m/>
    <n v="0"/>
    <s v="SIN AVANCE"/>
    <m/>
    <m/>
    <m/>
    <m/>
    <n v="0"/>
    <s v="SIN AVANCE"/>
    <m/>
    <m/>
    <m/>
    <m/>
    <n v="0"/>
    <s v="SIN AVANCE"/>
    <m/>
    <m/>
    <m/>
    <n v="0.7"/>
    <n v="17.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19"/>
    <s v="Asistencia técnica a los productores agrícolas, pecuarios, pesqueros, silviculturales para la atención y mitigación frente a eventos de riesgos climáticos, fenómenos naturales y de mercado, para buenas prácticas productivas agrícolas, pecuarios limpias y recuperación de las prácticas tradicionales."/>
    <s v="1703009"/>
    <s v="Servicio de apoyo financiero para la gestión de riesgos agropecuarios"/>
    <n v="170300900"/>
    <s v="Productores beneficiados."/>
    <s v="2. Hambre cero._x000a_8. Trabajo decente y crecimiento economico ._x000a_10- Reducción de las desigualdades._x000a_12. Peoducción y consumo responsable."/>
    <s v="Incremento"/>
    <s v="No acumulada"/>
    <s v="ND"/>
    <n v="4200"/>
    <n v="600"/>
    <n v="1200"/>
    <n v="1200"/>
    <n v="1200"/>
    <n v="500"/>
    <n v="83.333333333333329"/>
    <n v="83.333333333333329"/>
    <x v="7"/>
    <n v="0"/>
    <n v="0"/>
    <n v="0"/>
    <m/>
    <n v="0"/>
    <s v="SIN AVANCE"/>
    <m/>
    <m/>
    <m/>
    <m/>
    <n v="0"/>
    <s v="SIN AVANCE"/>
    <m/>
    <m/>
    <m/>
    <m/>
    <n v="0"/>
    <s v="SIN AVANCE"/>
    <m/>
    <m/>
    <m/>
    <n v="500"/>
    <n v="11.90476190476190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0"/>
    <s v="Formulados e implementados proyectos para mejorar la productividad del sector pecuario del Departamento en las diferentes cadenas productivas."/>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5"/>
    <n v="7"/>
    <n v="1"/>
    <n v="1"/>
    <n v="2"/>
    <n v="3"/>
    <n v="2"/>
    <n v="200"/>
    <n v="100"/>
    <x v="0"/>
    <n v="0"/>
    <n v="0"/>
    <n v="0"/>
    <m/>
    <n v="0"/>
    <s v="SIN AVANCE"/>
    <m/>
    <m/>
    <m/>
    <m/>
    <n v="0"/>
    <s v="SIN AVANCE"/>
    <m/>
    <m/>
    <m/>
    <m/>
    <n v="0"/>
    <s v="SIN AVANCE"/>
    <m/>
    <m/>
    <m/>
    <n v="2"/>
    <n v="28.571428571428573"/>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1"/>
    <s v="Apoyados productores en el  fortalecemiento de programas de sanidad e inocuidad animal de las diferentes lineas productivas del Departamento."/>
    <s v="1702009"/>
    <s v="Servicio de apoyo financiero para el acceso a activos productivos"/>
    <n v="170200900"/>
    <s v="Productores apoyados"/>
    <s v="2. Hambre cero._x000a_8. Trabajo decente y crecimiento economico ._x000a_10- Reducción de las desigualdades._x000a_12. Peoducción y consumo responsable."/>
    <s v="Incremento"/>
    <s v="No acumulada"/>
    <n v="500"/>
    <n v="1400"/>
    <n v="200"/>
    <n v="300"/>
    <n v="400"/>
    <n v="500"/>
    <n v="300"/>
    <n v="150"/>
    <n v="100"/>
    <x v="0"/>
    <n v="250000000"/>
    <n v="0"/>
    <n v="0"/>
    <m/>
    <n v="0"/>
    <s v="SIN AVANCE"/>
    <m/>
    <m/>
    <m/>
    <m/>
    <n v="0"/>
    <s v="SIN AVANCE"/>
    <m/>
    <m/>
    <m/>
    <m/>
    <n v="0"/>
    <s v="SIN AVANCE"/>
    <m/>
    <m/>
    <m/>
    <n v="300"/>
    <n v="21.428571428571427"/>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2"/>
    <s v="Formulados e implementados proyectos productivos pecuarios como herramienta para generación de conocimientos y oportunidades para mujeres y jovenes, población víctima y comunidades étnicas y diversas del Departamento."/>
    <s v="1702025"/>
    <s v="Servicio de apoyo en la formulación y estructuración de proyectos"/>
    <n v="170202500"/>
    <s v="Proyectos estructrurados"/>
    <s v="2. Hambre cero._x000a_8. Trabajo decente y crecimiento economico ._x000a_10- Reducción de las desigualdades._x000a_12. Peoducción y consumo responsable."/>
    <s v="Incremento"/>
    <s v="No acumulada"/>
    <n v="4"/>
    <n v="8"/>
    <n v="2"/>
    <n v="2"/>
    <n v="2"/>
    <n v="2"/>
    <n v="2"/>
    <n v="100"/>
    <n v="100"/>
    <x v="0"/>
    <n v="200000000"/>
    <n v="0"/>
    <n v="0"/>
    <m/>
    <n v="0"/>
    <s v="SIN AVANCE"/>
    <m/>
    <m/>
    <m/>
    <m/>
    <n v="0"/>
    <s v="SIN AVANCE"/>
    <m/>
    <m/>
    <m/>
    <m/>
    <n v="0"/>
    <s v="SIN AVANCE"/>
    <m/>
    <m/>
    <m/>
    <n v="2"/>
    <n v="25"/>
    <s v="MUY DEFICIENTE"/>
  </r>
  <r>
    <s v="SOBERANIA ALIMENTARIA, COMPETITITVIDAD  Y PRODUCTIVIDAD"/>
    <x v="9"/>
    <s v="Fortalecimiento y diversificación de los sistemas de producción campesina, familiar y comunitaria. "/>
    <x v="12"/>
    <s v="Participación de la agricultura, la ganadería, la caza, la silvicultura y la pesca en el PIB departamental."/>
    <n v="0.192"/>
    <n v="0.222"/>
    <x v="9"/>
    <s v="Inclusión productiva de pequeños productores rurales"/>
    <n v="423"/>
    <s v="Estructurada política pública Departamental en agroecología con énfasis en cambio climático, saberes culturales y soberanía alimentaria."/>
    <n v="1702019"/>
    <s v="Documentos metodológicos "/>
    <n v="170201900"/>
    <s v="Documentos metodológicos  elaborados"/>
    <s v="2. Hambre cero._x000a_8. Trabajo decente y crecimiento economico ._x000a_10- Reducción de las desigualdades._x000a_12. Peoducción y consumo responsable."/>
    <s v="Mantenimiento"/>
    <s v="No acumulada"/>
    <n v="0"/>
    <n v="1"/>
    <n v="1"/>
    <n v="1"/>
    <n v="1"/>
    <n v="1"/>
    <n v="1"/>
    <n v="100"/>
    <n v="100"/>
    <x v="0"/>
    <n v="200000000"/>
    <n v="0"/>
    <n v="0"/>
    <m/>
    <n v="0"/>
    <s v="SIN AVANCE"/>
    <m/>
    <m/>
    <m/>
    <m/>
    <n v="0"/>
    <s v="SIN AVANCE"/>
    <m/>
    <m/>
    <m/>
    <m/>
    <n v="0"/>
    <s v="SIN AVANCE"/>
    <m/>
    <m/>
    <m/>
    <n v="1"/>
    <n v="25"/>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Incrementado el monto de créditos agropecuarios"/>
    <s v="ND"/>
    <n v="15000000000"/>
    <x v="9"/>
    <s v="Servicios financieros y gestión del riesgo para las actividades agropecuarias y rurales"/>
    <n v="424"/>
    <s v="Apoyados programas de promoción y acompañamiento para el acceso a créditos a pequeños productores."/>
    <s v="1703010"/>
    <s v="Servicio de divulgación"/>
    <n v="170301000"/>
    <s v="Jornadas de divulgación realizadas"/>
    <s v="2. Hambre cero._x000a_8. Trabajo decente y crecimiento economico ._x000a_10- Reducción de las desigualdades._x000a_12. Peoducción y consumo responsable."/>
    <s v="Incremento"/>
    <s v="No acumulada"/>
    <s v="ND"/>
    <n v="35"/>
    <n v="5"/>
    <n v="10"/>
    <n v="10"/>
    <n v="10"/>
    <n v="2"/>
    <n v="40"/>
    <n v="40"/>
    <x v="5"/>
    <n v="15000000"/>
    <n v="0"/>
    <n v="0"/>
    <m/>
    <n v="0"/>
    <s v="SIN AVANCE"/>
    <m/>
    <m/>
    <m/>
    <m/>
    <n v="0"/>
    <s v="SIN AVANCE"/>
    <m/>
    <m/>
    <m/>
    <m/>
    <n v="0"/>
    <s v="SIN AVANCE"/>
    <m/>
    <m/>
    <m/>
    <n v="2"/>
    <n v="5.7142857142857144"/>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Incrementado el monto de créditos agropecuarios"/>
    <s v="ND"/>
    <n v="15000000000"/>
    <x v="9"/>
    <s v="Servicios financieros y gestión del riesgo para las actividades agropecuarias y rurales"/>
    <n v="425"/>
    <s v="Apalancados créditos agropecuarios a productores del Departamento."/>
    <s v="1703006"/>
    <s v="Servicio de apoyo financiero para el acceso al crédito agropecuario y rural"/>
    <n v="170300600"/>
    <s v="Productores  con acceso a crédito agropecuario y rural"/>
    <s v="2. Hambre cero._x000a_8. Trabajo decente y crecimiento economico ._x000a_10- Reducción de las desigualdades._x000a_12. Peoducción y consumo responsable."/>
    <s v="Incremento"/>
    <s v="No acumulada"/>
    <s v="ND"/>
    <n v="1000"/>
    <n v="250"/>
    <n v="250"/>
    <n v="250"/>
    <n v="250"/>
    <n v="0"/>
    <n v="0"/>
    <n v="0"/>
    <x v="1"/>
    <n v="0"/>
    <n v="0"/>
    <n v="0"/>
    <m/>
    <n v="0"/>
    <s v="SIN AVANCE"/>
    <m/>
    <m/>
    <m/>
    <m/>
    <n v="0"/>
    <s v="SIN AVANCE"/>
    <m/>
    <m/>
    <m/>
    <m/>
    <n v="0"/>
    <s v="SIN AVANCE"/>
    <m/>
    <m/>
    <m/>
    <n v="0"/>
    <n v="0"/>
    <s v="SIN AVANC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6"/>
    <s v="Gestionados, formulados e implementados proyectos agroindustriales para la agregación de valor a los productos agropecuarios de las diferentes cadenas productivas del Departamento y gestionados proyectos de factibilidad de creación de empresa industrial de producción y comercialización de alcoholes en la cadena productiva de caña panelera."/>
    <s v="1702007"/>
    <s v="Servicio de apoyo financiero para proyectos productivos"/>
    <n v="170200700"/>
    <s v="Numero de proyectos productivos cofinanciados"/>
    <s v="2. Hambre cero._x000a_8. Trabajo decente y crecimiento economico ._x000a_10- Reducción de las desigualdades._x000a_12. Peoducción y consumo responsable."/>
    <s v="Incremento"/>
    <s v="No acumulada"/>
    <n v="3"/>
    <n v="10"/>
    <n v="2"/>
    <n v="2"/>
    <n v="3"/>
    <n v="3"/>
    <n v="1"/>
    <n v="50"/>
    <n v="50"/>
    <x v="5"/>
    <n v="1137634158"/>
    <n v="651405510"/>
    <n v="281922230"/>
    <m/>
    <n v="0"/>
    <s v="SIN AVANCE"/>
    <m/>
    <m/>
    <m/>
    <m/>
    <n v="0"/>
    <s v="SIN AVANCE"/>
    <m/>
    <m/>
    <m/>
    <m/>
    <n v="0"/>
    <s v="SIN AVANCE"/>
    <m/>
    <m/>
    <m/>
    <n v="1"/>
    <n v="10"/>
    <s v="MUY 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7"/>
    <s v="Acompañadas organizaciones productivas para la identificación, promoción y aprovechamiento de oportunidades comerciales, nacionales e internacionales, la adquisición de competencias comerciales y  la consolidación de clusters agropecuarios. (Mercados campesinos, ferias comerciales, ruedas de negocios, etc.)"/>
    <s v="1702038"/>
    <s v="Servicio de apoyo a la comercialización"/>
    <n v="170203800"/>
    <s v="Organizaciones de productores formales apoyadas"/>
    <s v="2. Hambre cero._x000a_8. Trabajo decente y crecimiento economico ._x000a_10- Reducción de las desigualdades._x000a_12. Peoducción y consumo responsable."/>
    <s v="Incremento"/>
    <s v="No acumulada"/>
    <s v="ND"/>
    <n v="700"/>
    <n v="100"/>
    <n v="150"/>
    <n v="200"/>
    <n v="250"/>
    <n v="294"/>
    <n v="294"/>
    <n v="100"/>
    <x v="0"/>
    <n v="500000000"/>
    <n v="651405510"/>
    <n v="281922230"/>
    <m/>
    <n v="0"/>
    <s v="SIN AVANCE"/>
    <m/>
    <m/>
    <m/>
    <m/>
    <n v="0"/>
    <s v="SIN AVANCE"/>
    <m/>
    <m/>
    <m/>
    <m/>
    <n v="0"/>
    <s v="SIN AVANCE"/>
    <m/>
    <m/>
    <m/>
    <n v="294"/>
    <n v="42"/>
    <s v="DEFICIENTE"/>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8"/>
    <s v="Acompañados pequeños productores para incursión en procesos de compras públicas."/>
    <s v="1702017"/>
    <s v="Servicio de apoyo para el fomento organizativo de la Agricultura Campesina, Familiar y Comunitaria"/>
    <n v="170201700"/>
    <s v="Productores agropecuarios apoyados"/>
    <s v="2. Hambre cero._x000a_8. Trabajo decente y crecimiento economico ._x000a_10- Reducción de las desigualdades._x000a_12. Peoducción y consumo responsable."/>
    <s v="Incremento"/>
    <s v="No acumulada"/>
    <n v="1000"/>
    <n v="2000"/>
    <n v="500"/>
    <n v="500"/>
    <n v="500"/>
    <n v="500"/>
    <n v="1500"/>
    <n v="300"/>
    <n v="100"/>
    <x v="0"/>
    <n v="200000000"/>
    <n v="651405510"/>
    <n v="281922230"/>
    <m/>
    <n v="0"/>
    <s v="SIN AVANCE"/>
    <m/>
    <m/>
    <m/>
    <m/>
    <n v="0"/>
    <s v="SIN AVANCE"/>
    <m/>
    <m/>
    <m/>
    <m/>
    <n v="0"/>
    <s v="SIN AVANCE"/>
    <m/>
    <m/>
    <m/>
    <n v="1500"/>
    <n v="75"/>
    <s v="BUENO"/>
  </r>
  <r>
    <s v="SOBERANIA ALIMENTARIA, COMPETITITVIDAD  Y PRODUCTIVIDAD"/>
    <x v="9"/>
    <s v="Fortalecimiento de la cadena de valor agropecuaria mediante la innovación, agroindustrialización, el acceso a financiamiento agropecuario y el  acceso a mercados locales, nacionales e internacionales."/>
    <x v="12"/>
    <s v="Valor agregado nacional."/>
    <n v="0.05"/>
    <n v="0.1"/>
    <x v="9"/>
    <s v="Inclusión productiva de pequeños productores rurales"/>
    <n v="429"/>
    <s v="Formulados programas de fortalecimiento a la economía popular de la agricultura campesina, familiar y comunitaria, con un componente socio-empresarial, que garantice el comercio justo."/>
    <s v="1702018"/>
    <s v="Documentos de lineamientos técnicos"/>
    <n v="170201800"/>
    <s v="Documentos de lineamientos técnicos elaborados"/>
    <s v="2. Hambre cero._x000a_8. Trabajo decente y crecimiento economico ._x000a_10- Reducción de las desigualdades._x000a_12. Peoducción y consumo responsable."/>
    <s v="Incremento"/>
    <s v="No acumulada"/>
    <s v="ND"/>
    <n v="4"/>
    <n v="1"/>
    <n v="1"/>
    <n v="1"/>
    <n v="1"/>
    <n v="0.5"/>
    <n v="50"/>
    <n v="50"/>
    <x v="5"/>
    <n v="100000000"/>
    <n v="651405510"/>
    <n v="281922230"/>
    <m/>
    <n v="0"/>
    <s v="SIN AVANCE"/>
    <m/>
    <m/>
    <m/>
    <m/>
    <n v="0"/>
    <s v="SIN AVANCE"/>
    <m/>
    <m/>
    <m/>
    <m/>
    <n v="0"/>
    <s v="SIN AVANCE"/>
    <m/>
    <m/>
    <m/>
    <n v="0.5"/>
    <n v="12.5"/>
    <s v="MUY DEFICIENTE"/>
  </r>
  <r>
    <s v="SOBERANIA ALIMENTARIA, COMPETITITVIDAD  Y PRODUCTIVIDAD"/>
    <x v="9"/>
    <s v="Modernización de la infraestructura y la tecnología agropecuaria para mejorar la eficiencia productiva rural"/>
    <x v="12"/>
    <s v="Infraestructura productiva implementada"/>
    <s v="ND"/>
    <n v="21"/>
    <x v="9"/>
    <s v="Infraestructura productiva y comercialización"/>
    <n v="430"/>
    <s v="Gestionados, formulados e implementados proyectos para la construcción, adecuación y mejoramiento de infraestructura rural para la productividad, la transformación y comercialización del sector agropecuario plazas de mercado, centros de acopio, distritos de riego, plantas de procesamiento de alimentos, plataformas logísticas, plantas de beneficio animal, cuartos fríos, plantas de bioinsumos,  entre otros)."/>
    <s v="1709043"/>
    <s v="Infraestructura de producción agrícola construida"/>
    <n v="170904300"/>
    <s v="Infraestructura de producción agrícola construida"/>
    <s v="2. Hambre cero._x000a_8. Trabajo decente y crecimiento economico ._x000a_10- Reducción de las desigualdades._x000a_12. Peoducción y consumo responsable."/>
    <s v="Incremento"/>
    <s v="No acumulada"/>
    <s v="ND"/>
    <n v="20"/>
    <n v="5"/>
    <n v="5"/>
    <n v="5"/>
    <n v="5"/>
    <n v="4"/>
    <n v="80"/>
    <n v="80"/>
    <x v="7"/>
    <n v="6013106132.8999996"/>
    <n v="377245090"/>
    <n v="143673848"/>
    <m/>
    <n v="0"/>
    <s v="SIN AVANCE"/>
    <m/>
    <m/>
    <m/>
    <m/>
    <n v="0"/>
    <s v="SIN AVANCE"/>
    <m/>
    <m/>
    <m/>
    <m/>
    <n v="0"/>
    <s v="SIN AVANCE"/>
    <m/>
    <m/>
    <m/>
    <n v="4"/>
    <n v="20"/>
    <s v="MUY DEFICIENTE"/>
  </r>
  <r>
    <s v="SOBERANIA ALIMENTARIA, COMPETITITVIDAD  Y PRODUCTIVIDAD"/>
    <x v="9"/>
    <s v="Modernización de la infraestructura y la tecnología agropecuaria para mejorar la eficiencia productiva rural"/>
    <x v="12"/>
    <s v="Infraestructura productiva implementada"/>
    <s v="ND"/>
    <n v="21"/>
    <x v="9"/>
    <s v="Infraestructura productiva y comercialización"/>
    <n v="431"/>
    <s v="Desarrollo y operando un sistema de información para la actualización del inventario de la infraestructura rural del Departamento generando mejora en la disposición de la información para asegurar que sea accesible, confiable y oportuna "/>
    <s v="1709109"/>
    <s v="Servicio de información actualizado"/>
    <n v="170910900"/>
    <s v="Sistemas de información actualizados"/>
    <s v="2. Hambre cero._x000a_8. Trabajo decente y crecimiento economico ._x000a_10- Reducción de las desigualdades._x000a_12. Peoducción y consumo responsable."/>
    <s v="Mantenimiento"/>
    <s v="No acumulada"/>
    <s v="ND"/>
    <n v="1"/>
    <n v="1"/>
    <n v="1"/>
    <n v="1"/>
    <n v="1"/>
    <n v="0.5"/>
    <n v="50"/>
    <n v="50"/>
    <x v="5"/>
    <n v="75000000"/>
    <s v="377.245.090"/>
    <n v="143673848"/>
    <m/>
    <n v="0"/>
    <s v="SIN AVANCE"/>
    <m/>
    <m/>
    <m/>
    <m/>
    <n v="0"/>
    <s v="SIN AVANCE"/>
    <m/>
    <m/>
    <m/>
    <m/>
    <n v="0"/>
    <s v="SIN AVANCE"/>
    <m/>
    <m/>
    <m/>
    <n v="0.5"/>
    <n v="12.5"/>
    <s v="MUY DEFICIENT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2"/>
    <s v="Elaboración de contenidos de investigación aplicada de ciencia tecnologia e innovacion identificados por las cadenas productivas que apunten a la solución de necesidades especificas de cada sector agrícola o pecuario."/>
    <n v="1708016"/>
    <s v="Documentos de lineamientos técnicos"/>
    <n v="170801600"/>
    <s v="Documentos de lineamientos tecnicos elaborados"/>
    <s v="2. Hambre cero._x000a_8. Trabajo decente y crecimiento economico ._x000a_10- Reducción de las desigualdades._x000a_12. Peoducción y consumo responsable."/>
    <s v="Incremento"/>
    <s v="No acumulada"/>
    <n v="1"/>
    <n v="4"/>
    <n v="1"/>
    <n v="1"/>
    <n v="1"/>
    <n v="1"/>
    <n v="0"/>
    <n v="0"/>
    <n v="0"/>
    <x v="1"/>
    <n v="5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3"/>
    <s v="Formulados proyectos de Ciencia, Tecnología e Innovación para el sector agropecuario."/>
    <n v="1708015"/>
    <s v="Documentos de investigación"/>
    <n v="170801502"/>
    <s v="Documentos de investigación sobre procesos productivos agropecuarios"/>
    <s v="2. Hambre cero._x000a_8. Trabajo decente y crecimiento economico ._x000a_10- Reducción de las desigualdades._x000a_12. Peoducción y consumo responsable."/>
    <s v="Incremento"/>
    <s v="No acumulada"/>
    <n v="1"/>
    <n v="12"/>
    <n v="3"/>
    <n v="3"/>
    <n v="3"/>
    <n v="3"/>
    <n v="0"/>
    <n v="0"/>
    <n v="0"/>
    <x v="1"/>
    <n v="10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4"/>
    <s v="Fortalecimiento de las competencias agropecuarias  de los productores en el Departamento, implementando nuevas tecnologias, que permitan atraer a los jovenes rurales a las actividades agropecuarias , agroindustriales y de servicios. "/>
    <s v="1708040"/>
    <s v="Servicio de divulgación de transferencia de tecnología"/>
    <n v="170804000"/>
    <s v="Productores beneficiados con transferencia de tecnología"/>
    <s v="2. Hambre cero._x000a_8. Trabajo decente y crecimiento economico ._x000a_10- Reducción de las desigualdades._x000a_12. Peoducción y consumo responsable."/>
    <s v="Incremento"/>
    <s v="No acumulada"/>
    <s v="ND"/>
    <n v="700"/>
    <n v="100"/>
    <n v="200"/>
    <n v="300"/>
    <n v="100"/>
    <n v="0"/>
    <n v="0"/>
    <n v="0"/>
    <x v="1"/>
    <n v="20000000"/>
    <n v="0"/>
    <n v="0"/>
    <m/>
    <n v="0"/>
    <s v="SIN AVANCE"/>
    <m/>
    <m/>
    <m/>
    <m/>
    <n v="0"/>
    <s v="SIN AVANCE"/>
    <m/>
    <m/>
    <m/>
    <m/>
    <n v="0"/>
    <s v="SIN AVANCE"/>
    <m/>
    <m/>
    <m/>
    <n v="0"/>
    <n v="0"/>
    <s v="SIN AVANCE"/>
  </r>
  <r>
    <s v="SOBERANIA ALIMENTARIA, COMPETITITVIDAD  Y PRODUCTIVIDAD"/>
    <x v="9"/>
    <s v="Fomentar la asistencia técnica agropecuaria, agroindustrial, TIC enfocada a las necesidades del sector productivo"/>
    <x v="12"/>
    <s v="Sistemas productivos beneficiados"/>
    <s v="ND"/>
    <n v="10"/>
    <x v="9"/>
    <s v="Ciencia, tecnología e innovación agropecuaria"/>
    <n v="435"/>
    <s v="Realizado acompañamiento integral orientado a diagnosticar, recomendar, actualizar, formar, transferir, asistir, empoderar y generar capacidad en los productores agropecuarios convencionales y agroecológicos, para que éstos incorporen en su actividad productiva prácticas, productos tecnológicos, tecnologías, conocimientos y comportamientos que beneficien su desempeño y mejoren su competitividad y sostenibilidad."/>
    <s v="1708041"/>
    <s v="Servicio de extensión agropecuaria"/>
    <n v="170804100"/>
    <s v="Productores atendidos con servicio de extensión agropecuaria"/>
    <s v="2. Hambre cero._x000a_8. Trabajo decente y crecimiento economico ._x000a_10- Reducción de las desigualdades._x000a_12. Peoducción y consumo responsable."/>
    <s v="Incremento"/>
    <s v="No acumulada"/>
    <n v="10000"/>
    <n v="12000"/>
    <n v="3000"/>
    <n v="3000"/>
    <n v="3000"/>
    <n v="3000"/>
    <n v="6400"/>
    <n v="213.33333333333334"/>
    <n v="100"/>
    <x v="0"/>
    <n v="20000000"/>
    <n v="0"/>
    <n v="0"/>
    <m/>
    <n v="0"/>
    <s v="SIN AVANCE"/>
    <m/>
    <m/>
    <m/>
    <m/>
    <n v="0"/>
    <s v="SIN AVANCE"/>
    <m/>
    <m/>
    <m/>
    <m/>
    <n v="0"/>
    <s v="SIN AVANCE"/>
    <m/>
    <m/>
    <m/>
    <n v="6400"/>
    <n v="53.333333333333336"/>
    <s v="ACEPTABL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6"/>
    <s v="Apoyadas iniciativas de proyectos agroalimentarios de población vulnerable con enfoque de accesibilidad e inocuidad, utilización de alimentos y estabilidad en el tiempo."/>
    <s v="4103005"/>
    <s v="Servicio de asistencia técnica para el emprendimiento"/>
    <n v="410300500"/>
    <s v="Proyectos productivos formulados"/>
    <s v="2. Hambre cero._x000a_8. Trabajo decente y crecimiento economico ._x000a_10- Reducción de las desigualdades._x000a_12. Peoducción y consumo responsable."/>
    <s v="Incremento"/>
    <s v="No acumulada"/>
    <s v="ND"/>
    <s v="24"/>
    <n v="4"/>
    <n v="8"/>
    <n v="8"/>
    <n v="4"/>
    <n v="0"/>
    <n v="0"/>
    <n v="0"/>
    <x v="1"/>
    <n v="800000000"/>
    <n v="51733920"/>
    <n v="0"/>
    <m/>
    <n v="0"/>
    <s v="SIN AVANCE"/>
    <m/>
    <m/>
    <m/>
    <m/>
    <n v="0"/>
    <s v="SIN AVANCE"/>
    <m/>
    <m/>
    <m/>
    <m/>
    <n v="0"/>
    <s v="SIN AVANCE"/>
    <m/>
    <m/>
    <m/>
    <n v="0"/>
    <n v="0"/>
    <s v="SIN AVANC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7"/>
    <s v="Desarrollados espacios para ofrecer, vender, comercializar e intercambiar alimentos con el fin de reducir la intermediación y fortalecer las economías populares. "/>
    <n v="4103050"/>
    <s v="Servicio de acompañamiento familiar y comunitario para la superación de la pobreza"/>
    <n v="410304700"/>
    <s v="Eventos de participación social realizados"/>
    <s v="2. Hambre cero._x000a_8. Trabajo decente y crecimiento economico ._x000a_10- Reducción de las desigualdades._x000a_12. Peoducción y consumo responsable."/>
    <s v="Incremento"/>
    <s v="No acumulada"/>
    <s v="ND"/>
    <s v="38"/>
    <n v="6"/>
    <n v="12"/>
    <n v="12"/>
    <n v="8"/>
    <n v="6"/>
    <n v="100"/>
    <n v="100"/>
    <x v="0"/>
    <n v="180900000"/>
    <n v="110220493.48999999"/>
    <n v="71732822.489999995"/>
    <m/>
    <n v="0"/>
    <s v="SIN AVANCE"/>
    <m/>
    <m/>
    <m/>
    <m/>
    <n v="0"/>
    <s v="SIN AVANCE"/>
    <m/>
    <m/>
    <m/>
    <m/>
    <n v="0"/>
    <s v="SIN AVANCE"/>
    <m/>
    <m/>
    <m/>
    <n v="6"/>
    <n v="15.789473684210526"/>
    <s v="MUY DEFICIENT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8"/>
    <s v="Implementadas redes de protección social y solidaria alimentaria: ollas comunitarias, bancos de alimentos, banco de leche  y otras formas de aprovechamiento que involucren raciones de alimentos, formas de producción agrícola y pecuaria a pequeña escala, reducción de pérdida de alimentos y agricultura urbana, creadas."/>
    <s v="4103017"/>
    <s v="Servicio de entrega de raciones de alimentos"/>
    <n v="410301700"/>
    <s v="Personas beneficiadas con raciones de alimentos"/>
    <s v="2. Hambre cero._x000a_8. Trabajo decente y crecimiento economico ._x000a_10- Reducción de las desigualdades._x000a_12. Peoducción y consumo responsable."/>
    <s v="Mantenimiento"/>
    <s v="No acumulada"/>
    <s v="ND"/>
    <n v="600000"/>
    <s v="15000"/>
    <s v="15000"/>
    <s v="15000"/>
    <s v="15000"/>
    <n v="5000"/>
    <n v="33.333333333333336"/>
    <n v="33.333333333333336"/>
    <x v="5"/>
    <n v="250000000"/>
    <n v="37677340"/>
    <n v="13531120"/>
    <m/>
    <n v="0"/>
    <s v="SIN AVANCE"/>
    <m/>
    <m/>
    <m/>
    <m/>
    <n v="0"/>
    <s v="SIN AVANCE"/>
    <m/>
    <m/>
    <m/>
    <m/>
    <n v="0"/>
    <s v="SIN AVANCE"/>
    <m/>
    <m/>
    <m/>
    <n v="5000"/>
    <n v="125000"/>
    <s v="OPTIMO"/>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39"/>
    <s v="Fortalecida la articulación interinstitucional para optimizar acciones encaminadas a disminuir los indices de inseguridad alimentaria en Nariño."/>
    <s v="4103052"/>
    <s v="Servicio de gestión de oferta social para la población vulnerable"/>
    <n v="410305202"/>
    <s v="Mecanismos de articulación implementados para la gestión de oferta social"/>
    <s v="2. Hambre cero._x000a_8. Trabajo decente y crecimiento economico ._x000a_10- Reducción de las desigualdades._x000a_12. Peoducción y consumo responsable."/>
    <s v="Mantenimiento"/>
    <s v="No acumulada"/>
    <s v="ND"/>
    <n v="32"/>
    <s v="8"/>
    <s v="8"/>
    <s v="8"/>
    <s v="8"/>
    <n v="8"/>
    <n v="100"/>
    <n v="100"/>
    <x v="0"/>
    <n v="80000000"/>
    <n v="8416800"/>
    <n v="0"/>
    <m/>
    <n v="0"/>
    <s v="SIN AVANCE"/>
    <m/>
    <m/>
    <m/>
    <m/>
    <n v="0"/>
    <s v="SIN AVANCE"/>
    <m/>
    <m/>
    <m/>
    <m/>
    <n v="0"/>
    <s v="SIN AVANCE"/>
    <m/>
    <m/>
    <m/>
    <n v="8"/>
    <n v="200"/>
    <s v="OPTIMO"/>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0"/>
    <s v="Realizadas jornadas de educación nutricional y alimentaria a las familias, con el objeto de lograr el cambio favorable de los hábitos, costumbres, tradiciones, creencias y prácticas de la comunidad sobre aspectos de nutrición y alimentación."/>
    <s v="4103053"/>
    <s v="Servicio de asistencia técnica para el mejoramiento de hábitos alimentarios"/>
    <n v="410305302"/>
    <s v="Talleres realizados para el mejoramiento de hábitos alimenticios para hogares étnicos"/>
    <s v="2. Hambre cero._x000a_8. Trabajo decente y crecimiento economico ._x000a_10- Reducción de las desigualdades._x000a_12. Peoducción y consumo responsable."/>
    <s v="Mantenimiento"/>
    <s v="No acumulada"/>
    <s v="ND"/>
    <s v="52"/>
    <n v="13"/>
    <n v="13"/>
    <n v="13"/>
    <n v="13"/>
    <n v="1"/>
    <n v="7.6923076923076925"/>
    <n v="7.6923076923076925"/>
    <x v="6"/>
    <n v="100000000"/>
    <n v="15170400"/>
    <n v="0"/>
    <m/>
    <n v="0"/>
    <s v="SIN AVANCE"/>
    <m/>
    <m/>
    <m/>
    <m/>
    <n v="0"/>
    <s v="SIN AVANCE"/>
    <m/>
    <m/>
    <m/>
    <m/>
    <n v="0"/>
    <s v="SIN AVANCE"/>
    <m/>
    <m/>
    <m/>
    <n v="1"/>
    <n v="25"/>
    <s v="MUY DEFICIENT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1"/>
    <s v="Formulado e implementado plan decenal por el derecho a una alimentación y nutrición adecuada "/>
    <s v="4103067"/>
    <s v="Documentos de planeación"/>
    <n v="410306701"/>
    <s v="Documentos de planeación con seguimiento realizados"/>
    <s v="2. Hambre cero._x000a_8. Trabajo decente y crecimiento economico ._x000a_10- Reducción de las desigualdades._x000a_12. Peoducción y consumo responsable."/>
    <s v="Incremento"/>
    <s v="Acumulada"/>
    <s v="0"/>
    <n v="1"/>
    <n v="0.5"/>
    <s v="1"/>
    <s v="1"/>
    <s v="1"/>
    <n v="0"/>
    <n v="0"/>
    <n v="0"/>
    <x v="1"/>
    <n v="50000000"/>
    <n v="0"/>
    <n v="0"/>
    <m/>
    <n v="0"/>
    <s v="SIN AVANCE"/>
    <m/>
    <m/>
    <m/>
    <m/>
    <n v="0"/>
    <s v="SIN AVANCE"/>
    <m/>
    <m/>
    <m/>
    <m/>
    <n v="0"/>
    <s v="SIN AVANCE"/>
    <m/>
    <m/>
    <m/>
    <n v="0"/>
    <n v="0"/>
    <s v="SIN AVANCE"/>
  </r>
  <r>
    <s v="SOBERANIA ALIMENTARIA, COMPETITITVIDAD  Y PRODUCTIVIDAD"/>
    <x v="9"/>
    <s v="Entornos Alimentarios Saludables y Sustentables en la Construcción de Paz en los territorios.  "/>
    <x v="13"/>
    <s v="Indice de inseguridad alimentaria en el Departamento de Nariño."/>
    <s v="37.1%"/>
    <n v="0.27"/>
    <x v="2"/>
    <s v="Inclusión social y reconciliaciónión social y productiva para la población en situación de vulnerabilidad"/>
    <n v="442"/>
    <s v="Mejorada la capacidad en la formulación, implementación, seguimiento y evaluación de políticas, planes, programas y proyectos en materia de seguridad alimentaria y nutricional de las entidades territoriales con altos niveles de inseguridad alimentaria."/>
    <s v="4103053"/>
    <s v="Servicio de asistencia técnica para el mejoramiento de hábitos alimentarios"/>
    <n v="410305302"/>
    <s v="Talleres realizados para el mejoramiento de hábitos alimenticios para hogares étnicos"/>
    <s v="2. Hambre cero._x000a_8. Trabajo decente y crecimiento economico ._x000a_10- Reducción de las desigualdades._x000a_12. Peoducción y consumo responsable."/>
    <s v="Mantenimiento"/>
    <s v="No acumulada"/>
    <s v="ND"/>
    <n v="64"/>
    <n v="64"/>
    <n v="64"/>
    <n v="64"/>
    <n v="64"/>
    <n v="0"/>
    <n v="0"/>
    <n v="0"/>
    <x v="1"/>
    <n v="115000000"/>
    <n v="0"/>
    <n v="0"/>
    <m/>
    <n v="0"/>
    <s v="SIN AVANCE"/>
    <m/>
    <m/>
    <m/>
    <m/>
    <n v="0"/>
    <s v="SIN AVANCE"/>
    <m/>
    <m/>
    <m/>
    <m/>
    <n v="0"/>
    <s v="SIN AVANCE"/>
    <m/>
    <m/>
    <m/>
    <n v="0"/>
    <n v="0"/>
    <s v="SIN AVANCE"/>
  </r>
  <r>
    <s v="SOBERANIA ALIMENTARIA, COMPETITITVIDAD  Y PRODUCTIVIDAD"/>
    <x v="10"/>
    <s v="Oportunidad Turistica  para la Paz"/>
    <x v="14"/>
    <s v="Índice de Competitividad Turística Regional de Colombia (ICTRC)"/>
    <n v="4.47"/>
    <n v="5"/>
    <x v="10"/>
    <s v="Productividad y competitividad de las empresas colombianas"/>
    <n v="443"/>
    <s v="Implementadas campañas de divulgación y promoción de los atractivos y destinos turísticos del Departamento."/>
    <n v="3502046"/>
    <s v="Servicio de promoción turística"/>
    <n v="350204600"/>
    <s v="Campañas realizadas"/>
    <s v="_x000a_8. Trabajo decente y crecimiento económico. _x000a_9. Industria, innovación e infraestructura._x000a_13. Acción por el clima. _x000a_14. Vida submarina. _x000a_15. Vida de ecosistemas terrestres. _x000a_16. Paz, justicia e instituciones sólidas. "/>
    <s v="Incremento"/>
    <s v="No acumulada"/>
    <s v="ND"/>
    <n v="4"/>
    <n v="1"/>
    <n v="1"/>
    <n v="1"/>
    <n v="1"/>
    <n v="7"/>
    <n v="700"/>
    <n v="100"/>
    <x v="0"/>
    <n v="434290400"/>
    <n v="210705800"/>
    <n v="50933400"/>
    <m/>
    <n v="0"/>
    <s v="SIN AVANCE"/>
    <m/>
    <m/>
    <m/>
    <m/>
    <n v="0"/>
    <s v="SIN AVANCE"/>
    <m/>
    <m/>
    <m/>
    <m/>
    <n v="0"/>
    <s v="SIN AVANCE"/>
    <m/>
    <m/>
    <m/>
    <n v="7"/>
    <n v="100"/>
    <s v="OPTIMO"/>
  </r>
  <r>
    <s v="SOBERANIA ALIMENTARIA, COMPETITITVIDAD  Y PRODUCTIVIDAD"/>
    <x v="10"/>
    <s v="Oportunidad Turistica  para la Paz"/>
    <x v="14"/>
    <s v="Índice de Competitividad Turística Regional de Colombia (ICTRC)"/>
    <n v="4.47"/>
    <n v="5"/>
    <x v="10"/>
    <s v="Productividad y competitividad de las empresas colombianas"/>
    <n v="444"/>
    <s v="Diseñado e implementado Sistema Estadístico Regional de Turismo de Nariño -SERTU Nariño-"/>
    <n v="3502094"/>
    <s v="Documentos de investigación sobre turismo"/>
    <n v="350209400"/>
    <s v="Documentos sobre medición y análisis de información turística realizados"/>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0"/>
    <n v="1"/>
    <n v="1"/>
    <n v="1"/>
    <n v="1"/>
    <n v="1"/>
    <n v="0.5"/>
    <n v="50"/>
    <n v="50"/>
    <x v="5"/>
    <n v="46290400"/>
    <n v="0"/>
    <n v="0"/>
    <m/>
    <n v="0"/>
    <s v="SIN AVANCE"/>
    <m/>
    <m/>
    <m/>
    <m/>
    <n v="0"/>
    <s v="SIN AVANCE"/>
    <m/>
    <m/>
    <m/>
    <m/>
    <n v="0"/>
    <s v="SIN AVANCE"/>
    <m/>
    <m/>
    <m/>
    <n v="0.5"/>
    <n v="12.5"/>
    <s v="MUY DEFICIENTE"/>
  </r>
  <r>
    <s v="SOBERANIA ALIMENTARIA, COMPETITITVIDAD  Y PRODUCTIVIDAD"/>
    <x v="10"/>
    <s v="Oportunidad Turistica  para la Paz"/>
    <x v="14"/>
    <s v="Índice de Competitividad Turística Regional de Colombia (ICTRC)"/>
    <n v="4.47"/>
    <n v="5"/>
    <x v="10"/>
    <s v="Productividad y competitividad de las empresas colombianas"/>
    <n v="445"/>
    <s v="Realizada formación y capacitación multinivel para los gremios y actores del sector turístico  "/>
    <n v="3502011"/>
    <s v="Servicio de apoyo para la formación de capital humano pertinente para el desarrollo empresarial de los territorios"/>
    <n v="350201100"/>
    <s v="Personas formadas en habilidades y competencias "/>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100"/>
    <n v="1200"/>
    <n v="300"/>
    <n v="300"/>
    <n v="300"/>
    <n v="300"/>
    <n v="300"/>
    <n v="100"/>
    <n v="100"/>
    <x v="0"/>
    <n v="82737000"/>
    <n v="35625450"/>
    <n v="28730700"/>
    <m/>
    <n v="0"/>
    <s v="SIN AVANCE"/>
    <m/>
    <m/>
    <m/>
    <m/>
    <n v="0"/>
    <s v="SIN AVANCE"/>
    <m/>
    <m/>
    <m/>
    <m/>
    <n v="0"/>
    <s v="SIN AVANCE"/>
    <m/>
    <m/>
    <m/>
    <n v="300"/>
    <n v="25"/>
    <s v="MUY DEFICIENTE"/>
  </r>
  <r>
    <s v="SOBERANIA ALIMENTARIA, COMPETITITVIDAD  Y PRODUCTIVIDAD"/>
    <x v="10"/>
    <s v="Oportunidad Turistica  para la Paz"/>
    <x v="14"/>
    <s v="Índice de Competitividad Turística Regional de Colombia (ICTRC)"/>
    <n v="4.47"/>
    <n v="5"/>
    <x v="10"/>
    <s v="Productividad y competitividad de las empresas colombianas"/>
    <n v="446"/>
    <s v="Actualizado e implementado del Plan de Desarrollo Turístico del Departamento."/>
    <n v="3502047"/>
    <s v="Documentos de planeación"/>
    <n v="350204700"/>
    <s v="Documentos de planeación elaborados"/>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1"/>
    <n v="1"/>
    <n v="1"/>
    <n v="1"/>
    <n v="1"/>
    <n v="1"/>
    <n v="0"/>
    <n v="0"/>
    <n v="0"/>
    <x v="1"/>
    <n v="0"/>
    <n v="0"/>
    <n v="0"/>
    <m/>
    <n v="0"/>
    <s v="SIN AVANCE"/>
    <m/>
    <m/>
    <m/>
    <m/>
    <n v="0"/>
    <s v="SIN AVANCE"/>
    <m/>
    <m/>
    <m/>
    <m/>
    <n v="0"/>
    <s v="SIN AVANCE"/>
    <m/>
    <m/>
    <m/>
    <n v="0"/>
    <n v="0"/>
    <s v="SIN AVANCE"/>
  </r>
  <r>
    <s v="SOBERANIA ALIMENTARIA, COMPETITITVIDAD  Y PRODUCTIVIDAD"/>
    <x v="10"/>
    <s v="Oportunidad Turistica  para la Paz"/>
    <x v="14"/>
    <s v="Índice de Competitividad Turística Regional de Colombia (ICTRC)"/>
    <n v="4.47"/>
    <n v="5"/>
    <x v="10"/>
    <s v="Productividad y competitividad de las empresas colombianas"/>
    <n v="447"/>
    <s v="Proyectos de impulso a la actividad turistica en el Departamento."/>
    <s v="3502036"/>
    <s v="Servicio de apoyo financiero para la competitividad turística"/>
    <n v="350203600"/>
    <s v="Proyectos cofinanciados para la adecuación de la oferta turística"/>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1"/>
    <n v="8"/>
    <n v="2"/>
    <n v="2"/>
    <n v="2"/>
    <n v="2"/>
    <n v="5"/>
    <n v="250"/>
    <n v="100"/>
    <x v="0"/>
    <n v="120616400"/>
    <n v="94155600"/>
    <n v="60555600"/>
    <m/>
    <n v="0"/>
    <s v="SIN AVANCE"/>
    <m/>
    <m/>
    <m/>
    <m/>
    <n v="0"/>
    <s v="SIN AVANCE"/>
    <m/>
    <m/>
    <m/>
    <m/>
    <n v="0"/>
    <s v="SIN AVANCE"/>
    <m/>
    <m/>
    <m/>
    <n v="5"/>
    <n v="62.5"/>
    <s v="ACEPTABLE"/>
  </r>
  <r>
    <s v="SOBERANIA ALIMENTARIA, COMPETITITVIDAD  Y PRODUCTIVIDAD"/>
    <x v="10"/>
    <s v="Oportunidad Turistica  para la Paz"/>
    <x v="14"/>
    <s v="Índice de Competitividad Turística Regional de Colombia (ICTRC)"/>
    <n v="4.47"/>
    <n v="5"/>
    <x v="10"/>
    <s v="Productividad y competitividad de las empresas colombianas"/>
    <n v="448"/>
    <s v="Implementada estrategia de alianzas público privadas y populares en las subregiones, para la implementación de las políticas de desarrollo productivo, competitivo  y productividad turística."/>
    <s v="3502012"/>
    <s v="Servicio de apoyo para la modernización y fomento de la innovación empresarial"/>
    <n v="350201205"/>
    <s v="Documentos de estrategias de negocios para el ecosistema de innovación y emprendimiento en Colombia elaborados"/>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0"/>
    <n v="4"/>
    <n v="1"/>
    <n v="1"/>
    <n v="1"/>
    <n v="1"/>
    <n v="2"/>
    <n v="200"/>
    <n v="100"/>
    <x v="0"/>
    <n v="83452477"/>
    <n v="33452477"/>
    <n v="16726238"/>
    <m/>
    <n v="0"/>
    <s v="SIN AVANCE"/>
    <m/>
    <m/>
    <m/>
    <m/>
    <n v="0"/>
    <s v="SIN AVANCE"/>
    <m/>
    <m/>
    <m/>
    <m/>
    <n v="0"/>
    <s v="SIN AVANCE"/>
    <m/>
    <m/>
    <m/>
    <n v="2"/>
    <n v="50"/>
    <s v="DEFICIENTE"/>
  </r>
  <r>
    <s v="SOBERANIA ALIMENTARIA, COMPETITITVIDAD  Y PRODUCTIVIDAD"/>
    <x v="10"/>
    <s v="Oportunidad Turistica  para la Paz"/>
    <x v="14"/>
    <s v="Índice de Competitividad Turística Regional de Colombia (ICTRC)"/>
    <n v="4.47"/>
    <n v="5"/>
    <x v="10"/>
    <s v="Productividad y competitividad de las empresas colombianas"/>
    <n v="449"/>
    <s v="Fortalecimiento de entidades territoriales en promoción y competitividad turística de sus regiones."/>
    <n v="3502039"/>
    <s v="Servicio de asistencia técnica a los entes territoriales para el desarrollo turístico"/>
    <n v="350203900"/>
    <s v="Entidades territoriales asistidas técnicamente"/>
    <s v="_x000a_8. Trabajo decente y crecimiento económico. _x000a_9. Industria, innovación e infraestructura._x000a_13. Acción por el clima. _x000a_14. Vida submarina. _x000a_15. Vida de ecosistemas terrestres. _x000a_16. Paz, justicia e instituciones sólidas. "/>
    <s v="Mantenimiento"/>
    <s v="No acumulada"/>
    <n v="64"/>
    <n v="64"/>
    <n v="64"/>
    <n v="64"/>
    <n v="64"/>
    <n v="64"/>
    <n v="50"/>
    <n v="78.125"/>
    <n v="78.125"/>
    <x v="7"/>
    <n v="143065800"/>
    <n v="64210650"/>
    <n v="49177800"/>
    <m/>
    <n v="0"/>
    <s v="SIN AVANCE"/>
    <m/>
    <m/>
    <m/>
    <m/>
    <n v="0"/>
    <s v="SIN AVANCE"/>
    <m/>
    <m/>
    <m/>
    <m/>
    <n v="0"/>
    <s v="SIN AVANCE"/>
    <m/>
    <m/>
    <m/>
    <n v="50"/>
    <n v="1250"/>
    <s v="OPTIMO"/>
  </r>
  <r>
    <s v="SOBERANIA ALIMENTARIA, COMPETITITVIDAD  Y PRODUCTIVIDAD"/>
    <x v="10"/>
    <s v="Oportunidad Turistica  para la Paz"/>
    <x v="14"/>
    <s v="Índice de Competitividad Turística Regional de Colombia (ICTRC)"/>
    <n v="4.47"/>
    <n v="5"/>
    <x v="10"/>
    <s v="Productividad y competitividad de las empresas colombianas"/>
    <n v="450"/>
    <s v="Realización y participación en eventos, ferias y rutas nacionales especializados en la industria del turismo"/>
    <s v="3502046"/>
    <s v="Servicio de promoción turística"/>
    <n v="350204602"/>
    <s v="Eventos de promoción realizados"/>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2"/>
    <n v="7"/>
    <n v="2"/>
    <n v="2"/>
    <n v="2"/>
    <n v="1"/>
    <n v="7"/>
    <n v="350"/>
    <n v="100"/>
    <x v="0"/>
    <n v="1111394858"/>
    <n v="721000000"/>
    <n v="640497632"/>
    <m/>
    <n v="0"/>
    <s v="SIN AVANCE"/>
    <m/>
    <m/>
    <m/>
    <m/>
    <n v="0"/>
    <s v="SIN AVANCE"/>
    <m/>
    <m/>
    <m/>
    <m/>
    <n v="0"/>
    <s v="SIN AVANCE"/>
    <m/>
    <m/>
    <m/>
    <n v="7"/>
    <n v="100"/>
    <s v="OPTIMO"/>
  </r>
  <r>
    <s v="SOBERANIA ALIMENTARIA, COMPETITITVIDAD  Y PRODUCTIVIDAD"/>
    <x v="10"/>
    <s v="Oportunidad Turistica  para la Paz"/>
    <x v="14"/>
    <s v="Índice de Competitividad Turística Regional de Colombia (ICTRC)"/>
    <n v="4.47"/>
    <n v="5"/>
    <x v="10"/>
    <s v="Productividad y competitividad de las empresas colombianas"/>
    <n v="451"/>
    <s v="Implementada estrategia de fortalecimiento de rutas turistico- productivas en el Departamento."/>
    <s v="3502037"/>
    <s v="Servicio de apoyo financiero para la promoción turística nacional e internacional"/>
    <n v="350203700"/>
    <s v="Proyectos cofinanciados para promover el mercadeo y promoción turística a nivel nacional e internacional"/>
    <s v="_x000a_8. Trabajo decente y crecimiento económico. _x000a_9. Industria, innovación e infraestructura._x000a_13. Acción por el clima. _x000a_14. Vida submarina. _x000a_15. Vida de ecosistemas terrestres. _x000a_16. Paz, justicia e instituciones sólidas. "/>
    <s v="Incremento"/>
    <s v="No acumulada"/>
    <n v="2"/>
    <n v="11"/>
    <n v="2"/>
    <n v="3"/>
    <n v="3"/>
    <n v="3"/>
    <n v="1"/>
    <n v="50"/>
    <n v="50"/>
    <x v="5"/>
    <n v="148912000"/>
    <n v="58912000"/>
    <n v="58912000"/>
    <m/>
    <n v="0"/>
    <s v="SIN AVANCE"/>
    <m/>
    <m/>
    <m/>
    <m/>
    <n v="0"/>
    <s v="SIN AVANCE"/>
    <m/>
    <m/>
    <m/>
    <m/>
    <n v="0"/>
    <s v="SIN AVANCE"/>
    <m/>
    <m/>
    <m/>
    <n v="1"/>
    <n v="9.0909090909090917"/>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2"/>
    <s v="Asistencia técnica para el fortalecimiento de planes de negocio, proyectos productivos de MiPymes y establecimientos de comercio, para acceder a beneficios ofrecidos por programas del gobierno nacional, departamental y regional."/>
    <n v="3602018"/>
    <s v="Servicio de Asistencia técnica para la generación y formalización de empresa"/>
    <n v="360201800"/>
    <s v="Numero de emprendedores orientados"/>
    <s v="16. Paz, jusiticia e instituciones sólidas. _x000a_17. Alianzas para lograr los objetivos"/>
    <s v="Incremento"/>
    <s v="No acumulada"/>
    <n v="15"/>
    <n v="105"/>
    <n v="15"/>
    <n v="30"/>
    <n v="30"/>
    <n v="30"/>
    <n v="19"/>
    <n v="126.66666666666667"/>
    <n v="100"/>
    <x v="0"/>
    <n v="0"/>
    <n v="0"/>
    <n v="0"/>
    <m/>
    <n v="0"/>
    <s v="SIN AVANCE"/>
    <m/>
    <m/>
    <m/>
    <m/>
    <n v="0"/>
    <s v="SIN AVANCE"/>
    <m/>
    <m/>
    <m/>
    <m/>
    <n v="0"/>
    <s v="SIN AVANCE"/>
    <m/>
    <m/>
    <m/>
    <n v="19"/>
    <n v="18.095238095238095"/>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3"/>
    <s v="Implementada asistencia técnica para la creación, fortalecimiento y fomento a la asociatividadd solidaria a través de desarrollo, operación de medios de producción y fácil acceso al crédito._x000a__x000a_"/>
    <n v="3602029"/>
    <s v="Servicio de asistencia técnica para la generación y formalización del empleo"/>
    <n v="360202901"/>
    <s v="Asistencias técnicas realizadas"/>
    <s v="16. Paz, jusiticia e instituciones sólidas. _x000a_17. Alianzas para lograr los objetivos"/>
    <s v="Incremento"/>
    <s v="No acumulada"/>
    <n v="0"/>
    <n v="35"/>
    <n v="5"/>
    <n v="10"/>
    <n v="10"/>
    <n v="10"/>
    <n v="3"/>
    <n v="60"/>
    <n v="60"/>
    <x v="3"/>
    <n v="0"/>
    <n v="0"/>
    <n v="0"/>
    <m/>
    <n v="0"/>
    <s v="SIN AVANCE"/>
    <m/>
    <m/>
    <m/>
    <m/>
    <n v="0"/>
    <s v="SIN AVANCE"/>
    <m/>
    <m/>
    <m/>
    <m/>
    <n v="0"/>
    <s v="SIN AVANCE"/>
    <m/>
    <m/>
    <m/>
    <n v="3"/>
    <n v="8.5714285714285712"/>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4"/>
    <s v="Formular e implementar la Política Pública de empleo decente para promover el mejoramiento de la calidad del empleo y la formalización laboral."/>
    <s v="3602019"/>
    <s v="Documentos normativos realizados"/>
    <n v="360201900"/>
    <s v="Documentos normativos realizados"/>
    <s v="16. Paz, jusiticia e instituciones sólidas. _x000a_17. Alianzas para lograr los objetivos"/>
    <s v="Mantenimiento"/>
    <s v="No acumulada"/>
    <n v="0"/>
    <n v="1"/>
    <n v="1"/>
    <n v="1"/>
    <n v="1"/>
    <n v="1"/>
    <n v="0.8"/>
    <n v="80"/>
    <n v="80"/>
    <x v="7"/>
    <n v="0"/>
    <n v="0"/>
    <n v="0"/>
    <m/>
    <n v="0"/>
    <s v="SIN AVANCE"/>
    <m/>
    <m/>
    <m/>
    <m/>
    <n v="0"/>
    <s v="SIN AVANCE"/>
    <m/>
    <m/>
    <m/>
    <m/>
    <n v="0"/>
    <s v="SIN AVANCE"/>
    <m/>
    <m/>
    <m/>
    <n v="0.8"/>
    <n v="20"/>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5"/>
    <s v="Creadas alianzas estratégicas público-privadas y público-populares para adelantar negocios inclusivos en el Departamento."/>
    <n v="3602022"/>
    <s v="Servicios de asistencia técnica para la generación de Alianzas Estratégicas"/>
    <n v="360202200"/>
    <s v="Alianzas estratégicas generadas"/>
    <s v="16. Paz, jusiticia e instituciones sólidas. _x000a_17. Alianzas para lograr los objetivos"/>
    <s v="Incremento"/>
    <m/>
    <n v="4"/>
    <n v="8"/>
    <n v="2"/>
    <n v="2"/>
    <n v="2"/>
    <n v="2"/>
    <n v="2"/>
    <n v="100"/>
    <n v="100"/>
    <x v="0"/>
    <n v="0"/>
    <n v="0"/>
    <n v="0"/>
    <m/>
    <n v="0"/>
    <s v="SIN AVANCE"/>
    <m/>
    <m/>
    <m/>
    <m/>
    <n v="0"/>
    <s v="SIN AVANCE"/>
    <m/>
    <m/>
    <m/>
    <m/>
    <n v="0"/>
    <s v="SIN AVANCE"/>
    <m/>
    <m/>
    <m/>
    <n v="2"/>
    <n v="25"/>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6"/>
    <s v="Implementadas estrategias para incentivar la generación de empleo, su organización y la reducción de barreras para inserción en el mercado laboral."/>
    <n v="3602027"/>
    <s v="Servicio de apoyo al fortalecimiento de políticas públicas para la generación y formalización del empleo en el marco del trabajo decente"/>
    <n v="360202700"/>
    <s v="Estrategias realizadas"/>
    <s v="16. Paz, jusiticia e instituciones sólidas. _x000a_17. Alianzas para lograr los objetivos"/>
    <s v="Incremento"/>
    <s v="No acumulada"/>
    <n v="20"/>
    <n v="22"/>
    <n v="4"/>
    <n v="6"/>
    <n v="6"/>
    <n v="6"/>
    <n v="3"/>
    <n v="75"/>
    <n v="75"/>
    <x v="7"/>
    <n v="0"/>
    <n v="0"/>
    <n v="0"/>
    <m/>
    <n v="0"/>
    <s v="SIN AVANCE"/>
    <m/>
    <m/>
    <m/>
    <m/>
    <n v="0"/>
    <s v="SIN AVANCE"/>
    <m/>
    <m/>
    <m/>
    <m/>
    <n v="0"/>
    <s v="SIN AVANCE"/>
    <m/>
    <m/>
    <m/>
    <n v="3"/>
    <n v="13.636363636363637"/>
    <s v="MUY DEFICIENTE"/>
  </r>
  <r>
    <s v="SOBERANIA ALIMENTARIA, COMPETITITVIDAD  Y PRODUCTIVIDAD"/>
    <x v="11"/>
    <s v="Fomento de la economía popular para la transformación del territorio por la vida y la paz."/>
    <x v="15"/>
    <s v="Índice de competitividad"/>
    <s v="4, 37"/>
    <s v="4, 50"/>
    <x v="11"/>
    <s v="Generación y formalización del empleo"/>
    <n v="457"/>
    <s v="Asesorados emprendimientos para la generación de ingresos, a través de apoyo a la asociatividad, el emprendimiento y el empresarismo."/>
    <s v="3602032"/>
    <s v="Servicio de asesoría técnica para el emprendimiento"/>
    <n v="360203200"/>
    <s v="Emprendimientos asesorados"/>
    <s v="16. Paz, jusiticia e instituciones sólidas. _x000a_17. Alianzas para lograr los objetivos"/>
    <s v="Incremento"/>
    <s v="No acumulada"/>
    <n v="12"/>
    <n v="50"/>
    <n v="5"/>
    <n v="15"/>
    <n v="15"/>
    <n v="15"/>
    <n v="73"/>
    <n v="1460"/>
    <n v="100"/>
    <x v="0"/>
    <n v="0"/>
    <n v="0"/>
    <n v="0"/>
    <m/>
    <n v="0"/>
    <s v="SIN AVANCE"/>
    <m/>
    <m/>
    <m/>
    <m/>
    <n v="0"/>
    <s v="SIN AVANCE"/>
    <m/>
    <m/>
    <m/>
    <m/>
    <n v="0"/>
    <s v="SIN AVANCE"/>
    <m/>
    <m/>
    <m/>
    <n v="73"/>
    <n v="100"/>
    <s v="OPTIMO"/>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58"/>
    <s v="Fortalecimiento de la Comision Regional de Competitividad e Innovación de Nariño. "/>
    <s v="3502006"/>
    <s v="Servicio de apoyo y consolidación de la Comision Regional de Competitividad - CRC"/>
    <n v="350200600"/>
    <s v="Planes de trabajo concertados con las CRC para su consolidación "/>
    <s v="16. Paz, jusiticia e instituciones sólidas. _x000a_17. Alianzas para lograr los objetivos"/>
    <s v="Mantenimiento"/>
    <s v="No acumulada"/>
    <n v="1"/>
    <n v="1"/>
    <n v="1"/>
    <n v="1"/>
    <n v="1"/>
    <n v="1"/>
    <n v="0.8"/>
    <n v="80"/>
    <n v="80"/>
    <x v="7"/>
    <n v="45511200"/>
    <n v="0"/>
    <n v="0"/>
    <m/>
    <n v="0"/>
    <s v="SIN AVANCE"/>
    <m/>
    <m/>
    <m/>
    <m/>
    <n v="0"/>
    <s v="SIN AVANCE"/>
    <m/>
    <m/>
    <m/>
    <m/>
    <n v="0"/>
    <s v="SIN AVANCE"/>
    <m/>
    <m/>
    <m/>
    <n v="0.8"/>
    <n v="20"/>
    <s v="MUY DEFICIENT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59"/>
    <s v="Apoyo a planes de acción establecidos por las iniciativas clúster para profundización y apertura de nuevos mercados."/>
    <n v="3502007"/>
    <s v="Servicio de asistencia técnica para el desarrollo de iniciativas clústeres"/>
    <n v="350200700"/>
    <s v="Clústeres asistidos en la implementación de los planes de acción"/>
    <s v="16. Paz, jusiticia e instituciones sólidas. _x000a_17. Alianzas para lograr los objetivos"/>
    <s v="Incremento"/>
    <s v="No acumulada"/>
    <n v="7"/>
    <n v="7"/>
    <n v="1"/>
    <n v="2"/>
    <n v="2"/>
    <n v="2"/>
    <n v="0"/>
    <n v="0"/>
    <n v="0"/>
    <x v="1"/>
    <n v="95911200"/>
    <n v="0"/>
    <n v="0"/>
    <m/>
    <n v="0"/>
    <s v="SIN AVANCE"/>
    <m/>
    <m/>
    <m/>
    <m/>
    <n v="0"/>
    <s v="SIN AVANCE"/>
    <m/>
    <m/>
    <m/>
    <m/>
    <n v="0"/>
    <s v="SIN AVANCE"/>
    <m/>
    <m/>
    <m/>
    <n v="0"/>
    <n v="0"/>
    <s v="SIN AVANC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0"/>
    <s v="Fortalecimiento de cadenas productivas en sectores que no están organizados en iniciativas clúster."/>
    <n v="3502008"/>
    <s v="Servicio de asistencia técnica para mejorar la competitividad de los sectores productivos"/>
    <n v="350200800"/>
    <s v="Proyectos de alto impacto asistidos para el fortalecimiento de cadenas productivas "/>
    <s v="16. Paz, jusiticia e instituciones sólidas. _x000a_17. Alianzas para lograr los objetivos"/>
    <s v="Incremento"/>
    <s v="No acumulada"/>
    <n v="4"/>
    <n v="20"/>
    <n v="5"/>
    <n v="5"/>
    <n v="5"/>
    <n v="5"/>
    <n v="1"/>
    <n v="20"/>
    <n v="20"/>
    <x v="6"/>
    <n v="130977000"/>
    <n v="0"/>
    <n v="0"/>
    <m/>
    <n v="0"/>
    <s v="SIN AVANCE"/>
    <m/>
    <m/>
    <m/>
    <m/>
    <n v="0"/>
    <s v="SIN AVANCE"/>
    <m/>
    <m/>
    <m/>
    <m/>
    <n v="0"/>
    <s v="SIN AVANCE"/>
    <m/>
    <m/>
    <m/>
    <n v="1"/>
    <n v="5"/>
    <s v="MUY DEFICIENTE"/>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1"/>
    <s v="Fortalecimiento de unidades productivas mediante procesos de economia popular en las cadenas productivas priorizadas."/>
    <n v="3502020"/>
    <s v="Servicio de asistencia técnica y fortalecimiento a las unidades productivas pertenecientes a la red empresarial Red-i y sector detallista"/>
    <n v="350202000"/>
    <s v="Unidades productivas fortalecidas"/>
    <s v="16. Paz, jusiticia e instituciones sólidas. _x000a_17. Alianzas para lograr los objetivos"/>
    <s v="Incremento"/>
    <s v="No acumulada"/>
    <n v="31"/>
    <n v="35"/>
    <n v="5"/>
    <n v="10"/>
    <n v="10"/>
    <n v="10"/>
    <n v="50"/>
    <n v="1000"/>
    <n v="100"/>
    <x v="0"/>
    <n v="130977000"/>
    <n v="0"/>
    <n v="0"/>
    <m/>
    <n v="0"/>
    <s v="SIN AVANCE"/>
    <m/>
    <m/>
    <m/>
    <m/>
    <n v="0"/>
    <s v="SIN AVANCE"/>
    <m/>
    <m/>
    <m/>
    <m/>
    <n v="0"/>
    <s v="SIN AVANCE"/>
    <m/>
    <m/>
    <m/>
    <n v="50"/>
    <n v="100"/>
    <s v="OPTIMO"/>
  </r>
  <r>
    <s v="SOBERANIA ALIMENTARIA, COMPETITITVIDAD  Y PRODUCTIVIDAD"/>
    <x v="11"/>
    <s v="Fomento de la economía popular para la transformación del territorio por la vida y la paz."/>
    <x v="15"/>
    <s v="Índice de competitividad"/>
    <s v="4, 37"/>
    <s v="4, 50"/>
    <x v="10"/>
    <s v="Productividad y competitividad de las empresas colombianas"/>
    <n v="462"/>
    <s v="Fortalecimiento de procesos de apropiación social de conocimiento en economías populares para la consolidación de procesos productivos para la solución de problemáticas locales."/>
    <n v="3502021"/>
    <s v="Servicio de fortalecimiento y desarrollo de unidades productivas para la comercialización de productos agroindustriales"/>
    <n v="350202102"/>
    <s v="Unidades de pequeños productores fortalecidas"/>
    <s v="16. Paz, jusiticia e instituciones sólidas. _x000a_17. Alianzas para lograr los objetivos"/>
    <s v="Incremento"/>
    <s v="No acumulada"/>
    <n v="540"/>
    <n v="1700"/>
    <s v="NP"/>
    <n v="500"/>
    <n v="500"/>
    <n v="700"/>
    <n v="0"/>
    <n v="0"/>
    <n v="0"/>
    <x v="4"/>
    <n v="78158530"/>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3"/>
    <s v="Fortalecimiento a la formación de alto nivel a través de becas condonables de maestrìa con el propósito de mejorar la capacidades técnicas, científicas y tecnológicas en el Departamento, en el marco de las convocatorias nacionales e internacionales"/>
    <s v="3906003"/>
    <s v="Servicio de apoyo financiero para la formación de nivel maestría"/>
    <n v="390600300"/>
    <s v="Becas de maestría otorgadas"/>
    <s v="16. Paz, jusiticia e instituciones sólidas. _x000a_17. Alianzas para lograr los objetivos"/>
    <s v="Incremento"/>
    <s v="No acumulada"/>
    <n v="66"/>
    <n v="66"/>
    <s v="NP"/>
    <n v="22"/>
    <n v="22"/>
    <n v="22"/>
    <n v="0"/>
    <n v="0"/>
    <n v="0"/>
    <x v="4"/>
    <n v="31366953"/>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4"/>
    <s v="Fortalecimiento a la formación de alto nivel a través de becas condonables de doctorado con el propósito de mejorar la capacidades técnicas, científicas y tecnológicas en el departamento, en el marco de las convocatorias nacionales e internacionales"/>
    <s v="3906004"/>
    <s v="Servicio de apoyo financiero para la formación de nivel doctoral"/>
    <n v="390600400"/>
    <s v="Becas de nivel doctoral otorgadas"/>
    <s v="16. Paz, jusiticia e instituciones sólidas. _x000a_17. Alianzas para lograr los objetivos"/>
    <s v="Incremento"/>
    <s v="No acumulada"/>
    <n v="66"/>
    <n v="66"/>
    <s v="NP"/>
    <n v="22"/>
    <n v="22"/>
    <n v="22"/>
    <n v="0"/>
    <n v="0"/>
    <n v="0"/>
    <x v="4"/>
    <n v="31366953"/>
    <n v="0"/>
    <n v="0"/>
    <m/>
    <n v="0"/>
    <s v="SIN AVANCE"/>
    <m/>
    <m/>
    <m/>
    <m/>
    <n v="0"/>
    <s v="SIN AVANCE"/>
    <m/>
    <m/>
    <m/>
    <m/>
    <n v="0"/>
    <s v="SIN AVANCE"/>
    <m/>
    <m/>
    <m/>
    <n v="0"/>
    <n v="0"/>
    <s v="SIN AVANCE"/>
  </r>
  <r>
    <s v="SOBERANIA ALIMENTARIA, COMPETITITVIDAD  Y PRODUCTIVIDAD"/>
    <x v="11"/>
    <s v="Ciencia, tecnologìa e innovación "/>
    <x v="15"/>
    <s v="Formación de alto nivel "/>
    <n v="5.0000000000000001E-3"/>
    <n v="0.01"/>
    <x v="12"/>
    <s v="Fomento a vocaciones y formación, generación, uso y apropiación social del conocimiento de la ciencia, tecnología e innovación"/>
    <n v="465"/>
    <s v="Proyectos financiados a traves de la convocatoria bianual Minciencias enmarcados en los retos de las politicas orientadas a misiones: _x000a_a) Aprovechamiento del conocimiento, conservación y el uso sostenible de la biodiversidad, sus bienes y servicios ecosistémicos. _x000a_b) Garantizar la soberanía alimentaria y el derecho a la alimentación._x000a_c) Asegurar la generación, acceso y uso de energías sostenibles para todos los colombianos_x000a_d) Garantizar la seguridad sanitaria, la salud y el bienestar de la población en el territorio nacional_x000a_e) Poner fin a todas las formas de violencia en Colombia"/>
    <s v="3906005"/>
    <s v="Servicio de apoyo financiero a programas y proyectos de Ciencia, Tecnología e Innovación (CTI) para la generación de conocimiento, desarrollo tecnológico e innovación. (I+D+i)"/>
    <n v="390600500"/>
    <s v="Programas y proyectos financiados "/>
    <s v="16. Paz, jusiticia e instituciones sólidas. _x000a_17. Alianzas para lograr los objetivos"/>
    <s v="Incremento"/>
    <s v="No acumulada"/>
    <n v="0"/>
    <n v="11"/>
    <n v="2"/>
    <n v="3"/>
    <n v="3"/>
    <n v="3"/>
    <n v="5"/>
    <n v="250"/>
    <n v="100"/>
    <x v="0"/>
    <n v="31366953"/>
    <n v="0"/>
    <n v="0"/>
    <m/>
    <n v="0"/>
    <s v="SIN AVANCE"/>
    <m/>
    <m/>
    <m/>
    <m/>
    <n v="0"/>
    <s v="SIN AVANCE"/>
    <m/>
    <m/>
    <m/>
    <m/>
    <n v="0"/>
    <s v="SIN AVANCE"/>
    <m/>
    <m/>
    <m/>
    <n v="5"/>
    <n v="45.454545454545453"/>
    <s v="DEFICIENT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6"/>
    <s v="Beneficiar niños, niñas, jóvenes y demás grupos priorizados en el departamento con programas de Apropiación Social del Conocimiento (ASC)"/>
    <s v="3906010"/>
    <s v="Servicios de apoyo financiero para programas y proyectos de apropiación social del conocimiento"/>
    <n v="390601000"/>
    <s v="Programas y proyectos financiados"/>
    <s v="16. Paz, jusiticia e instituciones sólidas. _x000a_17. Alianzas para lograr los objetivos"/>
    <s v="Incremento"/>
    <s v="No acumulada"/>
    <n v="852"/>
    <n v="6000"/>
    <s v="NP"/>
    <n v="2000"/>
    <n v="3000"/>
    <n v="1000"/>
    <n v="0"/>
    <n v="0"/>
    <n v="0"/>
    <x v="4"/>
    <n v="31366953"/>
    <n v="0"/>
    <n v="0"/>
    <m/>
    <n v="0"/>
    <s v="SIN AVANCE"/>
    <m/>
    <m/>
    <m/>
    <m/>
    <n v="0"/>
    <s v="SIN AVANCE"/>
    <m/>
    <m/>
    <m/>
    <m/>
    <n v="0"/>
    <s v="SIN AVANCE"/>
    <m/>
    <m/>
    <m/>
    <n v="0"/>
    <n v="0"/>
    <s v="SIN AVANC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7"/>
    <s v="Creada e implementada la política de Ciencia, Tecnología e Innovación (CTI) para el Departamento."/>
    <s v="3906016"/>
    <s v="Documentos de política"/>
    <n v="390601600"/>
    <s v="Documentos de política elaborados"/>
    <s v="16. Paz, jusiticia e instituciones sólidas. _x000a_17. Alianzas para lograr los objetivos"/>
    <s v="Mantenimiento"/>
    <s v="No acumulada"/>
    <n v="0"/>
    <n v="1"/>
    <n v="1"/>
    <n v="1"/>
    <n v="1"/>
    <n v="1"/>
    <n v="0"/>
    <n v="0"/>
    <n v="0"/>
    <x v="1"/>
    <n v="31366953"/>
    <n v="0"/>
    <n v="0"/>
    <m/>
    <n v="0"/>
    <s v="SIN AVANCE"/>
    <m/>
    <m/>
    <m/>
    <m/>
    <n v="0"/>
    <s v="SIN AVANCE"/>
    <m/>
    <m/>
    <m/>
    <m/>
    <n v="0"/>
    <s v="SIN AVANCE"/>
    <m/>
    <m/>
    <m/>
    <n v="0"/>
    <n v="0"/>
    <s v="SIN AVANCE"/>
  </r>
  <r>
    <s v="SOBERANIA ALIMENTARIA, COMPETITITVIDAD  Y PRODUCTIVIDAD"/>
    <x v="11"/>
    <s v="Ciencia, tecnologìa e innovación "/>
    <x v="15"/>
    <s v="Empresas apoyadas en proceso de innovación. "/>
    <n v="0.32"/>
    <n v="0.35"/>
    <x v="12"/>
    <s v="Fomento a vocaciones y formación, generación, uso y apropiación social del conocimiento de la ciencia, tecnología e innovación"/>
    <n v="468"/>
    <s v="Creado y en operación el centro de bioeconomía del Pacífico para contribuir a la creación de oportunidades en la región, centrándose en la generación de empleo, reducción de la violencia y transformación de productos locales. "/>
    <s v="3906020"/>
    <s v="Infraestructura para la I+D+i dotada "/>
    <n v="390602000"/>
    <s v="Centros o laboratorios dotados"/>
    <s v="16. Paz, jusiticia e instituciones sólidas. _x000a_17. Alianzas para lograr los objetivos"/>
    <s v="Mantenimiento"/>
    <s v="No acumulada"/>
    <n v="0"/>
    <n v="1"/>
    <n v="1"/>
    <n v="1"/>
    <n v="1"/>
    <n v="1"/>
    <n v="0"/>
    <n v="0"/>
    <n v="0"/>
    <x v="1"/>
    <n v="31366953"/>
    <n v="0"/>
    <n v="0"/>
    <m/>
    <n v="0"/>
    <s v="SIN AVANCE"/>
    <m/>
    <m/>
    <m/>
    <m/>
    <n v="0"/>
    <s v="SIN AVANCE"/>
    <m/>
    <m/>
    <m/>
    <m/>
    <n v="0"/>
    <s v="SIN AVANCE"/>
    <m/>
    <m/>
    <m/>
    <n v="0"/>
    <n v="0"/>
    <s v="SIN AVANCE"/>
  </r>
  <r>
    <s v="SOBERANIA ALIMENTARIA, COMPETITITVIDAD  Y PRODUCTIVIDAD"/>
    <x v="11"/>
    <s v="Ciencia, tecnologìa e innovación "/>
    <x v="15"/>
    <s v="Indice de Internacionalización "/>
    <n v="2.34"/>
    <n v="2.5"/>
    <x v="12"/>
    <s v=" Fortalecimiento de la gobernanza e institucionalidad multinivel del sector de CTeI"/>
    <n v="469"/>
    <s v="Formulado e implementado el Plan de Internacionalización en el Departamento"/>
    <n v="3906015"/>
    <s v="Documentos de planeación"/>
    <n v="390601500"/>
    <s v="Documentos de planeación elaborados"/>
    <s v="16. Paz, jusiticia e instituciones sólidas. _x000a_17. Alianzas para lograr los objetivos"/>
    <s v="Incremento"/>
    <s v="No acumulada"/>
    <n v="0"/>
    <n v="1"/>
    <s v="NP"/>
    <n v="1"/>
    <n v="1"/>
    <n v="1"/>
    <n v="0"/>
    <n v="0"/>
    <n v="0"/>
    <x v="4"/>
    <n v="0"/>
    <n v="0"/>
    <n v="0"/>
    <m/>
    <n v="0"/>
    <s v="SIN AVANCE"/>
    <m/>
    <m/>
    <m/>
    <m/>
    <n v="0"/>
    <s v="SIN AVANCE"/>
    <m/>
    <m/>
    <m/>
    <m/>
    <n v="0"/>
    <s v="SIN AVANCE"/>
    <m/>
    <m/>
    <m/>
    <n v="0"/>
    <n v="0"/>
    <s v="SIN AVANCE"/>
  </r>
  <r>
    <s v="SOBERANIA ALIMENTARIA, COMPETITITVIDAD  Y PRODUCTIVIDAD"/>
    <x v="11"/>
    <s v="Ciencia, tecnologìa e innovación "/>
    <x v="15"/>
    <s v="Indice de Internacionalización "/>
    <n v="2.34"/>
    <n v="2.5"/>
    <x v="12"/>
    <s v=" Fortalecimiento de la gobernanza e institucionalidad multinivel del sector de CTeI"/>
    <n v="470"/>
    <s v="Creada mesa de internacionalización que vincule los actores público, privado, academía y sociedad civil"/>
    <n v="3906011"/>
    <s v="Servicio de apropiación social del conocimiento"/>
    <n v="390601100"/>
    <s v="Estrategias de apropiación realizadas"/>
    <s v="16. Paz, jusiticia e instituciones sólidas. _x000a_17. Alianzas para lograr los objetivos"/>
    <s v="Incremento"/>
    <s v="No acumulada"/>
    <n v="0"/>
    <n v="1"/>
    <s v="NP"/>
    <n v="1"/>
    <n v="1"/>
    <n v="1"/>
    <n v="0"/>
    <n v="0"/>
    <n v="0"/>
    <x v="4"/>
    <n v="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1"/>
    <s v="Diseñado e implementado plan estratégico de reactivación del sector minero. "/>
    <s v="2104001"/>
    <s v="Documentos de lineamientos técnicos"/>
    <n v="210400100"/>
    <s v="Documentos de lineamientos técnicos para el desarrollo de actividades mineras realizados"/>
    <s v="7. Energía asequible y no contaminante _x000a_8. Trabajo decente y crecimiento económico_x000a_17. Alianzas para lograr los objetivos "/>
    <s v="Mantenimiento"/>
    <s v="No acumulada"/>
    <n v="0"/>
    <n v="1"/>
    <n v="1"/>
    <n v="1"/>
    <n v="1"/>
    <n v="1"/>
    <n v="0.5"/>
    <n v="50"/>
    <n v="50"/>
    <x v="5"/>
    <n v="226051360"/>
    <n v="80194061.329999998"/>
    <n v="15916331.75"/>
    <m/>
    <n v="0"/>
    <s v="SIN AVANCE"/>
    <m/>
    <m/>
    <m/>
    <m/>
    <n v="0"/>
    <s v="SIN AVANCE"/>
    <m/>
    <m/>
    <m/>
    <m/>
    <n v="0"/>
    <s v="SIN AVANCE"/>
    <m/>
    <m/>
    <m/>
    <n v="0.5"/>
    <n v="12.5"/>
    <s v="MUY DEFICIENT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2"/>
    <s v="Formulada e implementada  la politica pública minera  en el Departamento."/>
    <n v="2104002"/>
    <s v="Documentos normativos"/>
    <n v="210400200"/>
    <s v="Iniciativas formuladas"/>
    <s v="7. Energía asequible y no contaminante _x000a_8. Trabajo decente y crecimiento económico_x000a_17. Alianzas para lograr los objetivos "/>
    <s v="Mantenimiento"/>
    <s v="No acumulada"/>
    <n v="0"/>
    <n v="1"/>
    <n v="1"/>
    <n v="1"/>
    <n v="1"/>
    <n v="1"/>
    <n v="0.25"/>
    <n v="25"/>
    <n v="25"/>
    <x v="6"/>
    <n v="167081440"/>
    <n v="80194061.329999998"/>
    <n v="15916331.75"/>
    <m/>
    <n v="0"/>
    <s v="SIN AVANCE"/>
    <m/>
    <m/>
    <m/>
    <m/>
    <n v="0"/>
    <s v="SIN AVANCE"/>
    <m/>
    <m/>
    <m/>
    <m/>
    <n v="0"/>
    <s v="SIN AVANCE"/>
    <m/>
    <m/>
    <m/>
    <n v="0.25"/>
    <n v="6.25"/>
    <s v="MUY DEFICIENT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3"/>
    <s v="Apoyada la gestión,  la estructuración y viabilización de proyectos mineros."/>
    <n v="2104008"/>
    <s v="Servicio de asistencia técnica para la viabilización de proyectos mineros"/>
    <n v="210400800"/>
    <s v="Proyectos viabilizados"/>
    <s v="7. Energía asequible y no contaminante _x000a_8. Trabajo decente y crecimiento económico_x000a_17. Alianzas para lograr los objetivos "/>
    <s v="Incremento"/>
    <s v="No acumulada"/>
    <n v="48"/>
    <n v="12"/>
    <s v="NP"/>
    <n v="4"/>
    <n v="4"/>
    <n v="4"/>
    <n v="0"/>
    <n v="0"/>
    <n v="0"/>
    <x v="4"/>
    <n v="21622304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4"/>
    <s v="Implementadas condiciones mineras, sociales y ambientales para  la explotación minera a través de la expedición o negación de un título minero."/>
    <n v="2104013"/>
    <s v="Servicio de regularización de la actividad minera"/>
    <n v="210401303"/>
    <s v="Actos administrativos para culminación del trámite expedidos"/>
    <s v="7. Energía asequible y no contaminante _x000a_8. Trabajo decente y crecimiento económico_x000a_17. Alianzas para lograr los objetivos "/>
    <s v="Incremento"/>
    <s v="Acumulada"/>
    <n v="107"/>
    <n v="137"/>
    <s v="NP"/>
    <n v="10"/>
    <n v="10"/>
    <n v="10"/>
    <n v="0"/>
    <n v="0"/>
    <n v="0"/>
    <x v="4"/>
    <n v="176909760"/>
    <n v="0"/>
    <n v="0"/>
    <m/>
    <n v="0"/>
    <s v="SIN AVANCE"/>
    <m/>
    <m/>
    <m/>
    <m/>
    <n v="0"/>
    <s v="SIN AVANCE"/>
    <m/>
    <m/>
    <m/>
    <m/>
    <n v="0"/>
    <s v="SIN AVANCE"/>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Consolidación productiva del sector minero"/>
    <n v="475"/>
    <s v="Apoyados  procesos de formación a mineros en aspectos ambientales, sociales, normativos y empresariales."/>
    <n v="2104010"/>
    <s v="Servicio de educación para el trabajo en actividades mineras"/>
    <n v="210401000"/>
    <s v="Personas certificadas"/>
    <s v="7. Energía asequible y no contaminante _x000a_8. Trabajo decente y crecimiento económico_x000a_17. Alianzas para lograr los objetivos "/>
    <s v="Incremento"/>
    <s v="No acumulada"/>
    <n v="0"/>
    <n v="150"/>
    <s v="NP"/>
    <n v="50"/>
    <n v="50"/>
    <n v="50"/>
    <n v="11"/>
    <n v="0"/>
    <n v="0"/>
    <x v="4"/>
    <n v="196566400"/>
    <n v="0"/>
    <n v="0"/>
    <m/>
    <n v="0"/>
    <s v="SIN AVANCE"/>
    <m/>
    <m/>
    <m/>
    <m/>
    <n v="0"/>
    <s v="SIN AVANCE"/>
    <m/>
    <m/>
    <m/>
    <m/>
    <n v="0"/>
    <s v="SIN AVANCE"/>
    <m/>
    <m/>
    <m/>
    <n v="11"/>
    <n v="7.333333333333333"/>
    <s v="MUY DEFICIENTE"/>
  </r>
  <r>
    <s v="SOBERANIA ALIMENTARIA, COMPETITITVIDAD  Y PRODUCTIVIDAD"/>
    <x v="12"/>
    <s v="Minería innovadora y sustentable"/>
    <x v="16"/>
    <s v="Viabilización de explotaciones mineras mediante el otorgamiento de contratos de concesion y legalizaciones mineras"/>
    <n v="0"/>
    <n v="30"/>
    <x v="13"/>
    <s v=" Gestión de la información en el sector minero energético"/>
    <n v="476"/>
    <s v="Gestionada y aprobada la delegación por parte de la Agencia Nacional de Minería para operar  el sector minero en el Departamento."/>
    <n v="2104002"/>
    <s v="Documentos normativos"/>
    <n v="210400200"/>
    <s v="Iniciativas formuladas"/>
    <s v="7. Energía asequible y no contaminante _x000a_8. Trabajo decente y crecimiento económico_x000a_17. Alianzas para lograr los objetivos "/>
    <s v="Incremento"/>
    <s v="No acumulada"/>
    <n v="0"/>
    <n v="1"/>
    <s v="NP"/>
    <n v="1"/>
    <s v="NP"/>
    <s v="NP"/>
    <n v="0"/>
    <n v="0"/>
    <n v="0"/>
    <x v="4"/>
    <n v="0"/>
    <n v="0"/>
    <n v="0"/>
    <m/>
    <n v="0"/>
    <s v="SIN AVANCE"/>
    <m/>
    <m/>
    <m/>
    <m/>
    <n v="0"/>
    <s v="NO PROGRAMADA"/>
    <m/>
    <m/>
    <m/>
    <m/>
    <n v="0"/>
    <s v="NO PROGRAMADA"/>
    <m/>
    <m/>
    <m/>
    <n v="0"/>
    <n v="0"/>
    <s v="SIN AVANCE"/>
  </r>
  <r>
    <s v="SOBERANIA ALIMENTARIA, COMPETITITVIDAD  Y PRODUCTIVIDAD"/>
    <x v="12"/>
    <s v="Minería innovadora y sustentable"/>
    <x v="16"/>
    <s v="Viabilización de explotaciones mineras mediante el otorgamiento de contratos de concesion y legalizaciones mineras"/>
    <n v="0"/>
    <n v="30"/>
    <x v="13"/>
    <s v=" Gestión de la información en el sector minero energético"/>
    <n v="477"/>
    <s v="Creada y operando  la Secretaría de Minas del Departamento."/>
    <n v="2104020"/>
    <s v="Documentos de investigación"/>
    <n v="210402000"/>
    <s v="Documentos de investigación realizados"/>
    <s v="7. Energía asequible y no contaminante _x000a_8. Trabajo decente y crecimiento económico_x000a_17. Alianzas para lograr los objetivos "/>
    <s v="Mantenimiento"/>
    <s v="No acumulada"/>
    <n v="0"/>
    <n v="1"/>
    <n v="1"/>
    <n v="1"/>
    <n v="1"/>
    <n v="1"/>
    <n v="0.5"/>
    <n v="50"/>
    <n v="50"/>
    <x v="5"/>
    <n v="0"/>
    <n v="80194061.329999998"/>
    <n v="15916331.75"/>
    <m/>
    <n v="0"/>
    <s v="SIN AVANCE"/>
    <m/>
    <m/>
    <m/>
    <m/>
    <n v="0"/>
    <s v="SIN AVANCE"/>
    <m/>
    <m/>
    <m/>
    <m/>
    <n v="0"/>
    <s v="SIN AVANCE"/>
    <m/>
    <m/>
    <m/>
    <n v="0.5"/>
    <n v="12.5"/>
    <s v="MUY DEFICIENTE"/>
  </r>
  <r>
    <s v="SOBERANIA ALIMENTARIA, COMPETITITVIDAD  Y PRODUCTIVIDAD"/>
    <x v="12"/>
    <s v="Nariño con gas domiciliaro. "/>
    <x v="16"/>
    <s v="Cobertura del servicio de gas domiciliario "/>
    <n v="0.28129999999999999"/>
    <n v="0.5"/>
    <x v="13"/>
    <s v="Acceso al servicio público domiciliario de gas combustible"/>
    <n v="478"/>
    <s v="Incrementado el número de conexiones de viviendas/usuarios de menores ingresos en el Departamento._x000a_"/>
    <n v="2101016"/>
    <s v="Redes domiciliarias de gas combustible instaladas"/>
    <n v="210101600"/>
    <s v="Viviendas conectadas a la red local de gas combustible"/>
    <s v="7. Energía asequible y no contaminante _x000a_8. Trabajo decente y crecimiento económico_x000a_17. Alianzas para lograr los objetivos "/>
    <s v="Incremento"/>
    <s v="Acumulada"/>
    <n v="90240"/>
    <n v="175576"/>
    <n v="122272"/>
    <n v="158234"/>
    <n v="165401"/>
    <n v="175576"/>
    <n v="34432"/>
    <n v="28.160167495420048"/>
    <n v="28.160167495420048"/>
    <x v="6"/>
    <n v="0"/>
    <n v="15170400"/>
    <n v="0"/>
    <m/>
    <n v="0"/>
    <s v="SIN AVANCE"/>
    <m/>
    <m/>
    <m/>
    <m/>
    <n v="0"/>
    <s v="SIN AVANCE"/>
    <m/>
    <m/>
    <m/>
    <m/>
    <n v="0"/>
    <s v="SIN AVANCE"/>
    <m/>
    <m/>
    <m/>
    <n v="34432"/>
    <n v="19.610880758190184"/>
    <s v="MUY DEFICIENTE"/>
  </r>
  <r>
    <s v="SOBERANIA ALIMENTARIA, COMPETITITVIDAD  Y PRODUCTIVIDAD"/>
    <x v="12"/>
    <s v="Nariño con gas domiciliaro. "/>
    <x v="16"/>
    <s v="Cobertura del servicio de gas domiciliario "/>
    <n v="0.28129999999999999"/>
    <n v="0.5"/>
    <x v="13"/>
    <s v="Acceso al servicio público domiciliario de gas combustible"/>
    <n v="479"/>
    <s v="Apoyados  los usuarios de menores ingresos con subsidios al consumo  domiciliario de gas combustible distribuido por red física."/>
    <n v="2101013"/>
    <s v="Servicio de apoyo financiero para subsidios al consumo en el servicio público de gas"/>
    <n v="210101300"/>
    <s v="Usuarios  beneficiados con subsidios al consumo"/>
    <s v="7. Energía asequible y no contaminante _x000a_8. Trabajo decente y crecimiento económico_x000a_17. Alianzas para lograr los objetivos "/>
    <s v="Incremento"/>
    <s v="Acumulada"/>
    <n v="53188"/>
    <n v="150322"/>
    <n v="88711"/>
    <n v="120526"/>
    <n v="136672"/>
    <n v="150322"/>
    <n v="34438"/>
    <n v="38.82043940435797"/>
    <n v="38.82043940435797"/>
    <x v="5"/>
    <n v="0"/>
    <n v="15170400"/>
    <n v="0"/>
    <m/>
    <n v="0"/>
    <s v="SIN AVANCE"/>
    <m/>
    <m/>
    <m/>
    <m/>
    <n v="0"/>
    <s v="SIN AVANCE"/>
    <m/>
    <m/>
    <m/>
    <m/>
    <n v="0"/>
    <s v="SIN AVANCE"/>
    <m/>
    <m/>
    <m/>
    <n v="34438"/>
    <n v="22.909487633214034"/>
    <s v="MUY DEFICIENTE"/>
  </r>
  <r>
    <s v="SOBERANIA ALIMENTARIA, COMPETITITVIDAD  Y PRODUCTIVIDAD"/>
    <x v="12"/>
    <s v="Nariño con gas domiciliaro. "/>
    <x v="16"/>
    <s v="Cobertura del servicio de gas domiciliario "/>
    <n v="0.28129999999999999"/>
    <n v="0.5"/>
    <x v="13"/>
    <s v="Acceso al servicio público domiciliario de gas combustible"/>
    <n v="480"/>
    <s v="Instalados tanques para el almacenamiento de gas en Túmaco"/>
    <s v="2101014"/>
    <s v="Tanques para el almacenamiento de gas"/>
    <n v="210101400"/>
    <s v="Tanques instalados"/>
    <s v="7. Energía asequible y no contaminante _x000a_8. Trabajo decente y crecimiento económico_x000a_17. Alianzas para lograr los objetivos "/>
    <s v="Incremento"/>
    <s v="No acumulada"/>
    <n v="0"/>
    <n v="3"/>
    <s v="NP"/>
    <s v="NP"/>
    <s v="NP"/>
    <n v="3"/>
    <n v="0"/>
    <n v="0"/>
    <n v="0"/>
    <x v="4"/>
    <n v="0"/>
    <n v="0"/>
    <n v="0"/>
    <m/>
    <n v="0"/>
    <s v="NO PROGRAMADA"/>
    <m/>
    <m/>
    <m/>
    <m/>
    <n v="0"/>
    <s v="NO PROGRAMADA"/>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1"/>
    <s v="Ampliado el nùmero  de usuarios beneficiados mediante proyectos o actividades de fuentes no convencionales de energia principalmente de caracter renovable en el Departamento."/>
    <n v="2102062"/>
    <s v="Servicios de apoyo a la implementación de fuentes no convencionales de energía "/>
    <n v="210206200"/>
    <s v="Usuarios beneficiados"/>
    <s v="7. Energía asequible y no contaminante _x000a_8. Trabajo decente y crecimiento económico_x000a_17. Alianzas para lograr los objetivos "/>
    <s v="Incremento"/>
    <s v="No acumulada"/>
    <n v="1693"/>
    <n v="550"/>
    <s v="NP"/>
    <n v="250"/>
    <n v="150"/>
    <n v="150"/>
    <n v="0"/>
    <n v="0"/>
    <n v="0"/>
    <x v="4"/>
    <n v="0"/>
    <n v="1517040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2"/>
    <s v="Formulados e implementados proyectos para la generación de energía fotovoltaica en el Departamento."/>
    <n v="2102058"/>
    <s v="Formulados e implementados proyectos para la generación de energía fotovoltaica en el Departamento."/>
    <n v="210205800"/>
    <s v="Unidades de generación fotovoltaica de energía eléctrica instaladas"/>
    <s v="7. Energía asequible y no contaminante _x000a_8. Trabajo decente y crecimiento económico_x000a_17. Alianzas para lograr los objetivos "/>
    <s v="Incremento"/>
    <s v="No acumulada"/>
    <n v="0"/>
    <n v="3"/>
    <s v="NP"/>
    <n v="1"/>
    <n v="1"/>
    <n v="1"/>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3"/>
    <s v="Construida la central de generación de energía eléctrica fotovoltaica."/>
    <n v="2102038"/>
    <s v="Apoyada la construcción de la central de generación de energía eléctrica fotovoltaica."/>
    <n v="210203800"/>
    <s v="Central de generación fotovoltaica construida"/>
    <s v="7. Energía asequible y no contaminante _x000a_8. Trabajo decente y crecimiento económico_x000a_17. Alianzas para lograr los objetivos "/>
    <s v="Incremento"/>
    <s v="No acumulada"/>
    <n v="0"/>
    <n v="1"/>
    <s v="NP"/>
    <s v="NP"/>
    <n v="1"/>
    <s v="NP"/>
    <n v="0"/>
    <n v="0"/>
    <n v="0"/>
    <x v="4"/>
    <n v="0"/>
    <n v="0"/>
    <n v="0"/>
    <m/>
    <n v="0"/>
    <s v="NO PROGRAMADA"/>
    <m/>
    <m/>
    <m/>
    <m/>
    <n v="0"/>
    <s v="SIN AVANCE"/>
    <m/>
    <m/>
    <m/>
    <m/>
    <n v="0"/>
    <s v="NO PROGRAMADA"/>
    <m/>
    <m/>
    <m/>
    <n v="0"/>
    <n v="0"/>
    <s v="SIN AVANCE"/>
  </r>
  <r>
    <s v="SOBERANIA ALIMENTARIA, COMPETITITVIDAD  Y PRODUCTIVIDAD"/>
    <x v="12"/>
    <s v="Energías para la paz."/>
    <x v="16"/>
    <s v="Cobertura de energía eléctrica "/>
    <n v="0.91900000000000004"/>
    <n v="0.95"/>
    <x v="13"/>
    <s v="Consolidación productiva del sector de energía eléctrica"/>
    <n v="484"/>
    <s v="Construcción de Centrales hidroeléctricas en el departamento de Nariño"/>
    <n v="2102002"/>
    <s v="Apoyada la gestión para la operación de Centrales hidroeléctricas en el departamento de Nariño"/>
    <n v="210200200"/>
    <s v="Centrales hidroeléctricas construidas "/>
    <s v="7. Energía asequible y no contaminante _x000a_8. Trabajo decente y crecimiento económico_x000a_17. Alianzas para lograr los objetivos "/>
    <s v="Incremento"/>
    <s v="No acumulada"/>
    <n v="4"/>
    <n v="4"/>
    <s v="NP"/>
    <n v="1"/>
    <n v="2"/>
    <n v="1"/>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5"/>
    <s v="Ampliadas las redes del sistema de transmisión regional en el Departamento."/>
    <n v="2102021"/>
    <s v="Redes del sistema de transmisión regional construida"/>
    <n v="210202100"/>
    <s v="Redes del sistema de transmisión regional construida"/>
    <s v="7. Energía asequible y no contaminante _x000a_8. Trabajo decente y crecimiento económico_x000a_17. Alianzas para lograr los objetivos "/>
    <s v="Incremento"/>
    <s v="No acumulada"/>
    <n v="715.91"/>
    <n v="300"/>
    <s v="NP"/>
    <n v="100"/>
    <n v="100"/>
    <n v="100"/>
    <n v="0"/>
    <n v="0"/>
    <n v="0"/>
    <x v="4"/>
    <n v="0"/>
    <n v="0"/>
    <n v="0"/>
    <m/>
    <n v="0"/>
    <s v="SIN AVANCE"/>
    <m/>
    <m/>
    <m/>
    <m/>
    <n v="0"/>
    <s v="SIN AVANCE"/>
    <m/>
    <m/>
    <m/>
    <m/>
    <n v="0"/>
    <s v="SIN AVANCE"/>
    <m/>
    <m/>
    <m/>
    <n v="0"/>
    <n v="0"/>
    <s v="SIN AVANCE"/>
  </r>
  <r>
    <s v="SOBERANIA ALIMENTARIA, COMPETITITVIDAD  Y PRODUCTIVIDAD"/>
    <x v="12"/>
    <s v="Energías para la paz."/>
    <x v="16"/>
    <s v="Cobertura de energía eléctrica "/>
    <n v="0.91900000000000004"/>
    <n v="0.95"/>
    <x v="13"/>
    <s v="Consolidación productiva del sector de energía eléctrica"/>
    <n v="486"/>
    <s v="Ampliado el sistema de suministro del servicio público de energía eléctrica a viviendas rurales"/>
    <n v="2102044"/>
    <s v="Redes internas de energía eléctrica instaladas"/>
    <n v="210204401"/>
    <s v="Viviendas en zonas rurales con red interna de energía eléctrica instalada"/>
    <s v="7. Energía asequible y no contaminante _x000a_8. Trabajo decente y crecimiento económico_x000a_17. Alianzas para lograr los objetivos "/>
    <s v="Incremento"/>
    <s v="No acumulada"/>
    <n v="3708"/>
    <n v="1200"/>
    <s v="NP"/>
    <n v="400"/>
    <n v="400"/>
    <n v="400"/>
    <n v="0"/>
    <n v="0"/>
    <n v="0"/>
    <x v="4"/>
    <n v="0"/>
    <n v="0"/>
    <n v="0"/>
    <m/>
    <n v="0"/>
    <s v="SIN AVANCE"/>
    <m/>
    <m/>
    <m/>
    <m/>
    <n v="0"/>
    <s v="SIN AVANCE"/>
    <m/>
    <m/>
    <m/>
    <m/>
    <n v="0"/>
    <s v="SIN AVANCE"/>
    <m/>
    <m/>
    <m/>
    <n v="0"/>
    <n v="0"/>
    <s v="SIN AVANCE"/>
  </r>
  <r>
    <s v="SOBERANIA ALIMENTARIA, COMPETITITVIDAD  Y PRODUCTIVIDAD"/>
    <x v="12"/>
    <s v="Programa de hidrocarburos"/>
    <x v="16"/>
    <s v="Municipios reconocidos como zonas de frontera con combustibles líquidos excluidos de iva y excentos de arancél e impuesto nacional a la gasolina y al acpm."/>
    <n v="0.98440000000000005"/>
    <n v="1"/>
    <x v="13"/>
    <s v="Consolidación productiva del sector hidrocarburos"/>
    <n v="487"/>
    <s v="Formulación de lineamientos técnico/juridico a las asociaciones de combustibles para la asignación de los cupos en el Departamento e inclusión de los municipios que no se encuentran reconocidos como zona de frontera."/>
    <s v="2103025"/>
    <s v="Documentos de lineamientos técnicos"/>
    <n v="210302500"/>
    <s v="Documentos de lineamientos técnicos realizados"/>
    <s v="7. Energía asequible y no contaminante _x000a_8. Trabajo decente y crecimiento económico_x000a_17. Alianzas para lograr los objetivos "/>
    <s v="Incremento"/>
    <s v="No acumulada"/>
    <n v="0"/>
    <n v="4"/>
    <n v="1"/>
    <n v="1"/>
    <n v="1"/>
    <n v="1"/>
    <n v="0.8"/>
    <n v="80"/>
    <n v="80"/>
    <x v="7"/>
    <n v="0"/>
    <n v="45511200"/>
    <n v="15916331.75"/>
    <m/>
    <n v="0"/>
    <s v="SIN AVANCE"/>
    <m/>
    <m/>
    <m/>
    <m/>
    <n v="0"/>
    <s v="SIN AVANCE"/>
    <m/>
    <m/>
    <m/>
    <m/>
    <n v="0"/>
    <s v="SIN AVANCE"/>
    <m/>
    <m/>
    <m/>
    <n v="0.8"/>
    <n v="20"/>
    <s v="MUY DEFICIENTE"/>
  </r>
  <r>
    <s v="SOSTENIBILIDAD  AMBIENTAL Y ORDENAMIENTO TERRITORIAL"/>
    <x v="13"/>
    <s v="Conservación de la diversidad biocultural en los cinco mundos."/>
    <x v="17"/>
    <s v="Diversidad biocultural conocida y conservada"/>
    <n v="0"/>
    <n v="1000"/>
    <x v="14"/>
    <s v="Conservación de la Biodiversidad y sus servicios ecosistémicos"/>
    <n v="488"/>
    <s v="Formuladas e implementadas  acciones parar fortalecer la conectividad biocultural en áreas de conservación de ecosistemas estratégicos de los mundos oceánico, litoral Pacifico, Choco biogeográfico, Andes y amazónico, a través del corredor BIOSUR"/>
    <n v="3202049"/>
    <s v="Servicio de recuperación de ecosistemas"/>
    <n v="320204900"/>
    <s v="Áreas en proceso de recuperación de cobertura vegetal"/>
    <s v="14. Vida Submarina._x000a_15. Vida de Ecosistemas terrestres."/>
    <s v="Incremento"/>
    <s v="No acumulada"/>
    <n v="341"/>
    <n v="400"/>
    <n v="100"/>
    <n v="100"/>
    <n v="100"/>
    <n v="100"/>
    <n v="83.6"/>
    <n v="83.6"/>
    <n v="83.6"/>
    <x v="7"/>
    <n v="253250000"/>
    <n v="67256300"/>
    <n v="33002500"/>
    <m/>
    <n v="0"/>
    <s v="SIN AVANCE"/>
    <m/>
    <m/>
    <m/>
    <m/>
    <n v="0"/>
    <s v="SIN AVANCE"/>
    <m/>
    <m/>
    <m/>
    <m/>
    <n v="0"/>
    <s v="SIN AVANCE"/>
    <m/>
    <m/>
    <m/>
    <n v="83.6"/>
    <n v="20.9"/>
    <s v="MUY DEFICIENTE"/>
  </r>
  <r>
    <s v="SOSTENIBILIDAD  AMBIENTAL Y ORDENAMIENTO TERRITORIAL"/>
    <x v="13"/>
    <s v="Conservación de la diversidad biocultural en los cinco mundos."/>
    <x v="17"/>
    <s v="Diversidad biocultural conocida y conservada"/>
    <n v="0"/>
    <n v="1000"/>
    <x v="14"/>
    <s v="Conservación de la Biodiversidad y sus servicios ecosistémicos"/>
    <n v="489"/>
    <s v="Gestionado el conocimiento para la preservación, uso sostenible y restauración de la biodiversidad y sus servicios ecosistémicos."/>
    <n v="3202004"/>
    <s v="Documentos de investigación para la conservación de la biodiversidad y sus servicios ecosistémicos"/>
    <n v="320200400"/>
    <s v="Documentos de investigación realizados"/>
    <s v="14. Vida Submarina._x000a_15. Vida de Ecosistemas terrestres."/>
    <s v="Incremento"/>
    <s v="No acumulada"/>
    <n v="1"/>
    <n v="5"/>
    <s v="NP"/>
    <n v="2"/>
    <n v="2"/>
    <n v="1"/>
    <n v="0"/>
    <n v="0"/>
    <n v="0"/>
    <x v="4"/>
    <n v="0"/>
    <n v="0"/>
    <n v="0"/>
    <m/>
    <n v="0"/>
    <s v="SIN AVANCE"/>
    <m/>
    <m/>
    <m/>
    <m/>
    <n v="0"/>
    <s v="SIN AVANCE"/>
    <m/>
    <m/>
    <m/>
    <m/>
    <n v="0"/>
    <s v="SIN AVANCE"/>
    <m/>
    <m/>
    <m/>
    <n v="0"/>
    <n v="0"/>
    <s v="SIN AVANCE"/>
  </r>
  <r>
    <s v="SOSTENIBILIDAD  AMBIENTAL Y ORDENAMIENTO TERRITORIAL"/>
    <x v="13"/>
    <s v="Conservación de la diversidad biocultural en los cinco mundos."/>
    <x v="17"/>
    <s v="Diversidad biocultural conocida y conservada"/>
    <n v="0"/>
    <n v="1000"/>
    <x v="14"/>
    <s v="Conservación de la Biodiversidad y sus servicios ecosistémicos"/>
    <n v="490"/>
    <s v="Gestionada  interinstitucionalmente  la Declaratoria del Distrito Especial de Manejo del Bosque seco del Patía,  áreas protegidas y  otras medidas efectivas de conservación (OMEC)."/>
    <n v="3202001"/>
    <s v="Documentos de lineamientos técnicos para la conservación de la biodiversidad y sus servicios ecosistémicos"/>
    <n v="320200100"/>
    <s v="Documentos de lineamientos técnicos realizados"/>
    <s v="14. Vida Submarina._x000a_15. Vida de Ecosistemas terrestres."/>
    <s v="Incremento"/>
    <s v="No acumulada"/>
    <n v="2"/>
    <n v="4"/>
    <n v="1"/>
    <n v="1"/>
    <n v="1"/>
    <n v="1"/>
    <n v="1"/>
    <n v="100"/>
    <n v="100"/>
    <x v="0"/>
    <n v="253250000"/>
    <n v="67256300"/>
    <n v="33002500"/>
    <m/>
    <n v="0"/>
    <s v="SIN AVANCE"/>
    <m/>
    <m/>
    <m/>
    <m/>
    <n v="0"/>
    <s v="SIN AVANCE"/>
    <m/>
    <m/>
    <m/>
    <m/>
    <n v="0"/>
    <s v="SIN AVANCE"/>
    <m/>
    <m/>
    <m/>
    <n v="1"/>
    <n v="2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1"/>
    <s v="Producido material vegetal para la restauración de zonas estratégicas de Nariño, con participación institucional y comunitaria."/>
    <n v="3202038"/>
    <s v="Servicio de producción de plántulas en viveros"/>
    <n v="320203800"/>
    <s v="Plántulas producidas"/>
    <s v="14. Vida Submarina._x000a_15. Vida de Ecosistemas terrestres."/>
    <s v="Incremento"/>
    <s v="No acumulada"/>
    <n v="7351"/>
    <n v="275000"/>
    <n v="25000"/>
    <n v="50000"/>
    <n v="100000"/>
    <n v="100000"/>
    <n v="16867"/>
    <n v="67.468000000000004"/>
    <n v="67.468000000000004"/>
    <x v="3"/>
    <n v="0"/>
    <n v="0"/>
    <n v="0"/>
    <m/>
    <n v="0"/>
    <s v="SIN AVANCE"/>
    <m/>
    <m/>
    <m/>
    <m/>
    <n v="0"/>
    <s v="SIN AVANCE"/>
    <m/>
    <m/>
    <m/>
    <m/>
    <n v="0"/>
    <s v="SIN AVANCE"/>
    <m/>
    <m/>
    <m/>
    <n v="16867"/>
    <n v="6.13345454545454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2"/>
    <s v="Fomentada la creación de negocios verdes inclusivos."/>
    <n v="3201003"/>
    <s v="Servicio de asistencia técnica para la consolidación de negocios verdes"/>
    <n v="320100300"/>
    <s v="Negocios verdes consolidados "/>
    <s v="11. Ciudades y comunidades sostenibles._x000a_13. Acción por el clima._x000a_"/>
    <s v="Incremento"/>
    <s v="No acumulada"/>
    <n v="3"/>
    <n v="5"/>
    <n v="1"/>
    <n v="1"/>
    <n v="2"/>
    <n v="1"/>
    <n v="2"/>
    <n v="200"/>
    <n v="100"/>
    <x v="0"/>
    <n v="0"/>
    <n v="0"/>
    <n v="0"/>
    <m/>
    <n v="0"/>
    <s v="SIN AVANCE"/>
    <m/>
    <m/>
    <m/>
    <m/>
    <n v="0"/>
    <s v="SIN AVANCE"/>
    <m/>
    <m/>
    <m/>
    <m/>
    <n v="0"/>
    <s v="SIN AVANCE"/>
    <m/>
    <m/>
    <m/>
    <n v="2"/>
    <n v="4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3"/>
    <s v="Creado e implementado el Observatorio Ambiental del Departamento  como herramienta que permite la consolidación de la información ambiental de manera accesible, confiable y oportuna."/>
    <n v="3204056"/>
    <s v="Servicios tecnológicos para el sistema de información ambiental "/>
    <n v="320405600"/>
    <s v="Instrumentos tecnológicos implementados "/>
    <s v="11. Ciudades y comunidades sostenibles._x000a_13. Acción por el clima._x000a_14. Vida submarina._x000a_15. Vida de ecosistemas terrestres."/>
    <s v="Mantenimiento"/>
    <s v="No acumulada"/>
    <n v="0"/>
    <n v="1"/>
    <s v="NP"/>
    <n v="1"/>
    <n v="1"/>
    <n v="1"/>
    <n v="0"/>
    <n v="0"/>
    <n v="0"/>
    <x v="4"/>
    <n v="0"/>
    <n v="0"/>
    <n v="0"/>
    <m/>
    <n v="0"/>
    <s v="SIN AVANCE"/>
    <m/>
    <m/>
    <m/>
    <m/>
    <n v="0"/>
    <s v="SIN AVANCE"/>
    <m/>
    <m/>
    <m/>
    <m/>
    <n v="0"/>
    <s v="SIN AVANCE"/>
    <m/>
    <m/>
    <m/>
    <n v="0"/>
    <n v="0"/>
    <s v="SIN AVANC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4"/>
    <s v="Fortalecido el Sistema de Información Geográfico Ambiental como herramienta para la planificación y gestión ambiental del Departamento."/>
    <n v="3204048"/>
    <s v="Servicio de administracion de los sistemas de información para los procesos de toma de decisiones"/>
    <n v="320404800"/>
    <s v="Sistemas de información fortalecidos y actualizados"/>
    <s v="11. Ciudades y comunidades sostenibles._x000a_13. Acción por el clima._x000a_15. Vida de ecosistemas terrestres."/>
    <s v="Mantenimiento"/>
    <s v="No acumulada"/>
    <n v="0"/>
    <n v="1"/>
    <n v="1"/>
    <n v="1"/>
    <n v="1"/>
    <n v="1"/>
    <n v="0"/>
    <n v="0"/>
    <n v="0"/>
    <x v="1"/>
    <n v="0"/>
    <n v="0"/>
    <n v="0"/>
    <m/>
    <n v="0"/>
    <s v="SIN AVANCE"/>
    <m/>
    <m/>
    <m/>
    <m/>
    <n v="0"/>
    <s v="SIN AVANCE"/>
    <m/>
    <m/>
    <m/>
    <m/>
    <n v="0"/>
    <s v="SIN AVANCE"/>
    <m/>
    <m/>
    <m/>
    <n v="0"/>
    <n v="0"/>
    <s v="SIN AVANC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5"/>
    <s v="Adquiridos, en mantenimiento y manejo predios del Departamento en ecosistemas estratégicos de recarga hídrica."/>
    <n v="3202005"/>
    <s v="Servicio de restauración de ecosistemas"/>
    <n v="320205000"/>
    <s v="Áreas en proceso de restauración"/>
    <s v="13. Acción por el clima._x000a_15. Vida de ecosistemas terrestres."/>
    <s v="Incremento"/>
    <s v="No acumulada"/>
    <n v="900"/>
    <n v="2000"/>
    <n v="300"/>
    <n v="600"/>
    <n v="600"/>
    <n v="500"/>
    <n v="1200"/>
    <n v="400"/>
    <n v="100"/>
    <x v="0"/>
    <n v="948777661"/>
    <n v="72063928"/>
    <n v="34720985"/>
    <m/>
    <n v="0"/>
    <s v="SIN AVANCE"/>
    <m/>
    <m/>
    <m/>
    <m/>
    <n v="0"/>
    <s v="SIN AVANCE"/>
    <m/>
    <m/>
    <m/>
    <m/>
    <n v="0"/>
    <s v="SIN AVANCE"/>
    <m/>
    <m/>
    <m/>
    <n v="1200"/>
    <n v="60"/>
    <s v="ACEPTABL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6"/>
    <s v="Actualizado  inventario de predios destinados a la conservación de ecosistemas estratégicos del Departamento."/>
    <s v="3202002"/>
    <s v="Documentos de planeación para la conservación de la biodiversidad y sus servicios eco sistémicos"/>
    <n v="320200200"/>
    <s v="Documentos de planeación realizados "/>
    <s v="13. Acción por el clima._x000a_15. Vida de ecosistemas terrestres."/>
    <s v="Mantenimiento"/>
    <s v="No acumulada"/>
    <n v="0"/>
    <n v="1"/>
    <s v="NP"/>
    <n v="1"/>
    <n v="1"/>
    <n v="1"/>
    <n v="1"/>
    <n v="0"/>
    <n v="0"/>
    <x v="4"/>
    <n v="0"/>
    <n v="0"/>
    <n v="0"/>
    <m/>
    <n v="0"/>
    <s v="SIN AVANCE"/>
    <m/>
    <m/>
    <m/>
    <m/>
    <n v="0"/>
    <s v="SIN AVANCE"/>
    <m/>
    <m/>
    <m/>
    <m/>
    <n v="0"/>
    <s v="SIN AVANCE"/>
    <m/>
    <m/>
    <m/>
    <n v="1"/>
    <n v="25"/>
    <s v="MUY 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7"/>
    <s v="Incentivos para la conservación y restauración, con base en la implementación de soluciones basadas en la naturaleza con enfoque cultural y de producción sostenible."/>
    <n v="3202043"/>
    <s v="Servicio apoyo financiero para la implementación de esquemas de pago por Servicio ambientales"/>
    <n v="320204300"/>
    <s v="Áreas con esquemas de Pago por Servicios Ambientales implementados"/>
    <s v="11. Ciudades y comunidades sostenibles._x000a_13. Acción por el clima._x000a_15. Vida de ecosistemas terrestres."/>
    <s v="Incremento"/>
    <s v="No acumulada"/>
    <n v="1678"/>
    <n v="1900"/>
    <n v="600"/>
    <n v="500"/>
    <n v="400"/>
    <n v="400"/>
    <n v="1802.3"/>
    <n v="300.38333333333333"/>
    <n v="100"/>
    <x v="0"/>
    <n v="1533435291.1900001"/>
    <n v="84093232"/>
    <n v="42219500.399999999"/>
    <m/>
    <n v="0"/>
    <s v="SIN AVANCE"/>
    <m/>
    <m/>
    <m/>
    <m/>
    <n v="0"/>
    <s v="SIN AVANCE"/>
    <m/>
    <m/>
    <m/>
    <m/>
    <n v="0"/>
    <s v="SIN AVANCE"/>
    <m/>
    <m/>
    <m/>
    <n v="1802.3"/>
    <n v="94.857894736842098"/>
    <s v="SATISFACTORIO"/>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8"/>
    <s v="Ordenado el territorio con visión de región, teniendo como estrategia las zonas hídricas que articulan las acciones sociales, productivas y ambientales de una región, con base en el concepto de convergencia regional."/>
    <n v="3202001"/>
    <s v="Documentos de lineamientos técnicos para la conservación de la biodiversidad y sus servicios eco sistémicos"/>
    <n v="320200112"/>
    <s v="Documentos de lineamientos técnicos implementados"/>
    <s v="6. Agua limpia y saneamiento._x000a_14. Vida Submarina._x000a_15. Vida de ecosistemas terrestres."/>
    <s v="Incremento"/>
    <s v="No acumulada"/>
    <n v="0"/>
    <n v="2"/>
    <n v="1"/>
    <n v="1"/>
    <s v="NP"/>
    <s v="NP"/>
    <n v="1"/>
    <n v="100"/>
    <n v="100"/>
    <x v="0"/>
    <n v="0"/>
    <n v="0"/>
    <n v="0"/>
    <m/>
    <n v="0"/>
    <s v="SIN AVANCE"/>
    <m/>
    <m/>
    <m/>
    <m/>
    <n v="0"/>
    <s v="NO PROGRAMADA"/>
    <m/>
    <m/>
    <m/>
    <m/>
    <n v="0"/>
    <s v="NO PROGRAMADA"/>
    <m/>
    <m/>
    <m/>
    <n v="1"/>
    <n v="5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499"/>
    <s v="Implementadas acciones orientadas a la restauración y reducción de la deforestación, incluyendo en la Amazonía nariñense."/>
    <n v="3202005"/>
    <s v="Servicio de restauración de ecosistemas"/>
    <n v="320200500"/>
    <s v="Áreas en proceso de restauración"/>
    <s v="11. Ciudades y comunidades sostenibles._x000a_13. Acción por el clima._x000a_14. Vida submarina._x000a_Objetivo 15. Vida de ecosistemas terrestres."/>
    <s v="Incremento"/>
    <s v="No acumulada"/>
    <n v="341"/>
    <n v="400"/>
    <n v="100"/>
    <n v="100"/>
    <n v="100"/>
    <n v="100"/>
    <n v="140"/>
    <n v="140"/>
    <n v="100"/>
    <x v="0"/>
    <n v="32662782"/>
    <n v="36335920"/>
    <n v="12856914"/>
    <m/>
    <n v="0"/>
    <s v="SIN AVANCE"/>
    <m/>
    <m/>
    <m/>
    <m/>
    <n v="0"/>
    <s v="SIN AVANCE"/>
    <m/>
    <m/>
    <m/>
    <m/>
    <n v="0"/>
    <s v="SIN AVANCE"/>
    <m/>
    <m/>
    <m/>
    <n v="140"/>
    <n v="35"/>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Conservación de la biodiversidad y sus servicios ecosistémicos"/>
    <n v="500"/>
    <s v="Coordinación interinstitucional para el fortalecimiento de gestión ambiental transfronteriza, incluyendo las Cuenca Carchi-Guaitara y Mira - Mataje"/>
    <n v="3202048"/>
    <s v="Documentos de lineamientos técnicos con acuerdos de uso, ocupación y tenencia en áreas protegidas no vinculadas al Sistema Nacional de Áreas Protegidas"/>
    <n v="320204800"/>
    <s v="Documentos de lineamientos técnicos realizados"/>
    <s v="13. Acción climática._x000a_17. Alianzas para lograr objetivos."/>
    <s v="Incremento"/>
    <s v="No acumulada"/>
    <n v="0"/>
    <n v="2"/>
    <n v="1"/>
    <s v="NP"/>
    <n v="1"/>
    <s v="NP"/>
    <n v="1"/>
    <n v="100"/>
    <n v="100"/>
    <x v="0"/>
    <n v="0"/>
    <n v="0"/>
    <n v="0"/>
    <m/>
    <n v="0"/>
    <s v="NO PROGRAMADA"/>
    <m/>
    <m/>
    <m/>
    <m/>
    <n v="0"/>
    <s v="SIN AVANCE"/>
    <m/>
    <m/>
    <m/>
    <m/>
    <n v="0"/>
    <s v="NO PROGRAMADA"/>
    <m/>
    <m/>
    <m/>
    <n v="1"/>
    <n v="50"/>
    <s v="DEFICIENTE"/>
  </r>
  <r>
    <s v="SOSTENIBILIDAD  AMBIENTAL Y ORDENAMIENTO TERRITORIAL"/>
    <x v="13"/>
    <s v="Conservación y restauraciòn de ecosistemas estratégicos."/>
    <x v="17"/>
    <s v="Ecosistemas y diversidad biológica en proceso de restauración, recuperación, rehabilitación, conservación y uso sostenible."/>
    <n v="341"/>
    <n v="1900"/>
    <x v="14"/>
    <s v="Gestión integral de mares, costas y recursos acuáticos"/>
    <n v="501"/>
    <s v="Restaurados  ecosistemas de manglar."/>
    <n v="3207019"/>
    <s v="Servicio de restauración ecológica de ecosistemas de manglar"/>
    <n v="320701900"/>
    <s v="Manglar en proceso de restauración"/>
    <s v="13. Acción por el clima._x000a_14. Vida Submarina._x000a_15. Vida de Ecosistemas terrestres."/>
    <s v="Mantenimiento"/>
    <s v="No acumulada"/>
    <n v="3"/>
    <n v="100"/>
    <s v="NP"/>
    <n v="25"/>
    <n v="50"/>
    <n v="25"/>
    <n v="0"/>
    <n v="0"/>
    <n v="0"/>
    <x v="4"/>
    <n v="0"/>
    <n v="0"/>
    <n v="0"/>
    <m/>
    <n v="0"/>
    <s v="SIN AVANCE"/>
    <m/>
    <m/>
    <m/>
    <m/>
    <n v="0"/>
    <s v="SIN AVANCE"/>
    <m/>
    <m/>
    <m/>
    <m/>
    <n v="0"/>
    <s v="SIN AVANCE"/>
    <m/>
    <m/>
    <m/>
    <n v="0"/>
    <n v="0"/>
    <s v="SIN AVANC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2"/>
    <s v="Desarrolladas estrategias sostenibles para la reducción de emisiones de Gases Efecto Invernadero: proyectos agroforestales, forestales, dendroenergéticos, agroecológicos e implementacion de planes de adaptación con enfoque diferencial  "/>
    <s v="3206002"/>
    <s v="Documentos de lineamientos técnicos para la gestión del cambio climático y un desarrollo bajo en carbono y resiliente al clima"/>
    <n v="320600205"/>
    <s v="Documentos de seguimiento y evaluación de las estrategias de financiamiento formulados "/>
    <s v="12. Producción y consumo responsable._x000a_13. Acción por el clima._x000a_14. Vida Submarina._x000a_15. Vida de Ecosistemas terrestres."/>
    <s v="Incremento"/>
    <s v="No acumulada"/>
    <n v="2"/>
    <n v="11"/>
    <n v="2"/>
    <n v="3"/>
    <n v="3"/>
    <n v="3"/>
    <n v="2"/>
    <n v="100"/>
    <n v="100"/>
    <x v="0"/>
    <n v="382200000"/>
    <n v="43304400"/>
    <n v="9380000"/>
    <m/>
    <n v="0"/>
    <s v="SIN AVANCE"/>
    <m/>
    <m/>
    <m/>
    <m/>
    <n v="0"/>
    <s v="SIN AVANCE"/>
    <m/>
    <m/>
    <m/>
    <m/>
    <n v="0"/>
    <s v="SIN AVANCE"/>
    <m/>
    <m/>
    <m/>
    <n v="2"/>
    <n v="18.181818181818183"/>
    <s v="MUY 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3"/>
    <s v="Construidas e instaladas estufas eco eficientes fijas, que disminuyen el consumo de leña y la emisión de gases efecto invernadero – GEI"/>
    <n v="3206016"/>
    <s v="Estufas ecoeficientes fijas implementadas"/>
    <n v="320601600"/>
    <s v="Estufas ecoeficientes fijas construidas "/>
    <s v="7. Energía asequible y no Contaminante._x000a_13. Acción por el clima."/>
    <s v="Incremento"/>
    <s v="No acumulada"/>
    <n v="40"/>
    <n v="270"/>
    <n v="20"/>
    <n v="100"/>
    <n v="100"/>
    <n v="50"/>
    <n v="115"/>
    <n v="575"/>
    <n v="100"/>
    <x v="0"/>
    <n v="227596260"/>
    <n v="48060000"/>
    <n v="25760000"/>
    <m/>
    <n v="0"/>
    <s v="SIN AVANCE"/>
    <m/>
    <m/>
    <m/>
    <m/>
    <n v="0"/>
    <s v="SIN AVANCE"/>
    <m/>
    <m/>
    <m/>
    <m/>
    <n v="0"/>
    <s v="SIN AVANCE"/>
    <m/>
    <m/>
    <m/>
    <n v="115"/>
    <n v="42.592592592592595"/>
    <s v="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4"/>
    <s v="Implementadas acciones de mitigación y adaptación al cambio climático:  energías limpias - techos solares, sistemas fotovoltáicos y molinos de viento como alternativas de energía en el Departamento. Proyecto PERS Fase I."/>
    <n v="3206003"/>
    <s v="Servicio de apoyo técnico para la implementación de acciones de mitigación y adaptación al cambio climático"/>
    <n v="320600301"/>
    <s v="Documentos con las acciones de mitigación y adaptación al cambio climático formulados"/>
    <s v="7. Energía asequible y no contaminante._x000a_13. Acción por el clima."/>
    <s v="Incremento"/>
    <s v="No acumulada"/>
    <n v="20"/>
    <n v="200"/>
    <n v="50"/>
    <n v="50"/>
    <n v="50"/>
    <n v="50"/>
    <n v="1"/>
    <n v="2"/>
    <n v="2"/>
    <x v="6"/>
    <n v="137013860"/>
    <n v="0"/>
    <n v="0"/>
    <m/>
    <n v="0"/>
    <s v="SIN AVANCE"/>
    <m/>
    <m/>
    <m/>
    <m/>
    <n v="0"/>
    <s v="SIN AVANCE"/>
    <m/>
    <m/>
    <m/>
    <m/>
    <n v="0"/>
    <s v="SIN AVANCE"/>
    <m/>
    <m/>
    <m/>
    <n v="1"/>
    <n v="0.5"/>
    <s v="MUY DEFICIENT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5"/>
    <s v="Implementada una plataforma de monitoreo para el seguimiento de los indicadores y variables climáticas, gases efecto invernadero y vulnerabilidad, ex ante y ex post. "/>
    <n v="3206011"/>
    <s v="Servicios de información para el seguimiento a los compromisos en cambio climático de Colombia"/>
    <n v="320601100"/>
    <s v="Documentos con los resultados del monitoreo elaborados"/>
    <s v="9. Industria, innovación e infraestructura._x000a_11. Ciudades y comunidades sostenibles._x000a_12. Producción y consumo responsable._x000a_13. Acción por el clima."/>
    <s v="Incremento"/>
    <s v="No acumulada"/>
    <n v="0"/>
    <n v="4"/>
    <n v="1"/>
    <n v="1"/>
    <n v="1"/>
    <n v="1"/>
    <n v="0"/>
    <n v="0"/>
    <n v="0"/>
    <x v="1"/>
    <n v="48060000"/>
    <n v="48060000"/>
    <n v="25760000"/>
    <m/>
    <n v="0"/>
    <s v="SIN AVANCE"/>
    <m/>
    <m/>
    <m/>
    <m/>
    <n v="0"/>
    <s v="SIN AVANCE"/>
    <m/>
    <m/>
    <m/>
    <m/>
    <n v="0"/>
    <s v="SIN AVANCE"/>
    <m/>
    <m/>
    <m/>
    <n v="0"/>
    <n v="0"/>
    <s v="SIN AVANCE"/>
  </r>
  <r>
    <s v="SOSTENIBILIDAD  AMBIENTAL Y ORDENAMIENTO TERRITORIAL"/>
    <x v="13"/>
    <s v="Acción climática para la paz."/>
    <x v="17"/>
    <s v="Número de estrategias de mitigación y adaptación al cambio climático"/>
    <n v="7"/>
    <n v="10"/>
    <x v="14"/>
    <s v="Gestión del cambio climático para un desarrollo bajo en carbono y resiliente al clima"/>
    <n v="506"/>
    <s v="Acciones orientadas a educación, fortalecimiento, campañas de difusión en gestión del cambio climático para un desarrollo bajo en carbono y resiliente al clima."/>
    <n v="3206004"/>
    <s v="Servicio de educación informal en gestión del cambio climático para un desarrollo bajo en carbono y resiliente al clima"/>
    <n v="320600400"/>
    <s v="Personas capacitadas en gestión del cambio climático"/>
    <s v="4. Educación de calidad._x000a_9. Industria, innovación e infraestructura._x000a_11. Ciudades y comunidades sostenibles._x000a_12. Producción y consumo responsable._x000a_13. Acción por el clima."/>
    <s v="Mantenimiento"/>
    <s v="No acumulada"/>
    <n v="0"/>
    <n v="400"/>
    <n v="100"/>
    <n v="100"/>
    <n v="100"/>
    <n v="100"/>
    <n v="350"/>
    <n v="350"/>
    <n v="100"/>
    <x v="0"/>
    <n v="98329880"/>
    <n v="98329880"/>
    <n v="25419500"/>
    <m/>
    <n v="0"/>
    <s v="SIN AVANCE"/>
    <m/>
    <m/>
    <m/>
    <m/>
    <n v="0"/>
    <s v="SIN AVANCE"/>
    <m/>
    <m/>
    <m/>
    <m/>
    <n v="0"/>
    <s v="SIN AVANCE"/>
    <m/>
    <m/>
    <m/>
    <n v="350"/>
    <n v="8750"/>
    <s v="OPTIMO"/>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7"/>
    <s v="Apoyo en la implementación de acciones, de educación ambiental con las entidades territoriales, con enfoque diferencial (étnico, de género y generacional) e inclusivo para promover la sostenibilidad ambiental (PLAN DECENAL DE EDUCACIÓN AMBIENTAL)"/>
    <n v="3208006"/>
    <s v="Servicio de asistencia técnica para la implementación de las estrategias educativo ambientales y de participación"/>
    <n v="320800600"/>
    <s v="Estrategias educativas ambientales y de participación implementadas "/>
    <s v="4. Educación y Calidad._x000a_11. Ciudades y comunidades sostenibles_x000a_13. Acción por el clima_x000a_16. Paz, justicia es instituciones sólidas"/>
    <s v="Incremento"/>
    <s v="No acumulada"/>
    <n v="0"/>
    <n v="60"/>
    <n v="5"/>
    <n v="20"/>
    <n v="20"/>
    <n v="15"/>
    <n v="7"/>
    <n v="140"/>
    <n v="100"/>
    <x v="0"/>
    <n v="288884000"/>
    <n v="279559831"/>
    <n v="100000000"/>
    <m/>
    <n v="0"/>
    <s v="SIN AVANCE"/>
    <m/>
    <m/>
    <m/>
    <m/>
    <n v="0"/>
    <s v="SIN AVANCE"/>
    <m/>
    <m/>
    <m/>
    <m/>
    <n v="0"/>
    <s v="SIN AVANCE"/>
    <m/>
    <m/>
    <m/>
    <n v="7"/>
    <n v="11.666666666666666"/>
    <s v="MUY 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8"/>
    <s v="Apoyo a la implementación de estrategias de gestión integral de residuos sólidos con entidades territoriales y resguardos indígenas con enfoque étnico, de género y generacional."/>
    <n v="3208006"/>
    <s v="Servicio de asistencia técnica para la implementación de las estrategias educativo ambientales y de participación"/>
    <n v="320800600"/>
    <s v="Poyectos de protecciòn y recuperaciòn del conocimiento tradicional asociado a la biodiversidad."/>
    <s v="4. Educación y Calidad._x000a_11. Ciudades y comunidades sostenibles._x000a_13. Acción por el clima._x000a_16. Paz, justicia es instituciones sólidas."/>
    <s v="Incremento"/>
    <s v="No acumulada"/>
    <n v="0"/>
    <n v="4"/>
    <n v="1"/>
    <n v="1"/>
    <n v="1"/>
    <n v="1"/>
    <n v="1"/>
    <n v="100"/>
    <n v="100"/>
    <x v="0"/>
    <n v="148458000"/>
    <n v="0"/>
    <n v="0"/>
    <m/>
    <n v="0"/>
    <s v="SIN AVANCE"/>
    <m/>
    <m/>
    <m/>
    <m/>
    <n v="0"/>
    <s v="SIN AVANCE"/>
    <m/>
    <m/>
    <m/>
    <m/>
    <n v="0"/>
    <s v="SIN AVANCE"/>
    <m/>
    <m/>
    <m/>
    <n v="1"/>
    <n v="25"/>
    <s v="MUY 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09"/>
    <s v="Fortalecidos  los Consejos Comunitarios, Resguardos Indígenas y organizaciones campesinas en la gestión y uso sostenible de los bosques y la protección del conocimiento tradicional, teniendo en cuenta especialmente a las mujeres, niñas y población víctima del conflicto armado."/>
    <n v="3208007"/>
    <s v="Servicio de apoyo técnico a proyectos de educación ambiental y participación con enfoque diferencial"/>
    <n v="320800701"/>
    <s v="Proyectos de protección y recuperación del conocimiento tradicional asociado a la biodiversidad"/>
    <s v="5. Igualdad de género._x000a_13. Acción por el clima._x000a_14. Vida submarina._x000a_Objetivo 15. Vida de ecosistemas terrestres"/>
    <s v="Incremento"/>
    <s v="No acumulada"/>
    <n v="0"/>
    <n v="4"/>
    <n v="1"/>
    <n v="1"/>
    <n v="1"/>
    <n v="1"/>
    <n v="2"/>
    <n v="200"/>
    <n v="100"/>
    <x v="0"/>
    <n v="156458000"/>
    <n v="7450000"/>
    <n v="45778481.049999997"/>
    <m/>
    <n v="0"/>
    <s v="SIN AVANCE"/>
    <m/>
    <m/>
    <m/>
    <m/>
    <n v="0"/>
    <s v="SIN AVANCE"/>
    <m/>
    <m/>
    <m/>
    <m/>
    <n v="0"/>
    <s v="SIN AVANCE"/>
    <m/>
    <m/>
    <m/>
    <n v="2"/>
    <n v="50"/>
    <s v="DEFICIENTE"/>
  </r>
  <r>
    <s v="SOSTENIBILIDAD  AMBIENTAL Y ORDENAMIENTO TERRITORIAL"/>
    <x v="13"/>
    <s v="Construcción y fortalecimiento del tejdo social para el cuidado del ambiente."/>
    <x v="17"/>
    <s v="Numero de procesos de educación y participación que contribuyan a la formación de ciudadanos sensibilizados de sus derechos y deberes ambientales. "/>
    <s v="ND"/>
    <n v="6"/>
    <x v="14"/>
    <s v="Conservación de la biodiversidad y sus servicios ecosistémicos"/>
    <n v="510"/>
    <s v="Apoyo en la implementación del sistema de gestión ambiental de la gobernación de Nariño."/>
    <n v="3208009"/>
    <s v="Documentos de lineamientos técnicos para el desarrollo de la política ambiental"/>
    <n v="320800900"/>
    <s v="Documentos de lineamientos técnicos elaborados_x000a_xxx"/>
    <s v="6. Agua Limpia y Saneamiento._x000a_13. Acción por el clima._x000a_14. Vida Submarina._x000a_15. Vida de Ecosistemas terrestres"/>
    <s v="Incremento"/>
    <s v="No acumulada"/>
    <n v="0"/>
    <n v="2"/>
    <s v="NP"/>
    <n v="1"/>
    <n v="1"/>
    <s v="NP"/>
    <n v="1"/>
    <n v="0"/>
    <n v="0"/>
    <x v="4"/>
    <n v="0"/>
    <n v="0"/>
    <n v="0"/>
    <m/>
    <n v="0"/>
    <s v="SIN AVANCE"/>
    <m/>
    <m/>
    <m/>
    <m/>
    <n v="0"/>
    <s v="SIN AVANCE"/>
    <m/>
    <m/>
    <m/>
    <m/>
    <n v="0"/>
    <s v="NO PROGRAMADA"/>
    <m/>
    <m/>
    <m/>
    <n v="1"/>
    <n v="50"/>
    <s v="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1"/>
    <s v="Fortalecido  el acceso a servicios médicos veterinarios de urgencias, emergencias y esterilización para los animales en estado de vulnerabilidad y víctimas de maltrato animal. "/>
    <n v="4501061"/>
    <s v="Servicio de atención integral a la fauna"/>
    <n v="450106103"/>
    <s v="Animales atendidos en servicios médicos veterinarios"/>
    <s v="11. Ciudades y Comunidades Sostenibles._x000a_15. Vida de Ecosistemas Terrestres."/>
    <s v="Incremento"/>
    <s v="No acumulada"/>
    <n v="13000"/>
    <n v="14000"/>
    <n v="1316"/>
    <n v="5216"/>
    <n v="6117"/>
    <n v="1351"/>
    <n v="1852"/>
    <n v="140.72948328267478"/>
    <n v="100"/>
    <x v="0"/>
    <n v="506500000"/>
    <n v="56754940"/>
    <n v="24671840"/>
    <m/>
    <n v="0"/>
    <s v="SIN AVANCE"/>
    <m/>
    <m/>
    <m/>
    <m/>
    <n v="0"/>
    <s v="SIN AVANCE"/>
    <m/>
    <m/>
    <m/>
    <m/>
    <n v="0"/>
    <s v="SIN AVANCE"/>
    <m/>
    <m/>
    <m/>
    <n v="1852"/>
    <n v="13.228571428571428"/>
    <s v="MUY 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2"/>
    <s v="Desarrollo de estrategias orientadas a fortalecer la gobernanza para la protección y bienestar animal en cumplimiento a la Política Pública respectiva, incluyendo el fortalacimiento de una red de mujeres en pro de la protección y bienestar animal."/>
    <n v="4501048"/>
    <s v="Servicio de apoyo para el acceso a la justicia policiva"/>
    <n v="450104800"/>
    <s v="Estrategias implementadas"/>
    <s v="5. Igualdad de Género._x000a_11. Ciudades y Comunidades Sostenibles. _x000a_15. Vida de Ecosistemas Terreestres."/>
    <s v="Incremento"/>
    <s v="No acumulada"/>
    <n v="2"/>
    <n v="10"/>
    <n v="1"/>
    <n v="3"/>
    <n v="3"/>
    <n v="3"/>
    <n v="2"/>
    <n v="200"/>
    <n v="100"/>
    <x v="0"/>
    <n v="80000000"/>
    <n v="28377470"/>
    <n v="12335920"/>
    <m/>
    <n v="0"/>
    <s v="SIN AVANCE"/>
    <m/>
    <m/>
    <m/>
    <m/>
    <n v="0"/>
    <s v="SIN AVANCE"/>
    <m/>
    <m/>
    <m/>
    <m/>
    <n v="0"/>
    <s v="SIN AVANCE"/>
    <m/>
    <m/>
    <m/>
    <n v="2"/>
    <n v="20"/>
    <s v="MUY 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3"/>
    <s v="Apoyo en la gestión para la adecuación y/o construcción de centros de atención médico veterinaria para animales domésticos y silvestres.  "/>
    <n v="4501060"/>
    <s v="Infraestructura para el bienestar animal adecuada"/>
    <n v="450106000"/>
    <s v="Infraestructura para el bienestar animal adecuada"/>
    <s v="11. Ciudades y Comunidades Sostenibles._x000a_15. Vida de Ecosistemas Terreestres."/>
    <s v="Incremento"/>
    <s v="No acumulada"/>
    <n v="0"/>
    <n v="2"/>
    <s v="NP"/>
    <n v="1"/>
    <n v="1"/>
    <s v="NP"/>
    <n v="1"/>
    <n v="0"/>
    <n v="0"/>
    <x v="4"/>
    <n v="80000000"/>
    <n v="2877470"/>
    <n v="12335920"/>
    <m/>
    <n v="0"/>
    <s v="SIN AVANCE"/>
    <m/>
    <m/>
    <m/>
    <m/>
    <n v="0"/>
    <s v="SIN AVANCE"/>
    <m/>
    <m/>
    <m/>
    <m/>
    <n v="0"/>
    <s v="NO PROGRAMADA"/>
    <m/>
    <m/>
    <m/>
    <n v="1"/>
    <n v="50"/>
    <s v="DEFICIENTE"/>
  </r>
  <r>
    <s v="SOSTENIBILIDAD  AMBIENTAL Y ORDENAMIENTO TERRITORIAL"/>
    <x v="13"/>
    <s v="Protección y bienestar animal."/>
    <x v="17"/>
    <s v="Estrategias implementadas para fortalecer la protección y bienestar de los animales, domésticos y silvestres del Departamento de Nariño."/>
    <n v="9"/>
    <n v="14"/>
    <x v="1"/>
    <s v="Fortalecimiento de la convivencia y la seguridad ciudadana"/>
    <n v="514"/>
    <s v="Articulación con el sector educativo e instituciones educativas en el Departamento para la creación e implementación de una estrategia para el reconocimiento y respeto de los animales como parte fundamental del ambiente y de la sociedad."/>
    <n v="4501026"/>
    <s v="Documentos Planeacion"/>
    <n v="450102601"/>
    <s v="Planes estratégicos elaborados"/>
    <s v="4. Educación y Calidad._x000a_11. Ciudades y Comunidades Sostenibles. _x000a_15. Vida de Ecosistemas Terreestres."/>
    <s v="Incremento"/>
    <s v="No acumulada"/>
    <n v="0"/>
    <n v="1"/>
    <s v="NP"/>
    <n v="1"/>
    <s v="NP"/>
    <s v="NP"/>
    <n v="0"/>
    <n v="0"/>
    <n v="0"/>
    <x v="4"/>
    <n v="0"/>
    <n v="0"/>
    <n v="0"/>
    <m/>
    <n v="0"/>
    <s v="SIN AVANCE"/>
    <m/>
    <m/>
    <m/>
    <m/>
    <n v="0"/>
    <s v="NO PROGRAMADA"/>
    <m/>
    <m/>
    <m/>
    <m/>
    <n v="0"/>
    <s v="NO PROGRAMADA"/>
    <m/>
    <m/>
    <m/>
    <n v="0"/>
    <n v="0"/>
    <s v="SIN AVANCE"/>
  </r>
  <r>
    <s v="SOSTENIBILIDAD  AMBIENTAL Y ORDENAMIENTO TERRITORIAL"/>
    <x v="14"/>
    <s v="Ordenamiento territorial con justicia ambiental "/>
    <x v="18"/>
    <s v="Plan de Ordenamiento Departamental  "/>
    <n v="0"/>
    <n v="1"/>
    <x v="1"/>
    <s v="Fortalecimiento a la gestión y dirección de la administración pública territorial"/>
    <n v="515"/>
    <s v="Asistidas entidades territoriales (64)  y esquemas asociativos (3) técnicamente en procesos de ordenamiento territorial y catastro multipróposito."/>
    <n v="4599031"/>
    <s v="Servicio de asistencia técnica"/>
    <n v="459903100"/>
    <s v="Numero de Entidades, organismos y dependencias asistidos técnicamente"/>
    <s v="11-Ciudades y comunidades sostenibles_x000a_15- Vida de Ecositemas terrestres "/>
    <s v="Mantenimiento"/>
    <s v="No acumulada"/>
    <n v="67"/>
    <n v="67"/>
    <n v="67"/>
    <n v="67"/>
    <n v="67"/>
    <n v="67"/>
    <n v="47"/>
    <n v="70.149253731343279"/>
    <n v="70.149253731343279"/>
    <x v="3"/>
    <n v="379059004"/>
    <s v="74.461.380.00"/>
    <s v="47.913.180.00"/>
    <m/>
    <n v="0"/>
    <s v="SIN AVANCE"/>
    <m/>
    <m/>
    <m/>
    <m/>
    <n v="0"/>
    <s v="SIN AVANCE"/>
    <m/>
    <m/>
    <m/>
    <m/>
    <n v="0"/>
    <s v="SIN AVANCE"/>
    <m/>
    <m/>
    <m/>
    <n v="47"/>
    <n v="1175"/>
    <s v="OPTIMO"/>
  </r>
  <r>
    <s v="SOSTENIBILIDAD  AMBIENTAL Y ORDENAMIENTO TERRITORIAL"/>
    <x v="14"/>
    <s v="Ordenamiento territorial con justicia ambiental "/>
    <x v="18"/>
    <s v="Plan de Ordenamiento Departamental  "/>
    <n v="0"/>
    <n v="1"/>
    <x v="1"/>
    <s v="Fortalecimiento a la gestión y dirección de la administración pública territorial"/>
    <n v="516"/>
    <s v="Documentos de investigación sobre estructuras ecológicas en el  Departamento. "/>
    <n v="4599026"/>
    <s v="Documentos de investigación"/>
    <n v="459902600"/>
    <s v="Número de Documentos de investigación elaborados"/>
    <s v="11-Ciudades y comunidades sostenibles_x000a_15- Vida de Ecositemas terrestres "/>
    <s v="Incremento"/>
    <s v="No acumulada"/>
    <n v="0"/>
    <n v="13"/>
    <n v="1"/>
    <n v="4"/>
    <n v="4"/>
    <n v="4"/>
    <n v="1"/>
    <n v="100"/>
    <n v="100"/>
    <x v="0"/>
    <s v="69.932..785.00"/>
    <s v="37.926.000.00"/>
    <s v="15.170.400.00"/>
    <m/>
    <n v="0"/>
    <s v="SIN AVANCE"/>
    <m/>
    <m/>
    <m/>
    <m/>
    <n v="0"/>
    <s v="SIN AVANCE"/>
    <m/>
    <m/>
    <m/>
    <m/>
    <n v="0"/>
    <s v="SIN AVANCE"/>
    <m/>
    <m/>
    <m/>
    <n v="1"/>
    <n v="7.6923076923076925"/>
    <s v="MUY DEFICIENTE"/>
  </r>
  <r>
    <s v="SOSTENIBILIDAD  AMBIENTAL Y ORDENAMIENTO TERRITORIAL"/>
    <x v="14"/>
    <s v="Ordenamiento territorial con justicia ambiental "/>
    <x v="18"/>
    <s v="Plan de Ordenamiento Departamental  "/>
    <n v="0"/>
    <n v="1"/>
    <x v="1"/>
    <s v="Fortalecimiento a la gestión y dirección de la administración pública territorial"/>
    <n v="517"/>
    <s v="Apoyados los Municipios de la región amazónica  de Nariño en la formulación de sus planes de deforestación cero en el marco del cumplimiento de los lineamiento establecidos por la   sentencia  ST4360 de 2018"/>
    <n v="4599018"/>
    <s v="Documentos de lineamientos técnicos"/>
    <n v="459901800"/>
    <s v="Número de documentos de lineamientos técnicos realizados"/>
    <s v="11-Ciudades y comunidades sostenibles_x000a_15- Vida de Ecositemas terrestres "/>
    <s v="Incremento"/>
    <s v="No acumulada"/>
    <n v="0"/>
    <n v="6"/>
    <s v="NP"/>
    <n v="2"/>
    <n v="2"/>
    <n v="2"/>
    <n v="0"/>
    <n v="0"/>
    <n v="0"/>
    <x v="4"/>
    <n v="139865572"/>
    <n v="35018340"/>
    <n v="15170400"/>
    <m/>
    <n v="0"/>
    <s v="SIN AVANCE"/>
    <m/>
    <m/>
    <m/>
    <m/>
    <n v="0"/>
    <s v="SIN AVANCE"/>
    <m/>
    <m/>
    <m/>
    <m/>
    <n v="0"/>
    <s v="SIN AVANCE"/>
    <m/>
    <m/>
    <m/>
    <n v="0"/>
    <n v="0"/>
    <s v="SIN AVANCE"/>
  </r>
  <r>
    <s v="SOSTENIBILIDAD  AMBIENTAL Y ORDENAMIENTO TERRITORIAL"/>
    <x v="14"/>
    <s v="Ordenamiento territorial con justicia ambiental "/>
    <x v="18"/>
    <s v="Plan de Ordenamiento Departamental  "/>
    <n v="0"/>
    <n v="1"/>
    <x v="1"/>
    <s v="Fortalecimiento a la gestión y dirección de la administración pública territorial"/>
    <n v="518"/>
    <s v="Observatorio de Ordenamiento Territorial actualizado."/>
    <n v="4599028"/>
    <s v="Servicio de información actualizado"/>
    <n v="459902800"/>
    <s v="Sistemas de información actualizados"/>
    <s v="11-Ciudades y comunidades sostenibles_x000a_15- Vida de Ecosistemas terrestres "/>
    <s v="Mantenimiento"/>
    <s v="No acumulada"/>
    <n v="1"/>
    <n v="1"/>
    <n v="1"/>
    <n v="1"/>
    <n v="1"/>
    <n v="1"/>
    <n v="0.3"/>
    <n v="30"/>
    <n v="30"/>
    <x v="6"/>
    <n v="0"/>
    <n v="0"/>
    <n v="0"/>
    <m/>
    <n v="0"/>
    <s v="SIN AVANCE"/>
    <m/>
    <m/>
    <m/>
    <m/>
    <n v="0"/>
    <s v="SIN AVANCE"/>
    <m/>
    <m/>
    <m/>
    <m/>
    <n v="0"/>
    <s v="SIN AVANCE"/>
    <m/>
    <m/>
    <m/>
    <n v="0.3"/>
    <n v="7.5"/>
    <s v="MUY DEFICIENTE"/>
  </r>
  <r>
    <s v="SOSTENIBILIDAD  AMBIENTAL Y ORDENAMIENTO TERRITORIAL"/>
    <x v="14"/>
    <s v="Ordenamiento territorial con justicia ambiental "/>
    <x v="18"/>
    <s v="Plan de Ordenamiento Departamental  "/>
    <n v="0"/>
    <n v="1"/>
    <x v="1"/>
    <s v="Fortalecimiento a la gestión y dirección de la administración pública territorial"/>
    <n v="519"/>
    <s v="Estructuración de las provincias administrativas y de planificación del Departamento."/>
    <n v="4599020"/>
    <s v="Documentos metodológicos"/>
    <n v="459902000"/>
    <s v="Documentos metodológicos realizados"/>
    <s v="11-Ciudades y comunidades sostenibles_x000a_15- Vida de Ecosistemas terrestres "/>
    <s v="Incremento"/>
    <s v="No acumulada"/>
    <n v="0"/>
    <n v="1"/>
    <s v="NP"/>
    <s v="NP"/>
    <n v="1"/>
    <s v="NP"/>
    <n v="0"/>
    <n v="0"/>
    <n v="0"/>
    <x v="4"/>
    <n v="0"/>
    <n v="0"/>
    <n v="0"/>
    <m/>
    <n v="0"/>
    <s v="NO PROGRAMADA"/>
    <m/>
    <m/>
    <m/>
    <m/>
    <n v="0"/>
    <s v="SIN AVANCE"/>
    <m/>
    <m/>
    <m/>
    <m/>
    <n v="0"/>
    <s v="NO PROGRAMADA"/>
    <m/>
    <m/>
    <m/>
    <n v="0"/>
    <n v="0"/>
    <s v="SIN AVANC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0"/>
    <s v="Estudios de caracterización y/o zonificación de amenazas y/o vulnerabilidad y/o riesgo, en zonas, sectores y/o municipios con mayor recurrencia de fenómenos amenazantes y/o mayor población expuesta."/>
    <s v="4503017"/>
    <s v="Estudios de riesgo de desastres"/>
    <n v="450301700"/>
    <s v="Número de estudios de riesgo de desastres elaborados"/>
    <s v="11-Ciudades y comunidades sostenibles_x000a_"/>
    <s v="Incremento"/>
    <s v="No acumulada"/>
    <n v="7"/>
    <n v="12"/>
    <n v="3"/>
    <n v="3"/>
    <n v="3"/>
    <n v="3"/>
    <n v="8"/>
    <n v="266.66666666666669"/>
    <n v="100"/>
    <x v="0"/>
    <n v="420000000"/>
    <n v="22458074"/>
    <n v="10457174"/>
    <m/>
    <n v="0"/>
    <s v="SIN AVANCE"/>
    <m/>
    <m/>
    <m/>
    <m/>
    <n v="0"/>
    <s v="SIN AVANCE"/>
    <m/>
    <m/>
    <m/>
    <m/>
    <n v="0"/>
    <s v="SIN AVANCE"/>
    <m/>
    <m/>
    <m/>
    <n v="8"/>
    <n v="66.666666666666671"/>
    <s v="ACEPTABL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1"/>
    <s v="Caracterización preliminar de escenarios de riesgo y evaluación de daños por la ocurrencia de eventos de origen natural, socio-natural o antrópico en el Departamento. "/>
    <n v="4503034"/>
    <s v="Documento de evaluación"/>
    <n v="450303400"/>
    <s v="Número de documentos de evaluación elaborados"/>
    <s v="11-Ciudades y comunidades sostenibles_x000a_"/>
    <s v="Incremento"/>
    <s v="No acumulada"/>
    <n v="80"/>
    <n v="120"/>
    <n v="30"/>
    <n v="30"/>
    <n v="30"/>
    <n v="30"/>
    <n v="33"/>
    <n v="110"/>
    <n v="100"/>
    <x v="0"/>
    <n v="0"/>
    <n v="22458074"/>
    <n v="10457174"/>
    <m/>
    <n v="0"/>
    <s v="SIN AVANCE"/>
    <m/>
    <m/>
    <m/>
    <m/>
    <n v="0"/>
    <s v="SIN AVANCE"/>
    <m/>
    <m/>
    <m/>
    <m/>
    <n v="0"/>
    <s v="SIN AVANCE"/>
    <m/>
    <m/>
    <m/>
    <n v="33"/>
    <n v="27.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2"/>
    <s v="Gestión de la información a través de la implementación de un Sistema de Información Geográfico, para el conocimiento del riesgo de desastres, el monitoreo de los escenarios de riesgo y el manejo de desastres."/>
    <s v="4503019"/>
    <s v="Servicios de información implementados"/>
    <n v="450301900"/>
    <s v="Número de Sistemas de información implementados"/>
    <s v="11-Ciudades y comunidades sostenibles_x000a_"/>
    <s v="Incremento"/>
    <s v="Acumulada"/>
    <n v="0"/>
    <n v="1"/>
    <n v="0.25"/>
    <n v="0.25"/>
    <n v="0.5"/>
    <n v="1"/>
    <n v="0.25"/>
    <n v="100"/>
    <n v="100"/>
    <x v="0"/>
    <n v="0"/>
    <n v="22458074"/>
    <n v="10457174"/>
    <m/>
    <n v="0"/>
    <s v="SIN AVANCE"/>
    <m/>
    <m/>
    <m/>
    <m/>
    <n v="0"/>
    <s v="SIN AVANCE"/>
    <m/>
    <m/>
    <m/>
    <m/>
    <n v="0"/>
    <s v="SIN AVANCE"/>
    <m/>
    <m/>
    <m/>
    <n v="0.25"/>
    <n v="2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3"/>
    <s v="Elaboración e implementación de la Estrategia Departamental de comunicación de Gestión del Riesgo de Desastres, para la apropiación social de los procesos de conocimiento del riesgo, reducción del mismo y el manejo de desastres, a través de la elaboración de cartillas ilustrativas, piezas gráficas, videos, uso de medios de comunicación (radio, TV, redes sociales, etc.)"/>
    <s v="4503023"/>
    <s v="Documentos de planeación"/>
    <n v="450302300"/>
    <s v="Número de documentos de planeación elaborados"/>
    <s v="11-Ciudades y comunidades sostenibles_x000a_"/>
    <s v="Mantenimiento"/>
    <s v="No acumulada"/>
    <n v="0"/>
    <n v="1"/>
    <n v="1"/>
    <n v="1"/>
    <n v="1"/>
    <n v="1"/>
    <n v="1"/>
    <n v="100"/>
    <n v="100"/>
    <x v="0"/>
    <n v="70000000"/>
    <n v="60000000"/>
    <n v="0"/>
    <m/>
    <n v="0"/>
    <s v="SIN AVANCE"/>
    <m/>
    <m/>
    <m/>
    <m/>
    <n v="0"/>
    <s v="SIN AVANCE"/>
    <m/>
    <m/>
    <m/>
    <m/>
    <n v="0"/>
    <s v="SIN AVANCE"/>
    <m/>
    <m/>
    <m/>
    <n v="1"/>
    <n v="25"/>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4"/>
    <s v="Inclusión  de gestión del riesgo de desastres en los planes de estudio de las Instituciones Educativas ubicadas en las zona de influencia volcánica y tsunami de los municipios de Pasto, Nariño, La Florida, Consacá, Cumbal y Tumaco."/>
    <n v="4503031"/>
    <s v="Documentos de lineamientos técnicos"/>
    <n v="450303100"/>
    <s v="Documentos de lineamientos técnicos realizados"/>
    <s v="11-Ciudades y comunidades sostenibles_x000a_"/>
    <s v="Incremento"/>
    <s v="No acumulada"/>
    <n v="0"/>
    <n v="1"/>
    <s v="NP"/>
    <n v="1"/>
    <s v="NP"/>
    <s v="NP"/>
    <n v="0"/>
    <n v="0"/>
    <n v="0"/>
    <x v="4"/>
    <n v="0"/>
    <n v="0"/>
    <n v="0"/>
    <m/>
    <n v="0"/>
    <s v="SIN AVANCE"/>
    <m/>
    <m/>
    <m/>
    <m/>
    <n v="0"/>
    <s v="NO PROGRAMADA"/>
    <m/>
    <m/>
    <m/>
    <m/>
    <n v="0"/>
    <s v="NO PROGRAMADA"/>
    <m/>
    <m/>
    <m/>
    <n v="0"/>
    <n v="0"/>
    <s v="SIN AVANC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5"/>
    <s v="Implementación de procesos de participación de los Consejos Municipales de Gestiòn del Riesgo de Desastres -CMGRD- y comunidad a través de foros, talleres, seminarios, encuentros, diplomados, etc., para el fortalecimiento de las capacidades en conocimiento, reducción del riesgo y manejo de desastres y la apropiación social de la gestión del riesgo."/>
    <s v="4503002"/>
    <s v="Servicio de educación informal"/>
    <n v="450300200"/>
    <s v="Número de personas capacitadas"/>
    <s v="11-Ciudades y comunidades sostenibles_x000a_"/>
    <s v="Incremento"/>
    <s v="No acumulada"/>
    <n v="2000"/>
    <n v="2600"/>
    <n v="650"/>
    <n v="650"/>
    <n v="650"/>
    <n v="650"/>
    <n v="707"/>
    <n v="108.76923076923077"/>
    <n v="100"/>
    <x v="0"/>
    <n v="0"/>
    <n v="25836618"/>
    <n v="11261572"/>
    <m/>
    <n v="0"/>
    <s v="SIN AVANCE"/>
    <m/>
    <m/>
    <m/>
    <m/>
    <n v="0"/>
    <s v="SIN AVANCE"/>
    <m/>
    <m/>
    <m/>
    <m/>
    <n v="0"/>
    <s v="SIN AVANCE"/>
    <m/>
    <m/>
    <m/>
    <n v="707"/>
    <n v="27.192307692307693"/>
    <s v="MUY DEFICIENTE"/>
  </r>
  <r>
    <s v="SOSTENIBILIDAD  AMBIENTAL Y ORDENAMIENTO TERRITORIAL"/>
    <x v="15"/>
    <s v="Fortalecer el conocimiento de la gestión del riesgo de desastres para mejorar la sostenibilidad ambiental y el ordenamiento territorial en el Departamento de Nariño. "/>
    <x v="19"/>
    <s v="Tasa de conocimiento del riesgo (TCR = Pcr/Paev x 100; _x000a_Pcr = Población que reconoce el riesgo, Paev = Población amenazada y/o expuesta y/o vulnerable"/>
    <n v="0.34050000000000002"/>
    <n v="0.5"/>
    <x v="1"/>
    <s v="Gestión del riesgo de desastres y emergencias"/>
    <n v="526"/>
    <s v="Sistemas de alerta temprana y/o sistemas de monitoreo comunitario  instalados y en mantenimiento."/>
    <s v="4503018"/>
    <s v="Servicio de monitoreo y seguimiento para la gestión del riesgo"/>
    <n v="450301800"/>
    <s v="Número de sistemas de alerta temprana implementados"/>
    <s v="11-Ciudades y comunidades sostenibles_x000a_"/>
    <s v="Incremento"/>
    <s v="Acumulada"/>
    <n v="4"/>
    <n v="8"/>
    <n v="1"/>
    <n v="1"/>
    <n v="1"/>
    <n v="1"/>
    <n v="0"/>
    <n v="0"/>
    <n v="0"/>
    <x v="1"/>
    <n v="100000000"/>
    <n v="25836618"/>
    <n v="11261572"/>
    <m/>
    <n v="0"/>
    <s v="SIN AVANCE"/>
    <m/>
    <m/>
    <m/>
    <m/>
    <n v="0"/>
    <s v="SIN AVANCE"/>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7"/>
    <s v="Apoyo a los municipios para la incorporación de los estudios de gestión del riesgo de desastres en los procesos de formulación, revisión y/o ajustes de los instrumentos de ordenamiento territorial."/>
    <n v="4503031"/>
    <s v="Documentos de lineamientos técnicos"/>
    <n v="450303100"/>
    <s v="Número de documentos de lineamientos técnicos realizados"/>
    <s v="11-Ciudades y comunidades sostenibles_x000a_"/>
    <s v="Incremento"/>
    <s v="No acumulada"/>
    <n v="0"/>
    <n v="8"/>
    <n v="2"/>
    <n v="2"/>
    <n v="2"/>
    <n v="2"/>
    <n v="0"/>
    <n v="0"/>
    <n v="0"/>
    <x v="1"/>
    <n v="110992800"/>
    <n v="39460348"/>
    <n v="16590861"/>
    <m/>
    <n v="0"/>
    <s v="SIN AVANCE"/>
    <m/>
    <m/>
    <m/>
    <m/>
    <n v="0"/>
    <s v="SIN AVANCE"/>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8"/>
    <s v="Acompañamiento técnico para la actualización y/o formulación y adopción de instrumentos para la incorporación de la política de gestión del riesgo (PMGRD, EMRE, FMGRD)."/>
    <n v="4503034"/>
    <s v="Documento de evaluación"/>
    <n v="450303400"/>
    <s v="Número de documentos de evaluación elaborados"/>
    <s v="11-Ciudades y comunidades sostenibles_x000a_"/>
    <s v="Incremento"/>
    <s v="No acumulada"/>
    <n v="0"/>
    <n v="8"/>
    <n v="2"/>
    <n v="2"/>
    <n v="2"/>
    <n v="2"/>
    <n v="3"/>
    <n v="150"/>
    <n v="100"/>
    <x v="0"/>
    <n v="120367200"/>
    <n v="39460348"/>
    <n v="16590861"/>
    <m/>
    <n v="0"/>
    <s v="SIN AVANCE"/>
    <m/>
    <m/>
    <m/>
    <m/>
    <n v="0"/>
    <s v="SIN AVANCE"/>
    <m/>
    <m/>
    <m/>
    <m/>
    <n v="0"/>
    <s v="SIN AVANCE"/>
    <m/>
    <m/>
    <m/>
    <n v="3"/>
    <n v="37.5"/>
    <s v="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29"/>
    <s v="Asistencia técnica para la formulación e implementación de Planes Escolares y/o Comunitarios de Gestión del Riesgo de Desastres."/>
    <n v="4503029"/>
    <s v="Documentos metodológicos"/>
    <n v="450302900"/>
    <s v="Número de documentos metodológicos realizados"/>
    <s v="11-Ciudades y comunidades sostenibles_x000a_"/>
    <s v="Incremento"/>
    <s v="No acumulada"/>
    <n v="6"/>
    <n v="16"/>
    <n v="4"/>
    <n v="4"/>
    <n v="4"/>
    <n v="4"/>
    <n v="4"/>
    <n v="100"/>
    <n v="100"/>
    <x v="0"/>
    <n v="130000000"/>
    <n v="39460348"/>
    <n v="16590861"/>
    <m/>
    <n v="0"/>
    <s v="SIN AVANCE"/>
    <m/>
    <m/>
    <m/>
    <m/>
    <n v="0"/>
    <s v="SIN AVANCE"/>
    <m/>
    <m/>
    <m/>
    <m/>
    <n v="0"/>
    <s v="SIN AVANCE"/>
    <m/>
    <m/>
    <m/>
    <n v="4"/>
    <n v="25"/>
    <s v="MUY 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0"/>
    <s v="Apoyo a la incorporación del Plan Integral de Gestión de Riesgo Volcánico Volcán Galeras - PIGRV-VG, en los instrumentos de planificación de los municipios involucrados (POT´s)  en los municipios de Pasto, Nariño y La Florida."/>
    <s v="4503003"/>
    <s v="Servicio de asistencia técnica"/>
    <n v="450300300"/>
    <s v="Número de instancias territoriales asistidas"/>
    <s v="11-Ciudades y comunidades sostenibles_x000a_"/>
    <s v="Incremento"/>
    <s v="No acumulada"/>
    <n v="0"/>
    <n v="3"/>
    <n v="1"/>
    <n v="1"/>
    <n v="1"/>
    <s v="NP"/>
    <n v="3"/>
    <n v="300"/>
    <n v="100"/>
    <x v="0"/>
    <n v="110000000"/>
    <n v="39460348"/>
    <n v="16590861"/>
    <m/>
    <n v="0"/>
    <s v="SIN AVANCE"/>
    <m/>
    <m/>
    <m/>
    <m/>
    <n v="0"/>
    <s v="SIN AVANCE"/>
    <m/>
    <m/>
    <m/>
    <m/>
    <n v="0"/>
    <s v="NO PROGRAMADA"/>
    <m/>
    <m/>
    <m/>
    <n v="3"/>
    <n v="100"/>
    <s v="OPTIMO"/>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1"/>
    <s v="Gestión y/o cofinanciamiento de consultorías y/o proyectos para realizar intervenciones correctivas de mitigación, protección, estabilización o rehabilitación en zonas priorizadas del Departamento  afectadas por amenazadas de origen natural, socio natural o antropogénico no intencional."/>
    <s v="4503022"/>
    <s v="Obras de infraestructura para la reducción del riesgo de desastres"/>
    <n v="450302200"/>
    <s v="Número de obras de infraestructura para la reducción del riesgo de desastres realizadas"/>
    <s v="11-Ciudades y comunidades sostenibles_x000a_"/>
    <s v="Incremento"/>
    <s v="No acumulada"/>
    <n v="8"/>
    <n v="12"/>
    <n v="3"/>
    <n v="3"/>
    <n v="3"/>
    <n v="3"/>
    <n v="3"/>
    <n v="100"/>
    <n v="100"/>
    <x v="0"/>
    <n v="540000000"/>
    <n v="203386877.81"/>
    <n v="188811831.81"/>
    <m/>
    <n v="0"/>
    <s v="SIN AVANCE"/>
    <m/>
    <m/>
    <m/>
    <m/>
    <n v="0"/>
    <s v="SIN AVANCE"/>
    <m/>
    <m/>
    <m/>
    <m/>
    <n v="0"/>
    <s v="SIN AVANCE"/>
    <m/>
    <m/>
    <m/>
    <n v="3"/>
    <n v="25"/>
    <s v="MUY DEFICIENT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2"/>
    <s v="Implementación de medidas de ecoreducción y/o soluciones basadas en la naturaleza para mitigar y reducir el riesgo de desastres y los procesos de adaptación y mitigación frente a los efectos e impactos del cambio climático y la variabilidad climática."/>
    <s v="4503023"/>
    <s v="Obras de infraestructura para la reducción del riesgo de desastres"/>
    <n v="450302200"/>
    <s v="Número de obras de infraestructura para la reducción del riesgo de desastres realizadas"/>
    <s v="11-Ciudades y comunidades sostenibles_x000a_"/>
    <s v="Incremento"/>
    <s v="No acumulada"/>
    <n v="0"/>
    <n v="2"/>
    <s v="NP"/>
    <n v="1"/>
    <s v="NP"/>
    <n v="1"/>
    <n v="0"/>
    <n v="0"/>
    <n v="0"/>
    <x v="4"/>
    <n v="110000000"/>
    <n v="0"/>
    <n v="0"/>
    <m/>
    <n v="0"/>
    <s v="SIN AVANCE"/>
    <m/>
    <m/>
    <m/>
    <m/>
    <n v="0"/>
    <s v="NO PROGRAMADA"/>
    <m/>
    <m/>
    <m/>
    <m/>
    <n v="0"/>
    <s v="SIN AVANCE"/>
    <m/>
    <m/>
    <m/>
    <n v="0"/>
    <n v="0"/>
    <s v="SIN AVANCE"/>
  </r>
  <r>
    <s v="SOSTENIBILIDAD  AMBIENTAL Y ORDENAMIENTO TERRITORIAL"/>
    <x v="15"/>
    <s v="Reducir las condiciones de riesgo de desastres en el desarrollo territorial, sectorial y ambiental sostenible"/>
    <x v="19"/>
    <s v="Tasa de reducción del riesgo (TRR = Pbm/Paev x 100; _x000a_Pbm = Población beneficiada con medidas de mitigación y prevención, Paev = Población amenazada y/o expuesta y/o vulnerable"/>
    <n v="0.1857"/>
    <n v="0.3"/>
    <x v="1"/>
    <s v="Gestión del riesgo de desastres y emergencias"/>
    <n v="533"/>
    <s v="Gestión de proyectos para procesos de reasentamiento o mejoramiento de vivienda para las comunidades afectadas por emergencias de origen natural, socio natural o antrópica.  "/>
    <s v="4503003"/>
    <s v="Servicio de asistencia técnica"/>
    <n v="450300300"/>
    <s v="Número de instancias territoriales asistidas"/>
    <s v="11-Ciudades y comunidades sostenibles_x000a_"/>
    <s v="Incremento"/>
    <s v="No acumulada"/>
    <n v="0"/>
    <n v="3"/>
    <s v="NP"/>
    <n v="1"/>
    <n v="1"/>
    <n v="1"/>
    <n v="0"/>
    <n v="0"/>
    <n v="0"/>
    <x v="4"/>
    <n v="58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4"/>
    <s v="Atención de familias afectadas por la ocurrencia de fenómenos naturales, antrópicos y/o biosanitarios mediante ayuda humanitaria."/>
    <n v="4503028"/>
    <s v="Servicios de apoyo para atención de  población afectada por situaciones de emergencia, desastre o declaratorias de calamidad pública"/>
    <n v="450302800"/>
    <s v="Numero de personas afectadas por situaciones de emergencia, desastre o declaratorias de calamidad pública apoyadas"/>
    <s v="11-Ciudades y comunidades sostenibles_x000a_"/>
    <s v="Mantenimiento"/>
    <s v="No acumulada"/>
    <n v="19222"/>
    <n v="24000"/>
    <n v="6000"/>
    <n v="6000"/>
    <n v="6000"/>
    <n v="6000"/>
    <n v="10048"/>
    <n v="167.46666666666667"/>
    <n v="100"/>
    <x v="0"/>
    <s v="616.055.119.11"/>
    <n v="44104045"/>
    <n v="20411112"/>
    <m/>
    <n v="0"/>
    <s v="SIN AVANCE"/>
    <m/>
    <m/>
    <m/>
    <m/>
    <n v="0"/>
    <s v="SIN AVANCE"/>
    <m/>
    <m/>
    <m/>
    <m/>
    <n v="0"/>
    <s v="SIN AVANCE"/>
    <m/>
    <m/>
    <m/>
    <n v="10048"/>
    <n v="251200"/>
    <s v="OPTIMO"/>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5"/>
    <s v="Actualización de la Estrategia Departamental de Respuesta a Emergencias y Planes de Contingencia por Temporada de Lluvias, menos lluvias, erupción volcánica, sismo, tsunami y biosanitario, entre otros."/>
    <n v="4503031"/>
    <s v="Documentos de lineamientos técnicos"/>
    <n v="450303100"/>
    <s v="Número de documentos de lineamientos técnicos realizados"/>
    <s v="11-Ciudades y comunidades sostenibles_x000a_"/>
    <s v="Incremento"/>
    <s v="No acumulada"/>
    <n v="1"/>
    <n v="1"/>
    <s v="NP"/>
    <n v="1"/>
    <s v="NP"/>
    <s v="NP"/>
    <n v="0"/>
    <n v="0"/>
    <n v="0"/>
    <x v="4"/>
    <n v="50000000"/>
    <n v="0"/>
    <n v="0"/>
    <m/>
    <n v="0"/>
    <s v="SIN AVANCE"/>
    <m/>
    <m/>
    <m/>
    <m/>
    <n v="0"/>
    <s v="NO PROGRAMADA"/>
    <m/>
    <m/>
    <m/>
    <m/>
    <n v="0"/>
    <s v="NO PROGRAMADA"/>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6"/>
    <s v="Planificación y ejecución de ejercicios de simulacro y/o simulación por fenómenos de origen natural y/o antrópico intencional y/o biosanitario. "/>
    <n v="4503003"/>
    <s v="Servicio de asistencia técnica"/>
    <n v="450300300"/>
    <s v="Número de Instancias territoriales asistidas"/>
    <s v="11-Ciudades y comunidades sostenibles_x000a_"/>
    <s v="Mantenimiento"/>
    <s v="No acumulada"/>
    <n v="64"/>
    <n v="64"/>
    <n v="64"/>
    <n v="64"/>
    <n v="64"/>
    <n v="64"/>
    <n v="64"/>
    <n v="100"/>
    <n v="100"/>
    <x v="0"/>
    <n v="45000000"/>
    <n v="25836618"/>
    <n v="11261572"/>
    <m/>
    <n v="0"/>
    <s v="SIN AVANCE"/>
    <m/>
    <m/>
    <m/>
    <m/>
    <n v="0"/>
    <s v="SIN AVANCE"/>
    <m/>
    <m/>
    <m/>
    <m/>
    <n v="0"/>
    <s v="SIN AVANCE"/>
    <m/>
    <m/>
    <m/>
    <n v="64"/>
    <n v="1600"/>
    <s v="OPTIMO"/>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7"/>
    <s v="Implementación de un sistema de información de afectación por desastres por medio de un software de uso estandarizado para  los Comités Municipales de Gestión del Riesgo y Desastres CMGRD"/>
    <n v="4503019"/>
    <s v="Servicios de información implementados"/>
    <n v="450301900"/>
    <s v="Número de sistemas de información implementados"/>
    <s v="11-Ciudades y comunidades sostenibles_x000a_"/>
    <s v="Mantenimiento"/>
    <s v="No acumulada"/>
    <n v="0"/>
    <n v="1"/>
    <s v="NP"/>
    <n v="1"/>
    <n v="1"/>
    <n v="1"/>
    <n v="0"/>
    <n v="0"/>
    <n v="0"/>
    <x v="4"/>
    <n v="15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8"/>
    <s v="Capacitación de personal del Sistema Departamental de Gestión del Riesgo de Desastres en la metodología de Sistema Comando de Incidentes - SCI Básico e Intermedio."/>
    <n v="4503002"/>
    <s v="Servicio de educación informal"/>
    <n v="450300200"/>
    <s v="Número de personas capacitadas"/>
    <s v="11-Ciudades y comunidades sostenibles_x000a_"/>
    <s v="Incremento"/>
    <s v="No acumulada"/>
    <n v="124"/>
    <n v="160"/>
    <n v="40"/>
    <n v="40"/>
    <n v="40"/>
    <n v="40"/>
    <n v="40"/>
    <n v="100"/>
    <n v="100"/>
    <x v="0"/>
    <n v="55000000"/>
    <n v="25836618"/>
    <n v="11261572"/>
    <m/>
    <n v="0"/>
    <s v="SIN AVANCE"/>
    <m/>
    <m/>
    <m/>
    <m/>
    <n v="0"/>
    <s v="SIN AVANCE"/>
    <m/>
    <m/>
    <m/>
    <m/>
    <n v="0"/>
    <s v="SIN AVANCE"/>
    <m/>
    <m/>
    <m/>
    <n v="40"/>
    <n v="25"/>
    <s v="MUY DEFICIENT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39"/>
    <s v="Fortalecimiento de la red de telecomunicación de la DAGRD, para su funcionamiento 24/7, donde se reciben los reportes de los CMGRD"/>
    <n v="4503032"/>
    <s v="Servicio de información actualizado"/>
    <n v="450303200"/>
    <s v="Número de sistemas de información actualizados"/>
    <s v="11-Ciudades y comunidades sostenibles_x000a_"/>
    <s v="Mantenimiento"/>
    <s v="No acumulada"/>
    <n v="1"/>
    <n v="1"/>
    <n v="1"/>
    <n v="1"/>
    <n v="1"/>
    <n v="1"/>
    <n v="0"/>
    <n v="0"/>
    <n v="0"/>
    <x v="1"/>
    <n v="96754400"/>
    <n v="44279545"/>
    <n v="20586612"/>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0"/>
    <s v="Instalación y mantemiento de estaciones base VHF Digital para la ampliación de la red de radiocomunicaciones a los municipios que carecen de este sistema de información alterno."/>
    <n v="4503033"/>
    <s v="Servicio de información implementado"/>
    <n v="450303300"/>
    <s v="Número de sistemas de información implementados"/>
    <s v="11-Ciudades y comunidades sostenibles_x000a_"/>
    <s v="Incremento"/>
    <s v="Acumulada"/>
    <n v="52"/>
    <n v="64"/>
    <n v="3"/>
    <n v="3"/>
    <n v="3"/>
    <n v="3"/>
    <n v="0"/>
    <n v="0"/>
    <n v="0"/>
    <x v="1"/>
    <n v="96754400"/>
    <n v="44279545"/>
    <n v="20586612"/>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1"/>
    <s v="Conformación, reactivación y/o fortalecimiento de los organismos de socorro con la capacitación, dotación de equipos, vehículos,  herramientas y/o elementos de protección personal para la atención de emergencias."/>
    <n v="4503016"/>
    <s v="Servicio de fortalecimiento a las salas de crisis territorial"/>
    <n v="450301600"/>
    <s v="Número de organismos de atención de emergencias fortalecidos"/>
    <s v="11-Ciudades y comunidades sostenibles_x000a_"/>
    <s v="Incremento"/>
    <s v="Acumulada"/>
    <n v="24"/>
    <n v="56"/>
    <n v="8"/>
    <n v="8"/>
    <n v="8"/>
    <n v="8"/>
    <n v="0"/>
    <n v="0"/>
    <n v="0"/>
    <x v="1"/>
    <n v="830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2"/>
    <s v="Gestión para el fortalecimiento y modernización de Estaciones de Bomberos Voluntarios en el Departamento."/>
    <n v="4503015"/>
    <s v="Estaciones de bomberos construidas"/>
    <n v="450301500"/>
    <s v="Número de Estaciones de bomberos construidas"/>
    <s v="11-Ciudades y comunidades sostenibles_x000a_"/>
    <s v="Incremento"/>
    <s v="No acumulada"/>
    <n v="0"/>
    <n v="4"/>
    <n v="1"/>
    <n v="1"/>
    <n v="1"/>
    <n v="1"/>
    <n v="0"/>
    <n v="0"/>
    <n v="0"/>
    <x v="1"/>
    <n v="400000000"/>
    <n v="0"/>
    <n v="0"/>
    <m/>
    <n v="0"/>
    <s v="SIN AVANCE"/>
    <m/>
    <m/>
    <m/>
    <m/>
    <n v="0"/>
    <s v="SIN AVANCE"/>
    <m/>
    <m/>
    <m/>
    <m/>
    <n v="0"/>
    <s v="SIN AVANCE"/>
    <m/>
    <m/>
    <m/>
    <n v="0"/>
    <n v="0"/>
    <s v="SIN AVANCE"/>
  </r>
  <r>
    <s v="SOSTENIBILIDAD  AMBIENTAL Y ORDENAMIENTO TERRITORIAL"/>
    <x v="15"/>
    <s v="Fortalecer el proceso de Manejo de Desastres en el Departamento de Nariño"/>
    <x v="19"/>
    <s v="Tasa de manejo de desastres (TMD = Pah/Pdd x 100; _x000a_Pcr = Población atendida con ayuda humanitaria, Paev = Población damnificada por desastres naturales o antrópicos"/>
    <n v="0.77370000000000005"/>
    <n v="0.85"/>
    <x v="1"/>
    <s v="Gestión del riesgo de desastres y emergencias"/>
    <n v="543"/>
    <s v="Fortalecimiento de la capacidad de respuesta de las Coordinaciones Municipales de Gestión del Riesgo  y la DAGRD, mediante la dotación de equipo tecnológico,  vehículos y elementos de identidad institucional para la atención de emergencias. "/>
    <n v="4503026"/>
    <s v="Centros logísticos construidos y dotados"/>
    <n v="450302600"/>
    <s v="Centros logísticos para la gestión del riesgo de desastres construidos"/>
    <s v="11-Ciudades y comunidades sostenibles_x000a_"/>
    <s v="Incremento"/>
    <s v="No acumulada"/>
    <n v="1"/>
    <n v="4"/>
    <n v="1"/>
    <n v="1"/>
    <n v="1"/>
    <n v="1"/>
    <n v="0"/>
    <n v="0"/>
    <n v="0"/>
    <x v="1"/>
    <n v="201528800"/>
    <n v="53856618"/>
    <n v="11261572"/>
    <m/>
    <n v="0"/>
    <s v="SIN AVANCE"/>
    <m/>
    <m/>
    <m/>
    <m/>
    <n v="0"/>
    <s v="SIN AVANCE"/>
    <m/>
    <m/>
    <m/>
    <m/>
    <n v="0"/>
    <s v="SIN AVANCE"/>
    <m/>
    <m/>
    <m/>
    <n v="0"/>
    <n v="0"/>
    <s v="SIN AVANCE"/>
  </r>
  <r>
    <s v="INTEGRACION REGIONAL Y DESARROLLO FRONTERIZO"/>
    <x v="16"/>
    <s v="Conectividad Terrestre."/>
    <x v="20"/>
    <s v="Red vial departamental atendida."/>
    <n v="1140.43"/>
    <n v="1430"/>
    <x v="5"/>
    <s v="Infraestructura red vial regional."/>
    <n v="544"/>
    <s v="Realizar estudios y diseños para la construcción, mejoramiento y/o rehabilitación de vías, puntos criticos y puentes en el Departamento."/>
    <n v="2402118"/>
    <s v="Estudios de preinversión para la red vial regional."/>
    <n v="240211819"/>
    <s v="Estudios y diseños para la red vial regional realizados "/>
    <s v="9. Industria, Innovación e Infraestructura."/>
    <s v="Incremento"/>
    <s v="No acumulada"/>
    <n v="17"/>
    <n v="50"/>
    <n v="25"/>
    <n v="15"/>
    <n v="5"/>
    <n v="5"/>
    <n v="26"/>
    <n v="104"/>
    <n v="100"/>
    <x v="0"/>
    <n v="593670268"/>
    <n v="1588796750"/>
    <n v="123998246"/>
    <m/>
    <n v="0"/>
    <s v="SIN AVANCE"/>
    <m/>
    <m/>
    <m/>
    <m/>
    <n v="0"/>
    <s v="SIN AVANCE"/>
    <m/>
    <m/>
    <m/>
    <m/>
    <n v="0"/>
    <s v="SIN AVANCE"/>
    <m/>
    <m/>
    <m/>
    <n v="26"/>
    <n v="52"/>
    <s v="ACEPTABLE"/>
  </r>
  <r>
    <s v="INTEGRACION REGIONAL Y DESARROLLO FRONTERIZO"/>
    <x v="16"/>
    <s v="Conectividad Terrestre."/>
    <x v="20"/>
    <s v="Red vial departamental atendida."/>
    <n v="1140.43"/>
    <n v="1430"/>
    <x v="5"/>
    <s v="Infraestructura red vial regional."/>
    <n v="545"/>
    <s v="Banco de maquinaria: adquisición de maquinaria y equipos requeridos para las intervenciones viales en miras a construir, mejorar, rehabilitar o mantener."/>
    <n v="2402125"/>
    <s v="Banco de maquinaria dotado"/>
    <n v="240212500"/>
    <s v="Número de maquinaria y equipos adquiridos"/>
    <s v="9. Industria, Innovación e Infraestructura."/>
    <s v="Incremento"/>
    <s v="No acumulada"/>
    <n v="22"/>
    <n v="50"/>
    <n v="10"/>
    <n v="20"/>
    <n v="20"/>
    <s v="NP"/>
    <n v="6"/>
    <n v="60"/>
    <n v="60"/>
    <x v="3"/>
    <n v="0"/>
    <n v="0"/>
    <n v="0"/>
    <m/>
    <n v="0"/>
    <s v="SIN AVANCE"/>
    <m/>
    <m/>
    <m/>
    <m/>
    <n v="0"/>
    <s v="SIN AVANCE"/>
    <m/>
    <m/>
    <m/>
    <m/>
    <n v="0"/>
    <s v="NO PROGRAMADA"/>
    <m/>
    <m/>
    <m/>
    <n v="6"/>
    <n v="12"/>
    <s v="MUY DEFICIENTE"/>
  </r>
  <r>
    <s v="INTEGRACION REGIONAL Y DESARROLLO FRONTERIZO"/>
    <x v="16"/>
    <s v="Conectividad Terrestre."/>
    <x v="20"/>
    <s v="Red vial departamental atendida."/>
    <n v="1140.43"/>
    <n v="1430"/>
    <x v="5"/>
    <s v="Infraestructura red vial regional."/>
    <n v="546"/>
    <s v="Formulación e implementación de planes viales en las subregiones de Nariño."/>
    <n v="2402104"/>
    <s v="Documentos de planeación"/>
    <n v="240210400"/>
    <s v="Documentos de planeación realizados"/>
    <s v="9. Industria, Innovación e Infraestructura."/>
    <s v="Incremento"/>
    <s v="No acumulada"/>
    <n v="0"/>
    <n v="12"/>
    <n v="6"/>
    <n v="6"/>
    <s v="NP"/>
    <s v="NP"/>
    <n v="6"/>
    <n v="100"/>
    <n v="100"/>
    <x v="0"/>
    <n v="0"/>
    <n v="0"/>
    <n v="0"/>
    <m/>
    <n v="0"/>
    <s v="SIN AVANCE"/>
    <m/>
    <m/>
    <m/>
    <m/>
    <n v="0"/>
    <s v="NO PROGRAMADA"/>
    <m/>
    <m/>
    <m/>
    <m/>
    <n v="0"/>
    <s v="NO PROGRAMADA"/>
    <m/>
    <m/>
    <m/>
    <n v="6"/>
    <n v="50"/>
    <s v="DEFICIENTE"/>
  </r>
  <r>
    <s v="INTEGRACION REGIONAL Y DESARROLLO FRONTERIZO"/>
    <x v="16"/>
    <s v="Conectividad Terrestre."/>
    <x v="20"/>
    <s v="Red vial departamental atendida."/>
    <n v="1140.43"/>
    <n v="1430"/>
    <x v="5"/>
    <s v="Infraestructura red vial regional."/>
    <n v="547"/>
    <s v="Mejoramiento de la Red Vial Secundaria del Departamento."/>
    <n v="2402006"/>
    <s v="Vía secundaria mejorada."/>
    <n v="240200600"/>
    <s v="Vía secundaria mejorada (kms)"/>
    <s v="9. Industria, Innovación e Infraestructura."/>
    <s v="Incremento"/>
    <s v="No acumulada"/>
    <n v="44"/>
    <n v="54"/>
    <n v="12"/>
    <n v="12"/>
    <n v="15"/>
    <n v="15"/>
    <n v="12.41"/>
    <n v="103.41666666666667"/>
    <n v="100"/>
    <x v="0"/>
    <n v="1192827772"/>
    <n v="863210827"/>
    <n v="67369617"/>
    <m/>
    <n v="0"/>
    <s v="SIN AVANCE"/>
    <m/>
    <m/>
    <m/>
    <m/>
    <n v="0"/>
    <s v="SIN AVANCE"/>
    <m/>
    <m/>
    <m/>
    <m/>
    <n v="0"/>
    <s v="SIN AVANCE"/>
    <m/>
    <m/>
    <m/>
    <n v="12.41"/>
    <n v="22.981481481481481"/>
    <s v="MUY DEFICIENTE"/>
  </r>
  <r>
    <s v="INTEGRACION REGIONAL Y DESARROLLO FRONTERIZO"/>
    <x v="16"/>
    <s v="Conectividad Terrestre."/>
    <x v="20"/>
    <s v="Red vial departamental atendida."/>
    <n v="1140.43"/>
    <n v="1430"/>
    <x v="5"/>
    <s v="Infraestructura red vial regional."/>
    <n v="548"/>
    <s v="Mejoramiento de la Red Vial Terciaria de responsabilidad del Departamento y apoyo a mejorar las vías terciarias a cargo de los Municipios._x000a_"/>
    <n v="2402041"/>
    <s v="Vía terciaria mejorada."/>
    <n v="240204100"/>
    <s v="Vía terciaria mejorada (kms)"/>
    <s v="9. Industria, Innovación e Infraestructura."/>
    <s v="Incremento"/>
    <s v="No acumulada"/>
    <n v="19"/>
    <n v="37"/>
    <n v="5"/>
    <n v="8"/>
    <n v="12"/>
    <n v="12"/>
    <n v="2.4500000000000002"/>
    <n v="49.000000000000007"/>
    <n v="49.000000000000007"/>
    <x v="5"/>
    <n v="16287119152"/>
    <n v="560693177"/>
    <n v="43759512"/>
    <m/>
    <n v="0"/>
    <s v="SIN AVANCE"/>
    <m/>
    <m/>
    <m/>
    <m/>
    <n v="0"/>
    <s v="SIN AVANCE"/>
    <m/>
    <m/>
    <m/>
    <m/>
    <n v="0"/>
    <s v="SIN AVANCE"/>
    <m/>
    <m/>
    <m/>
    <n v="2.4500000000000002"/>
    <n v="6.6216216216216228"/>
    <s v="MUY DEFICIENTE"/>
  </r>
  <r>
    <s v="INTEGRACION REGIONAL Y DESARROLLO FRONTERIZO"/>
    <x v="16"/>
    <s v="Conectividad Terrestre."/>
    <x v="20"/>
    <s v="Red vial departamental atendida."/>
    <n v="1140.43"/>
    <n v="1430"/>
    <x v="5"/>
    <s v="Infraestructura red vial regional."/>
    <n v="549"/>
    <s v="Realizar el mantenimiento rutinario y periódico en las  Vías Secundarias del Departamento, para  conservar la integridad estructural de la vía."/>
    <n v="2402021"/>
    <s v="Vía secundaria con mantenimiento periódico o rutinario."/>
    <n v="240202100"/>
    <s v="Vía secundaria con mantenimiento (Kms)"/>
    <s v="9. Industria, Innovación e Infraestructura."/>
    <s v="Incremento"/>
    <s v="No acumulada"/>
    <n v="1592"/>
    <n v="3800"/>
    <n v="700"/>
    <n v="800"/>
    <n v="800"/>
    <n v="1500"/>
    <n v="834.85"/>
    <n v="119.26428571428572"/>
    <n v="100"/>
    <x v="0"/>
    <n v="3351455638.4000001"/>
    <n v="1053937364"/>
    <n v="82254942"/>
    <m/>
    <n v="0"/>
    <s v="SIN AVANCE"/>
    <m/>
    <m/>
    <m/>
    <m/>
    <n v="0"/>
    <s v="SIN AVANCE"/>
    <m/>
    <m/>
    <m/>
    <m/>
    <n v="0"/>
    <s v="SIN AVANCE"/>
    <m/>
    <m/>
    <m/>
    <n v="834.85"/>
    <n v="21.969736842105263"/>
    <s v="MUY DEFICIENTE"/>
  </r>
  <r>
    <s v="INTEGRACION REGIONAL Y DESARROLLO FRONTERIZO"/>
    <x v="16"/>
    <s v="Conectividad Terrestre."/>
    <x v="20"/>
    <s v="Red vial departamental atendida."/>
    <n v="1140.43"/>
    <n v="1430"/>
    <x v="5"/>
    <s v="Infraestructura red vial regional."/>
    <n v="550"/>
    <s v="Realizar el mantenimiento rutinario y periódico en las  vías terciarias del Departamento  y apoyo en el mantenimiento  rutinario y periódico  las vías terciarias a cargo de los municipios."/>
    <n v="2402112"/>
    <s v="Vía terciaria con mantenimiento periódico o rutinario."/>
    <n v="240211200"/>
    <s v="Vía terciaria con mantenimiento (Kms)"/>
    <s v="9. Industria, Innovación e Infraestructura."/>
    <s v="Incremento"/>
    <s v="No acumulada"/>
    <n v="682"/>
    <n v="1700"/>
    <n v="200"/>
    <n v="500"/>
    <n v="500"/>
    <n v="500"/>
    <n v="297"/>
    <n v="148.5"/>
    <n v="100"/>
    <x v="0"/>
    <n v="5515192233.8000002"/>
    <n v="496627885"/>
    <n v="38759512"/>
    <m/>
    <n v="0"/>
    <s v="SIN AVANCE"/>
    <m/>
    <m/>
    <m/>
    <m/>
    <n v="0"/>
    <s v="SIN AVANCE"/>
    <m/>
    <m/>
    <m/>
    <m/>
    <n v="0"/>
    <s v="SIN AVANCE"/>
    <m/>
    <m/>
    <m/>
    <n v="297"/>
    <n v="17.470588235294116"/>
    <s v="MUY DEFICIENTE"/>
  </r>
  <r>
    <s v="INTEGRACION REGIONAL Y DESARROLLO FRONTERIZO"/>
    <x v="16"/>
    <s v="Conectividad Terrestre."/>
    <x v="20"/>
    <s v="Red vial departamental atendida."/>
    <n v="1140.43"/>
    <n v="1430"/>
    <x v="5"/>
    <s v="Infraestructura red vial regional."/>
    <n v="551"/>
    <s v="Atender las emergencias ocasionadas por fenómenos naturales  en las  vías secundarias del Departamento,  buscando garantizar la transitabilidad vial de los usuarios. "/>
    <n v="2402035"/>
    <s v="Vía secundaria atendida por emergencia."/>
    <n v="240203500"/>
    <s v="Vía secundaria con mantenimiento de emergencia "/>
    <s v="9. Industria, Innovación e Infraestructura."/>
    <s v="Mantenimiento"/>
    <s v="No acumulada"/>
    <n v="1"/>
    <n v="1"/>
    <n v="100"/>
    <n v="100"/>
    <n v="100"/>
    <n v="100"/>
    <n v="100"/>
    <n v="100"/>
    <n v="100"/>
    <x v="0"/>
    <n v="2345495164"/>
    <n v="1123108595"/>
    <n v="87653437"/>
    <m/>
    <n v="0"/>
    <s v="SIN AVANCE"/>
    <m/>
    <m/>
    <m/>
    <m/>
    <n v="0"/>
    <s v="SIN AVANCE"/>
    <m/>
    <m/>
    <m/>
    <m/>
    <n v="0"/>
    <s v="SIN AVANCE"/>
    <m/>
    <m/>
    <m/>
    <n v="100"/>
    <n v="2500"/>
    <s v="OPTIMO"/>
  </r>
  <r>
    <s v="INTEGRACION REGIONAL Y DESARROLLO FRONTERIZO"/>
    <x v="16"/>
    <s v="Conectividad Terrestre."/>
    <x v="20"/>
    <s v="Red vial departamental atendida."/>
    <n v="1140.43"/>
    <n v="1430"/>
    <x v="5"/>
    <s v="Infraestructura red vial regional."/>
    <n v="552"/>
    <s v="Atender las emergencias ocasionadas por fenómenos naturales las  vías terciarias  de Nariño,  buscando garantizar la transitabilidad en las vías y apoyar la atención en las vías terciarias a cargo de los municipios."/>
    <n v="2402096"/>
    <s v="Vía terciaria atendida por emergencia"/>
    <n v="240209600"/>
    <s v="Vía terciaria con mantenimiento de emergencia "/>
    <s v="9. Industria, Innovación e Infraestructura."/>
    <s v="Mantenimiento"/>
    <s v="No acumulada"/>
    <n v="1"/>
    <n v="1"/>
    <n v="1"/>
    <n v="1"/>
    <n v="1"/>
    <n v="1"/>
    <n v="100"/>
    <n v="10000"/>
    <n v="100"/>
    <x v="0"/>
    <n v="218770136"/>
    <n v="477649273"/>
    <n v="37278319"/>
    <m/>
    <n v="0"/>
    <s v="SIN AVANCE"/>
    <m/>
    <m/>
    <m/>
    <m/>
    <n v="0"/>
    <s v="SIN AVANCE"/>
    <m/>
    <m/>
    <m/>
    <m/>
    <n v="0"/>
    <s v="SIN AVANCE"/>
    <m/>
    <m/>
    <m/>
    <n v="100"/>
    <n v="2500"/>
    <s v="OPTIMO"/>
  </r>
  <r>
    <s v="INTEGRACION REGIONAL Y DESARROLLO FRONTERIZO"/>
    <x v="16"/>
    <s v="Conectividad Terrestre."/>
    <x v="20"/>
    <s v="Red vial departamental atendida."/>
    <n v="1140.43"/>
    <n v="1430"/>
    <x v="5"/>
    <s v="Infraestructura red vial regional."/>
    <n v="553"/>
    <s v="Realizado diagnóstico de puntos criticos en el Departamento."/>
    <s v="2402105"/>
    <s v="Documentos de lineamientos técnicos"/>
    <n v="240210500"/>
    <s v="Documentos de lineamientos técnicos realizados"/>
    <s v="9. Industria, Innovación e Infraestructura."/>
    <s v="Mantenimiento"/>
    <s v="No acumulada"/>
    <n v="0"/>
    <n v="1"/>
    <n v="1"/>
    <n v="1"/>
    <n v="1"/>
    <n v="1"/>
    <n v="1"/>
    <n v="100"/>
    <n v="100"/>
    <x v="0"/>
    <n v="0"/>
    <n v="0"/>
    <n v="0"/>
    <m/>
    <n v="0"/>
    <s v="SIN AVANCE"/>
    <m/>
    <m/>
    <m/>
    <m/>
    <n v="0"/>
    <s v="SIN AVANCE"/>
    <m/>
    <m/>
    <m/>
    <m/>
    <n v="0"/>
    <s v="SIN AVANCE"/>
    <m/>
    <m/>
    <m/>
    <n v="1"/>
    <n v="25"/>
    <s v="MUY DEFICIENTE"/>
  </r>
  <r>
    <s v="INTEGRACION REGIONAL Y DESARROLLO FRONTERIZO"/>
    <x v="16"/>
    <s v="Conectividad Terrestre."/>
    <x v="20"/>
    <s v="Red vial departamental atendida."/>
    <n v="1140.43"/>
    <n v="1430"/>
    <x v="5"/>
    <s v="Infraestructura red vial regional."/>
    <n v="554"/>
    <s v="Construcción de puentes en las  vías secundarias del Departamento."/>
    <n v="2402015"/>
    <s v="Puente construido en vía secundaria."/>
    <n v="240201500"/>
    <s v="Puente construido en vía secundaria existente"/>
    <s v="9. Industria, Innovación e Infraestructura."/>
    <s v="Incremento"/>
    <s v="No acumulada"/>
    <n v="1"/>
    <n v="6"/>
    <n v="2"/>
    <n v="2"/>
    <n v="1"/>
    <n v="1"/>
    <n v="2"/>
    <n v="100"/>
    <n v="100"/>
    <x v="0"/>
    <n v="553493367.70000005"/>
    <n v="246371121.09999999"/>
    <n v="19228127.75"/>
    <m/>
    <n v="0"/>
    <s v="SIN AVANCE"/>
    <m/>
    <m/>
    <m/>
    <m/>
    <n v="0"/>
    <s v="SIN AVANCE"/>
    <m/>
    <m/>
    <m/>
    <m/>
    <n v="0"/>
    <s v="SIN AVANCE"/>
    <m/>
    <m/>
    <m/>
    <n v="2"/>
    <n v="33.333333333333336"/>
    <s v="DEFICIENTE"/>
  </r>
  <r>
    <s v="INTEGRACION REGIONAL Y DESARROLLO FRONTERIZO"/>
    <x v="16"/>
    <s v="Conectividad Terrestre."/>
    <x v="20"/>
    <s v="Red vial departamental atendida."/>
    <n v="1140.43"/>
    <n v="1430"/>
    <x v="5"/>
    <s v="Infraestructura red vial regional."/>
    <n v="555"/>
    <s v="Construcción de puentes  en las  vías terciarias del Departamento y apoyo en las vías terciarias a cargo de los municipios."/>
    <n v="2402044"/>
    <s v="Puente construido en vía terciaria."/>
    <n v="240204400"/>
    <s v="Puente construido en vía terciaria existente "/>
    <s v="9. Industria, Innovación e Infraestructura."/>
    <s v="Incremento"/>
    <s v="No acumulada"/>
    <n v="1"/>
    <n v="6"/>
    <n v="2"/>
    <n v="2"/>
    <n v="2"/>
    <s v="NP"/>
    <n v="2"/>
    <n v="100"/>
    <n v="100"/>
    <x v="0"/>
    <n v="298034890.30000001"/>
    <n v="132661372.90000001"/>
    <n v="10353607.25"/>
    <m/>
    <n v="0"/>
    <s v="SIN AVANCE"/>
    <m/>
    <m/>
    <m/>
    <m/>
    <n v="0"/>
    <s v="SIN AVANCE"/>
    <m/>
    <m/>
    <m/>
    <m/>
    <n v="0"/>
    <s v="NO PROGRAMADA"/>
    <m/>
    <m/>
    <m/>
    <n v="2"/>
    <n v="33.333333333333336"/>
    <s v="DEFICIENTE"/>
  </r>
  <r>
    <s v="INTEGRACION REGIONAL Y DESARROLLO FRONTERIZO"/>
    <x v="16"/>
    <s v="Conectividad Terrestre."/>
    <x v="20"/>
    <s v="Red vial departamental atendida."/>
    <n v="1140.43"/>
    <n v="1430"/>
    <x v="5"/>
    <s v="Infraestructura red vial regional."/>
    <n v="556"/>
    <s v="Rehabilitación puentes en las  vías secundarias del Departamento."/>
    <n v="2402019"/>
    <s v="Puente de vía secundaria rehabilitado."/>
    <n v="240201900"/>
    <s v="Puente de vía secundaria rehabilitado "/>
    <s v="9. Industria, Innovación e Infraestructura."/>
    <s v="Incremento"/>
    <s v="No acumulada"/>
    <n v="1"/>
    <n v="3"/>
    <n v="1"/>
    <n v="1"/>
    <n v="1"/>
    <s v="NP"/>
    <n v="1"/>
    <n v="100"/>
    <n v="100"/>
    <x v="0"/>
    <n v="1192819164"/>
    <n v="328375428"/>
    <n v="25628185"/>
    <m/>
    <n v="0"/>
    <s v="SIN AVANCE"/>
    <m/>
    <m/>
    <m/>
    <m/>
    <n v="0"/>
    <s v="SIN AVANCE"/>
    <m/>
    <m/>
    <m/>
    <m/>
    <n v="0"/>
    <s v="NO PROGRAMADA"/>
    <m/>
    <m/>
    <m/>
    <n v="1"/>
    <n v="33.333333333333336"/>
    <s v="DEFICIENTE"/>
  </r>
  <r>
    <s v="INTEGRACION REGIONAL Y DESARROLLO FRONTERIZO"/>
    <x v="16"/>
    <s v="Conectividad Terrestre."/>
    <x v="20"/>
    <s v="Red vial departamental atendida."/>
    <n v="1140.43"/>
    <n v="1430"/>
    <x v="5"/>
    <s v="Infraestructura red vial regional."/>
    <n v="557"/>
    <s v="Rehabilitación de puentes  en las  vías terciarias del Departamento y apoyo en las vías terciarias a cargo de los municipios."/>
    <n v="2402046"/>
    <s v="Puente de la red vial terciaria rehabilitado."/>
    <n v="240204600"/>
    <s v="Puentes de la red terciaria rehabilitados"/>
    <s v="9. Industria, Innovación e Infraestructura."/>
    <s v="Incremento"/>
    <s v="No acumulada"/>
    <n v="1"/>
    <n v="3"/>
    <n v="1"/>
    <n v="1"/>
    <n v="1"/>
    <s v="NP"/>
    <n v="1"/>
    <n v="100"/>
    <n v="100"/>
    <x v="0"/>
    <n v="0"/>
    <n v="0"/>
    <n v="0"/>
    <m/>
    <n v="0"/>
    <s v="SIN AVANCE"/>
    <m/>
    <m/>
    <m/>
    <m/>
    <n v="0"/>
    <s v="SIN AVANCE"/>
    <m/>
    <m/>
    <m/>
    <m/>
    <n v="0"/>
    <s v="NO PROGRAMADA"/>
    <m/>
    <m/>
    <m/>
    <n v="1"/>
    <n v="33.333333333333336"/>
    <s v="DEFICIENTE"/>
  </r>
  <r>
    <s v="INTEGRACION REGIONAL Y DESARROLLO FRONTERIZO"/>
    <x v="16"/>
    <s v="Conectividad Terrestre."/>
    <x v="20"/>
    <s v="Red vial departamental atendida."/>
    <n v="1140.43"/>
    <n v="1430"/>
    <x v="5"/>
    <s v="Infraestructura red vial regional."/>
    <n v="558"/>
    <s v="Mantenimiento de puentes en la vías secundarias del Departamento."/>
    <n v="2402022"/>
    <s v="Puente de la red vial secundaria con mantenimiento."/>
    <n v="240202200"/>
    <s v="Puente de la red secundaria con mantenimiento"/>
    <s v="9. Industria, Innovación e Infraestructura."/>
    <s v="Incremento"/>
    <s v="No acumulada"/>
    <n v="3"/>
    <n v="7"/>
    <n v="1"/>
    <n v="2"/>
    <n v="2"/>
    <n v="2"/>
    <n v="1"/>
    <n v="100"/>
    <n v="100"/>
    <x v="0"/>
    <n v="192819164"/>
    <n v="328375427"/>
    <n v="25628185"/>
    <m/>
    <n v="0"/>
    <s v="SIN AVANCE"/>
    <m/>
    <m/>
    <m/>
    <m/>
    <n v="0"/>
    <s v="SIN AVANCE"/>
    <m/>
    <m/>
    <m/>
    <m/>
    <n v="0"/>
    <s v="SIN AVANCE"/>
    <m/>
    <m/>
    <m/>
    <n v="1"/>
    <n v="14.285714285714286"/>
    <s v="MUY DEFICIENTE"/>
  </r>
  <r>
    <s v="INTEGRACION REGIONAL Y DESARROLLO FRONTERIZO"/>
    <x v="16"/>
    <s v="Conectividad Terrestre."/>
    <x v="20"/>
    <s v="Red vial departamental atendida."/>
    <n v="1140.43"/>
    <n v="1430"/>
    <x v="5"/>
    <s v="Infraestructura red vial regional."/>
    <n v="559"/>
    <s v="Mantenimiento de puentes  en las  vías terciarias del Departamento  y apoyo en las vías terciarias a cargo de los municipios."/>
    <n v="2402048"/>
    <s v="Puente de la red vial terciaria con mantenimiento."/>
    <n v="240204800"/>
    <s v="Puentes de la red terciaria con mantenimiento "/>
    <s v="9. Industria, Innovación e Infraestructura."/>
    <s v="Incremento"/>
    <s v="No acumulada"/>
    <n v="2"/>
    <n v="7"/>
    <n v="1"/>
    <n v="2"/>
    <n v="2"/>
    <n v="2"/>
    <n v="1"/>
    <n v="100"/>
    <n v="100"/>
    <x v="0"/>
    <n v="0"/>
    <n v="0"/>
    <n v="0"/>
    <m/>
    <n v="0"/>
    <s v="SIN AVANCE"/>
    <m/>
    <m/>
    <m/>
    <m/>
    <n v="0"/>
    <s v="SIN AVANCE"/>
    <m/>
    <m/>
    <m/>
    <m/>
    <n v="0"/>
    <s v="SIN AVANCE"/>
    <m/>
    <m/>
    <m/>
    <n v="1"/>
    <n v="14.285714285714286"/>
    <s v="MUY DEFICIENTE"/>
  </r>
  <r>
    <s v="INTEGRACION REGIONAL Y DESARROLLO FRONTERIZO"/>
    <x v="16"/>
    <s v="Conectividad Terrestre."/>
    <x v="20"/>
    <s v="Red vial departamental atendida."/>
    <n v="1140.43"/>
    <n v="1430"/>
    <x v="5"/>
    <s v="Infraestructura red vial regional."/>
    <n v="560"/>
    <s v="Infraestructura vial  secundaria construida en el Departamento."/>
    <n v="2402001"/>
    <s v="Vía secundaria construida."/>
    <n v="240200100"/>
    <s v="Vía secundaria construida"/>
    <s v="9. Industria, Innovación e Infraestructura."/>
    <s v="Incremento"/>
    <s v="No acumulada"/>
    <n v="0"/>
    <n v="9"/>
    <s v="NP"/>
    <n v="2"/>
    <n v="5"/>
    <n v="2"/>
    <n v="1"/>
    <n v="0"/>
    <n v="0"/>
    <x v="4"/>
    <n v="0"/>
    <n v="0"/>
    <n v="0"/>
    <m/>
    <n v="0"/>
    <s v="SIN AVANCE"/>
    <m/>
    <m/>
    <m/>
    <m/>
    <n v="0"/>
    <s v="SIN AVANCE"/>
    <m/>
    <m/>
    <m/>
    <m/>
    <n v="0"/>
    <s v="SIN AVANCE"/>
    <m/>
    <m/>
    <m/>
    <n v="1"/>
    <n v="11.111111111111111"/>
    <s v="MUY DEFICIENTE"/>
  </r>
  <r>
    <s v="INTEGRACION REGIONAL Y DESARROLLO FRONTERIZO"/>
    <x v="16"/>
    <s v="Conectividad Terrestre."/>
    <x v="20"/>
    <s v="Red vial departamental atendida."/>
    <n v="1140.43"/>
    <n v="1430"/>
    <x v="5"/>
    <s v="Infraestructura red vial regional."/>
    <n v="561"/>
    <s v="Infraestructura vial  terciaria construida en el Departamento."/>
    <n v="2402039"/>
    <s v="Vía terciaria construida"/>
    <n v="240203900"/>
    <s v="Vía terciaria construida"/>
    <s v="9. Industria, Innovación e Infraestructura."/>
    <s v="Incremento"/>
    <s v="No acumulada"/>
    <n v="0"/>
    <n v="75"/>
    <s v="NP"/>
    <n v="25"/>
    <n v="25"/>
    <n v="25"/>
    <n v="0"/>
    <n v="0"/>
    <n v="0"/>
    <x v="4"/>
    <n v="0"/>
    <n v="0"/>
    <n v="0"/>
    <m/>
    <n v="0"/>
    <s v="SIN AVANCE"/>
    <m/>
    <m/>
    <m/>
    <m/>
    <n v="0"/>
    <s v="SIN AVANCE"/>
    <m/>
    <m/>
    <m/>
    <m/>
    <n v="0"/>
    <s v="SIN AVANCE"/>
    <m/>
    <m/>
    <m/>
    <n v="0"/>
    <n v="0"/>
    <s v="SIN AVANCE"/>
  </r>
  <r>
    <s v="INTEGRACION REGIONAL Y DESARROLLO FRONTERIZO"/>
    <x v="16"/>
    <s v="Conectividad Terrestre."/>
    <x v="20"/>
    <s v="Red vial departamental atendida."/>
    <n v="1140.43"/>
    <n v="1430"/>
    <x v="5"/>
    <s v="Infraestructura red vial regional."/>
    <n v="562"/>
    <s v="Revisados proyectos de infraestructura vial  para su viabilización, con el fin de mejorar la transitabilidad y conectividad en la red de primero, segundo y tercer orden que se proyecten ejecutar en el Departamento."/>
    <n v="2402107"/>
    <s v="Servicio de asistencia técnica en infraestructura y Servicio de la red vial regional."/>
    <n v="240210701"/>
    <s v="Proyectos soportados con asistencia técnica."/>
    <s v="9. Industria, Innovación e Infraestructura."/>
    <s v="Incremento"/>
    <s v="No acumulada"/>
    <n v="129"/>
    <n v="145"/>
    <n v="45"/>
    <n v="55"/>
    <n v="35"/>
    <n v="10"/>
    <n v="45"/>
    <n v="100"/>
    <n v="100"/>
    <x v="0"/>
    <n v="176063880"/>
    <n v="782823712"/>
    <n v="61095774"/>
    <m/>
    <n v="0"/>
    <s v="SIN AVANCE"/>
    <m/>
    <m/>
    <m/>
    <m/>
    <n v="0"/>
    <s v="SIN AVANCE"/>
    <m/>
    <m/>
    <m/>
    <m/>
    <n v="0"/>
    <s v="SIN AVANCE"/>
    <m/>
    <m/>
    <m/>
    <n v="45"/>
    <n v="31.03448275862069"/>
    <s v="DEFICIENTE"/>
  </r>
  <r>
    <s v="INTEGRACION REGIONAL Y DESARROLLO FRONTERIZO"/>
    <x v="16"/>
    <s v="Conectividad aérea, marítima, fluvial y férrea"/>
    <x v="20"/>
    <s v="Infraestructura aérea atendida"/>
    <n v="2"/>
    <n v="4"/>
    <x v="5"/>
    <s v="Infraestructura y servicios de transporte aéreo."/>
    <n v="563"/>
    <s v="Apoyada la gestión que permita fortalecer la infraestructura aérea en el Departamento de Nariño mediante la ampliación, mejoramiento y/o manteniemiento de la pistas e instalaciones que hace parte de la red aérea del Departamento."/>
    <n v="2403025"/>
    <s v="Aeropuertos con mantenimiento"/>
    <n v="240302500"/>
    <s v="Aeropuerto con mantenimiento."/>
    <s v="9. Industria, Innovación e Infraestructura."/>
    <s v="Incremento"/>
    <s v="No acumulada"/>
    <n v="1"/>
    <n v="2"/>
    <s v="NP"/>
    <n v="2"/>
    <s v="NP"/>
    <s v="NP"/>
    <n v="0"/>
    <n v="0"/>
    <n v="0"/>
    <x v="4"/>
    <n v="0"/>
    <n v="0"/>
    <n v="0"/>
    <m/>
    <n v="0"/>
    <s v="SIN AVANCE"/>
    <m/>
    <m/>
    <m/>
    <m/>
    <n v="0"/>
    <s v="NO PROGRAMADA"/>
    <m/>
    <m/>
    <m/>
    <m/>
    <n v="0"/>
    <s v="NO PROGRAMADA"/>
    <m/>
    <m/>
    <m/>
    <n v="0"/>
    <n v="0"/>
    <s v="SIN AVANCE"/>
  </r>
  <r>
    <s v="INTEGRACION REGIONAL Y DESARROLLO FRONTERIZO"/>
    <x v="16"/>
    <s v="Conectividad aérea, marítima, fluvial y férrea"/>
    <x v="20"/>
    <s v="Infraestructura aérea atendida"/>
    <n v="2"/>
    <n v="4"/>
    <x v="5"/>
    <s v="Infraestructura y servicios de transporte aéreo."/>
    <n v="564"/>
    <s v="Apoyada la gestión que permita fortalecer la infraestructura aérea en el Departamento de Nariño mediante la ampliación, mejoramiento y/o manteniemiento de la pistas e instalaciones que hace parte de la red aérea del Departamento."/>
    <n v="2403049"/>
    <s v="Aeródromos construidos"/>
    <n v="240304900"/>
    <s v="Aeródromos construidos."/>
    <s v="9. Industria, Innovación e Infraestructura."/>
    <s v="Incremento"/>
    <s v="No acumulada"/>
    <n v="0"/>
    <n v="2"/>
    <n v="1"/>
    <s v="NP"/>
    <n v="1"/>
    <s v="NP"/>
    <n v="1"/>
    <n v="100"/>
    <n v="100"/>
    <x v="0"/>
    <n v="0"/>
    <n v="0"/>
    <n v="0"/>
    <m/>
    <n v="0"/>
    <s v="NO PROGRAMADA"/>
    <m/>
    <m/>
    <m/>
    <m/>
    <n v="0"/>
    <s v="SIN AVANCE"/>
    <m/>
    <m/>
    <m/>
    <m/>
    <n v="0"/>
    <s v="NO PROGRAMADA"/>
    <m/>
    <m/>
    <m/>
    <n v="1"/>
    <n v="50"/>
    <s v="DEFICIENTE"/>
  </r>
  <r>
    <s v="INTEGRACION REGIONAL Y DESARROLLO FRONTERIZO"/>
    <x v="16"/>
    <s v="Conectividad aérea, marítima, fluvial y férrea"/>
    <x v="20"/>
    <s v="Infraestructura aérea atendida"/>
    <n v="2"/>
    <n v="4"/>
    <x v="5"/>
    <s v="Infraestructura y servicios de transporte aéreo."/>
    <n v="565"/>
    <s v="Apoyada la gestión que permita fortalecer la infraestructura aérea en el Departamento de Nariño mediante la ampliación, mejoramiento y/o manteniemiento de la pistas e instalaciones que hace parte de la red aérea del Departamento."/>
    <n v="2403050"/>
    <s v="Aeródromos mejorados"/>
    <n v="240305000"/>
    <s v="Aeródromos mejorados."/>
    <s v="9. Industria, Innovación e Infraestructura."/>
    <s v="Incremento"/>
    <s v="No acumulada"/>
    <n v="0"/>
    <n v="4"/>
    <s v="NP"/>
    <n v="2"/>
    <n v="2"/>
    <s v="NP"/>
    <n v="0"/>
    <n v="0"/>
    <n v="0"/>
    <x v="4"/>
    <n v="0"/>
    <n v="0"/>
    <n v="0"/>
    <m/>
    <n v="0"/>
    <s v="SIN AVANCE"/>
    <m/>
    <m/>
    <m/>
    <m/>
    <n v="0"/>
    <s v="SIN AVANCE"/>
    <m/>
    <m/>
    <m/>
    <m/>
    <n v="0"/>
    <s v="NO PROGRAMADA"/>
    <m/>
    <m/>
    <m/>
    <n v="0"/>
    <n v="0"/>
    <s v="SIN AVANCE"/>
  </r>
  <r>
    <s v="INTEGRACION REGIONAL Y DESARROLLO FRONTERIZO"/>
    <x v="16"/>
    <s v="Conectividad aérea, marítima, fluvial y férrea"/>
    <x v="20"/>
    <s v="Infraestructura maritima y fluvial atendida"/>
    <n v="1"/>
    <n v="2"/>
    <x v="5"/>
    <s v="Infraestructura de transporte marítimo."/>
    <n v="566"/>
    <s v="Apoyada la gestión que permita fortalecer la infraestructura marítima de Nariño, mediante el  mantenimiento, ampliación y profundizacion del puerto de Tumaco."/>
    <n v="2406027"/>
    <s v="Canal navegable mantenido"/>
    <n v="240602702"/>
    <s v="Dragados realizados en el canal de acceso"/>
    <s v="9. Industria, Innovación e Infraestructura."/>
    <s v="Incremento"/>
    <s v="No acumulada"/>
    <n v="1"/>
    <n v="2"/>
    <n v="2"/>
    <s v="NP"/>
    <s v="NP"/>
    <s v="NP"/>
    <n v="1"/>
    <n v="50"/>
    <n v="50"/>
    <x v="5"/>
    <n v="30000000000"/>
    <n v="0"/>
    <n v="0"/>
    <m/>
    <n v="0"/>
    <s v="NO PROGRAMADA"/>
    <m/>
    <m/>
    <m/>
    <m/>
    <n v="0"/>
    <s v="NO PROGRAMADA"/>
    <m/>
    <m/>
    <m/>
    <m/>
    <n v="0"/>
    <s v="NO PROGRAMADA"/>
    <m/>
    <m/>
    <m/>
    <n v="1"/>
    <n v="50"/>
    <s v="DEFICIENTE"/>
  </r>
  <r>
    <s v="INTEGRACION REGIONAL Y DESARROLLO FRONTERIZO"/>
    <x v="16"/>
    <s v="Conectividad aérea, marítima, fluvial y férrea"/>
    <x v="20"/>
    <s v="Infraestructura maritima y fluvial atendida"/>
    <n v="1"/>
    <n v="2"/>
    <x v="5"/>
    <s v="Infraestructura de transporte marítimo."/>
    <n v="567"/>
    <s v="Documentos técnicos enfocados a la optimización del puerto, para articularse en la cadena productiva del Departamento, al igual que estudios para el mejoramiento de las áreas de acceso a la zona continental. "/>
    <s v="2406059"/>
    <s v="Documentos de estudios técnicos"/>
    <n v="240605900"/>
    <s v="Documentos de estudios técnicos realizados"/>
    <s v="9. Industria, Innovación e Infraestructura."/>
    <s v="Incremento"/>
    <s v="No acumulada"/>
    <n v="1"/>
    <n v="5"/>
    <n v="1"/>
    <n v="2"/>
    <n v="2"/>
    <s v="NP"/>
    <n v="1"/>
    <n v="100"/>
    <n v="100"/>
    <x v="0"/>
    <n v="0"/>
    <n v="0"/>
    <n v="0"/>
    <m/>
    <n v="0"/>
    <s v="SIN AVANCE"/>
    <m/>
    <m/>
    <m/>
    <m/>
    <n v="0"/>
    <s v="SIN AVANCE"/>
    <m/>
    <m/>
    <m/>
    <m/>
    <n v="0"/>
    <s v="NO PROGRAMADA"/>
    <m/>
    <m/>
    <m/>
    <n v="1"/>
    <n v="20"/>
    <s v="MUY DEFICIENTE"/>
  </r>
  <r>
    <s v="INTEGRACION REGIONAL Y DESARROLLO FRONTERIZO"/>
    <x v="16"/>
    <s v="Conectividad aérea, marítima, fluvial y férrea"/>
    <x v="20"/>
    <s v="Infraestructura maritima y fluvial atendida"/>
    <n v="1"/>
    <n v="2"/>
    <x v="5"/>
    <s v="Infraestructura de transporte fluvial"/>
    <n v="568"/>
    <s v="Apoyada la gestión para fortalecer la Infraestructura fluvial en el departamento: Acuapista, muelles y dragados, Plan Pazcífico, donde se Incluye la construcción de los malecones en Tumaco y Francisco Pizarro."/>
    <n v="2406011"/>
    <s v="Malecones construidos"/>
    <n v="240601100"/>
    <s v="Número de malecones"/>
    <s v="9. Industria, Innovación e Infraestructura."/>
    <s v="Incremento"/>
    <s v="No acumulada"/>
    <n v="0"/>
    <n v="2"/>
    <n v="1"/>
    <n v="1"/>
    <s v="NP"/>
    <s v="NP"/>
    <n v="1"/>
    <n v="100"/>
    <n v="100"/>
    <x v="0"/>
    <n v="0"/>
    <n v="0"/>
    <n v="0"/>
    <m/>
    <n v="0"/>
    <s v="SIN AVANCE"/>
    <m/>
    <m/>
    <m/>
    <m/>
    <n v="0"/>
    <s v="NO PROGRAMADA"/>
    <m/>
    <m/>
    <m/>
    <m/>
    <n v="0"/>
    <s v="NO PROGRAMADA"/>
    <m/>
    <m/>
    <m/>
    <n v="1"/>
    <n v="50"/>
    <s v="DEFICIENTE"/>
  </r>
  <r>
    <s v="INTEGRACION REGIONAL Y DESARROLLO FRONTERIZO"/>
    <x v="16"/>
    <s v="Conectividad aérea, marítima, fluvial y férrea"/>
    <x v="20"/>
    <s v="Infraestructura maritima y fluvial atendida"/>
    <n v="1"/>
    <n v="2"/>
    <x v="5"/>
    <s v="Infraestructura de transporte fluvial"/>
    <n v="569"/>
    <s v="Apoyada la gestión para fortalecer la Infraestructura fluvial en el departamento: Acuapista, muelles y dragados, Plan Pazcífico, donde se Incluye la construcción de los malecones en Tumaco y Francisco Pizarro."/>
    <n v="2406041"/>
    <s v="Documentos de planeación."/>
    <n v="240604100"/>
    <s v="Documentos de planeación realizados "/>
    <s v="9. Industria, Innovación e Infraestructura."/>
    <s v="Incremento"/>
    <s v="No acumulada"/>
    <n v="2"/>
    <n v="5"/>
    <s v="NP"/>
    <n v="2"/>
    <n v="2"/>
    <n v="1"/>
    <n v="0"/>
    <n v="0"/>
    <n v="0"/>
    <x v="4"/>
    <n v="0"/>
    <n v="0"/>
    <n v="0"/>
    <m/>
    <n v="0"/>
    <s v="SIN AVANCE"/>
    <m/>
    <m/>
    <m/>
    <m/>
    <n v="0"/>
    <s v="SIN AVANCE"/>
    <m/>
    <m/>
    <m/>
    <m/>
    <n v="0"/>
    <s v="SIN AVANCE"/>
    <m/>
    <m/>
    <m/>
    <n v="0"/>
    <n v="0"/>
    <s v="SIN AVANCE"/>
  </r>
  <r>
    <s v="INTEGRACION REGIONAL Y DESARROLLO FRONTERIZO"/>
    <x v="16"/>
    <s v="Conectividad aérea, marítima, fluvial y férrea"/>
    <x v="20"/>
    <s v="Infraestructura férrea atendida"/>
    <s v="ND"/>
    <n v="1"/>
    <x v="5"/>
    <s v="Infraestructura de transporte férreo."/>
    <n v="570"/>
    <s v="Apoyada la gestión para desarrollar la infraestructura férrea en el Departamento."/>
    <n v="2404044"/>
    <s v="Estudios de preinversión"/>
    <n v="240404400"/>
    <s v="Estudios de preinversión realizados"/>
    <s v="9. Industria, Innovación e Infraestructura."/>
    <s v="Incremento"/>
    <s v="No acumulada"/>
    <n v="0"/>
    <n v="2"/>
    <s v="NP"/>
    <n v="1"/>
    <n v="1"/>
    <s v="NP"/>
    <n v="0"/>
    <n v="0"/>
    <n v="0"/>
    <x v="4"/>
    <n v="0"/>
    <n v="0"/>
    <n v="0"/>
    <m/>
    <n v="0"/>
    <s v="SIN AVANCE"/>
    <m/>
    <m/>
    <m/>
    <m/>
    <n v="0"/>
    <s v="SIN AVANCE"/>
    <m/>
    <m/>
    <m/>
    <m/>
    <n v="0"/>
    <s v="NO PROGRAMADA"/>
    <m/>
    <m/>
    <m/>
    <n v="0"/>
    <n v="0"/>
    <s v="SIN AVANCE"/>
  </r>
  <r>
    <s v="INTEGRACION REGIONAL Y DESARROLLO FRONTERIZO"/>
    <x v="16"/>
    <s v="Conectividad aérea, marítima, fluvial y férrea"/>
    <x v="20"/>
    <s v="Infraestructura férrea atendida"/>
    <s v="ND"/>
    <n v="1"/>
    <x v="5"/>
    <s v="Infraestructura de transporte férreo."/>
    <n v="571"/>
    <s v="Apoyada la gestión para desarrollar la infraestructura férrea en el Departamento."/>
    <n v="2404041"/>
    <s v="Documentos de planeación."/>
    <n v="240404100"/>
    <s v="Documentos de planeación realizados "/>
    <s v="9. Industria, Innovación e Infraestructura."/>
    <s v="Incremento"/>
    <s v="No acumulada"/>
    <n v="0"/>
    <n v="2"/>
    <s v="NP"/>
    <n v="1"/>
    <n v="1"/>
    <s v="NP"/>
    <n v="0"/>
    <n v="0"/>
    <n v="0"/>
    <x v="4"/>
    <n v="0"/>
    <n v="0"/>
    <n v="0"/>
    <m/>
    <n v="0"/>
    <s v="SIN AVANCE"/>
    <m/>
    <m/>
    <m/>
    <m/>
    <n v="0"/>
    <s v="SIN AVANCE"/>
    <m/>
    <m/>
    <m/>
    <m/>
    <n v="0"/>
    <s v="NO PROGRAMADA"/>
    <m/>
    <m/>
    <m/>
    <n v="0"/>
    <n v="0"/>
    <s v="SIN AVANCE"/>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2"/>
    <s v="Formulado e implementado Plan Estratégico Departamental de Tecnologías de la Información y Comunicación."/>
    <n v="2301004"/>
    <s v="Documentos de planeación"/>
    <n v="230100400"/>
    <s v="Documentos de planeación elaborados"/>
    <s v="9. Industria, Innovación en Infraestructura."/>
    <s v="Mantenimiento"/>
    <s v="No acumulada"/>
    <n v="0"/>
    <n v="1"/>
    <n v="1"/>
    <n v="1"/>
    <n v="1"/>
    <n v="1"/>
    <n v="0.6"/>
    <n v="60"/>
    <n v="60"/>
    <x v="3"/>
    <n v="3787017000"/>
    <n v="585276715"/>
    <n v="190000000"/>
    <m/>
    <n v="0"/>
    <s v="SIN AVANCE"/>
    <m/>
    <m/>
    <m/>
    <m/>
    <n v="0"/>
    <s v="SIN AVANCE"/>
    <m/>
    <m/>
    <m/>
    <m/>
    <n v="0"/>
    <s v="SIN AVANCE"/>
    <m/>
    <m/>
    <m/>
    <n v="0.6"/>
    <n v="15"/>
    <s v="MUY DEFICIENTE"/>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3"/>
    <s v="Fortalecidos muncipios con bajo nivel de internet rural a través de tecnologías de fibra, satelital, radioenlace o hÍdridas."/>
    <n v="2301028"/>
    <s v="Servicio de conexiones a redes de servicio portador"/>
    <n v="230102800"/>
    <s v="Municipios y áreas no municipalizadas_x000a_conectados a redes de servicio "/>
    <s v="9. Industria, Innovación en Infraestructura."/>
    <s v="Incremento"/>
    <s v="No acumulada"/>
    <n v="0"/>
    <n v="24"/>
    <n v="4"/>
    <n v="8"/>
    <n v="8"/>
    <n v="4"/>
    <n v="465"/>
    <n v="11625"/>
    <n v="100"/>
    <x v="0"/>
    <n v="180000000"/>
    <n v="148000000"/>
    <n v="40000000"/>
    <m/>
    <n v="0"/>
    <s v="SIN AVANCE"/>
    <m/>
    <m/>
    <m/>
    <m/>
    <n v="0"/>
    <s v="SIN AVANCE"/>
    <m/>
    <m/>
    <m/>
    <m/>
    <n v="0"/>
    <s v="SIN AVANCE"/>
    <m/>
    <m/>
    <m/>
    <n v="465"/>
    <n v="100"/>
    <s v="OPTIMO"/>
  </r>
  <r>
    <s v="INTEGRACION REGIONAL Y DESARROLLO FRONTERIZO"/>
    <x v="17"/>
    <s v="CONECTIVIDAD: Reducción de la brecha digital y la pobreza"/>
    <x v="21"/>
    <s v="Indice de penetración de conectividad"/>
    <n v="3.51"/>
    <n v="5"/>
    <x v="15"/>
    <s v="Facilitar el acceso y uso de las Tecnologías de la Información y las Comunicaciones en todo el territorio nacional"/>
    <n v="574"/>
    <s v="Proporción de hogares con infraestructura de telecomunicaciones de última milla y terminal de usuario para permitir el acceso a Internet en hogares de bajos ingresos."/>
    <n v="2301027"/>
    <s v="Servicio de conexiones a redes de acceso"/>
    <n v="230102700"/>
    <s v="Hogares con conexión a internet"/>
    <s v="9. Industria, Innovación en Infraestructura."/>
    <s v="Incremento"/>
    <s v="Acumulada"/>
    <n v="53"/>
    <n v="59"/>
    <n v="53.05"/>
    <n v="55"/>
    <n v="57"/>
    <n v="59"/>
    <n v="62"/>
    <n v="116.870876531574"/>
    <n v="100"/>
    <x v="0"/>
    <n v="180000000"/>
    <n v="74000000"/>
    <n v="30000000"/>
    <m/>
    <n v="0"/>
    <s v="SIN AVANCE"/>
    <m/>
    <m/>
    <m/>
    <m/>
    <n v="0"/>
    <s v="SIN AVANCE"/>
    <m/>
    <m/>
    <m/>
    <m/>
    <n v="0"/>
    <s v="SIN AVANCE"/>
    <m/>
    <m/>
    <m/>
    <n v="62"/>
    <n v="100"/>
    <s v="OPTIMO"/>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5"/>
    <s v="Desarrollados, implementados y mejorados  aplicativos, herramientas y servicios tecnológicos en el marco de la estrategia de Gobierno Digital. "/>
    <n v="2302086"/>
    <s v="Servicios de Información para la implementación de la Estrategia de Gobierno digital"/>
    <n v="230208600"/>
    <s v="Herramientas tecnológicas de Gobierno digital implemetadas "/>
    <s v="16 Paz Justicia e Instituciones sólidas."/>
    <s v="Incremento"/>
    <s v="Acumulada"/>
    <n v="10"/>
    <n v="16"/>
    <n v="3"/>
    <n v="1"/>
    <n v="1"/>
    <n v="1"/>
    <n v="1"/>
    <n v="33.333333333333336"/>
    <n v="33.333333333333336"/>
    <x v="5"/>
    <n v="60000000"/>
    <n v="66000000"/>
    <n v="25000000"/>
    <m/>
    <n v="0"/>
    <s v="SIN AVANCE"/>
    <m/>
    <m/>
    <m/>
    <m/>
    <n v="0"/>
    <s v="SIN AVANCE"/>
    <m/>
    <m/>
    <m/>
    <m/>
    <n v="0"/>
    <s v="SIN AVANCE"/>
    <m/>
    <m/>
    <m/>
    <n v="1"/>
    <n v="6.25"/>
    <s v="MUY DEFICIENTE"/>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6"/>
    <s v="Creado y en funcionamiento canal de radio y audiovisual institucional."/>
    <n v="2302014"/>
    <s v="Servicio de apoyo financiero para el desarrollo de proyectos e Investigación, desarrollo e innovación en temas TIC"/>
    <n v="230201400"/>
    <s v="Proyectos apoyados"/>
    <s v="16 Paz Justicia e Instituciones sólidas."/>
    <s v="Incremento"/>
    <s v="Acumulada"/>
    <n v="0"/>
    <n v="2"/>
    <n v="1"/>
    <n v="2"/>
    <n v="2"/>
    <n v="2"/>
    <n v="0"/>
    <n v="0"/>
    <n v="0"/>
    <x v="1"/>
    <n v="40000000"/>
    <n v="0"/>
    <n v="0"/>
    <m/>
    <n v="0"/>
    <s v="SIN AVANCE"/>
    <m/>
    <m/>
    <m/>
    <m/>
    <n v="0"/>
    <s v="SIN AVANCE"/>
    <m/>
    <m/>
    <m/>
    <m/>
    <n v="0"/>
    <s v="SIN AVANCE"/>
    <m/>
    <m/>
    <m/>
    <n v="0"/>
    <n v="0"/>
    <s v="SIN AVANCE"/>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7"/>
    <s v="Asistencia técnica en transformación digital a Mipymes, empresas y emprendimientos."/>
    <n v="2302021"/>
    <s v="_x000a_Servicio de asistencia técnicas a emprendedores y empresas_x000a__x000a_"/>
    <n v="230202100"/>
    <s v="Emprendedores y empresas asistidas_x000a_técnicamente "/>
    <s v="9. Industria, Innovación en Infraestructura."/>
    <s v="Incremento"/>
    <s v="No acumulada"/>
    <n v="5"/>
    <n v="120"/>
    <n v="30"/>
    <n v="30"/>
    <n v="30"/>
    <n v="30"/>
    <n v="895"/>
    <n v="2983.3333333333335"/>
    <n v="100"/>
    <x v="0"/>
    <n v="30000000"/>
    <n v="0"/>
    <n v="0"/>
    <m/>
    <n v="0"/>
    <s v="SIN AVANCE"/>
    <m/>
    <m/>
    <m/>
    <m/>
    <n v="0"/>
    <s v="SIN AVANCE"/>
    <m/>
    <m/>
    <m/>
    <m/>
    <n v="0"/>
    <s v="SIN AVANCE"/>
    <m/>
    <m/>
    <m/>
    <n v="895"/>
    <n v="100"/>
    <s v="OPTIMO"/>
  </r>
  <r>
    <s v="INTEGRACION REGIONAL Y DESARROLLO FRONTERIZO"/>
    <x v="17"/>
    <s v="TECNOLOGÍA QUE TRANSFORMA: Ecosistemas de Innovación."/>
    <x v="21"/>
    <s v="Ciencia, Tecnología e Innovación - Índice de gobierno digital en entidades del orden territorial"/>
    <n v="0.69799999999999995"/>
    <n v="0.79800000000000004"/>
    <x v="15"/>
    <s v="Fomento del desarrollo de aplicaciones, software y contenidos para impulsar la apropiación de las Tecnologías de la Información y las Comunicaciones (TIC)"/>
    <n v="578"/>
    <s v="Apoyados proyectos de valor agregado a la producción agrícola del departamento en el marco de la estrategia ciudades inteligentes "/>
    <n v="2301066"/>
    <s v="Servicio de apoyo financiero para el acceso a terminales de cómputo y contenidos digitales"/>
    <n v="230106600"/>
    <s v="Proyectos financiados"/>
    <s v="9. Industria, Innovación en Infraestructura."/>
    <s v="Incremento"/>
    <s v="Acumulada"/>
    <n v="0"/>
    <n v="2"/>
    <n v="1"/>
    <n v="2"/>
    <n v="2"/>
    <n v="2"/>
    <n v="0"/>
    <n v="0"/>
    <n v="0"/>
    <x v="1"/>
    <n v="45000000"/>
    <n v="45000000"/>
    <n v="10490454"/>
    <m/>
    <n v="0"/>
    <s v="SIN AVANCE"/>
    <m/>
    <m/>
    <m/>
    <m/>
    <n v="0"/>
    <s v="SIN AVANCE"/>
    <m/>
    <m/>
    <m/>
    <m/>
    <n v="0"/>
    <s v="SIN AVANCE"/>
    <m/>
    <m/>
    <m/>
    <n v="0"/>
    <n v="0"/>
    <s v="SIN AVANCE"/>
  </r>
  <r>
    <s v="INTEGRACION REGIONAL Y DESARROLLO FRONTERIZO"/>
    <x v="17"/>
    <s v="EDUCACIÓN DIGITAL: Habilidades para la transformación digital"/>
    <x v="21"/>
    <s v="Acceso a la educación - Cobertura neta en educación - Total"/>
    <n v="0.76600000000000001"/>
    <n v="0.76900000000000002"/>
    <x v="15"/>
    <s v="Fomento del desarrollo de aplicaciones, software y contenidos para impulsar la apropiación de las Tecnologías de la Información y las Comunicaciones (TIC)"/>
    <n v="579"/>
    <s v="Implementada estrategia de apropiación / formación TIC con enfoque diferencial y poblacional."/>
    <n v="2301047"/>
    <s v="Servicio de difusión para promover el uso de internet"/>
    <n v="230104700"/>
    <s v="Personas capacitadas en tecnologías en el uso de  y apropiación de las TIC, con efoque diferencial y poblacional"/>
    <s v="16, Paz Justicia e Instituciones sólidas._x000a_9. Industria, Innovación en Infraestructura."/>
    <s v="Incremento"/>
    <s v="No acumulada"/>
    <n v="100"/>
    <n v="2400"/>
    <n v="500"/>
    <n v="700"/>
    <n v="700"/>
    <n v="500"/>
    <n v="500"/>
    <n v="100"/>
    <n v="100"/>
    <x v="0"/>
    <n v="30000000"/>
    <n v="0"/>
    <n v="0"/>
    <m/>
    <n v="0"/>
    <s v="SIN AVANCE"/>
    <m/>
    <m/>
    <m/>
    <m/>
    <n v="0"/>
    <s v="SIN AVANCE"/>
    <m/>
    <m/>
    <m/>
    <m/>
    <n v="0"/>
    <s v="SIN AVANCE"/>
    <m/>
    <m/>
    <m/>
    <n v="500"/>
    <n v="20.833333333333332"/>
    <s v="MUY DEFICIENTE"/>
  </r>
  <r>
    <s v="INTEGRACION REGIONAL Y DESARROLLO FRONTERIZO"/>
    <x v="17"/>
    <s v="EDUCACIÓN DIGITAL: Habilidades para la transformación digital"/>
    <x v="21"/>
    <s v="Acceso a la educación - Cobertura neta en educación - Total"/>
    <n v="0.76600000000000001"/>
    <n v="0.76900000000000002"/>
    <x v="15"/>
    <s v="Fomento del desarrollo de aplicaciones, software y contenidos para impulsar la apropiación de las Tecnologías de la Información y las Comunicaciones (TIC)"/>
    <n v="580"/>
    <s v="Creación y fortalecimiento de centros digitales con enfoque educativo  en TIC."/>
    <n v="2301066"/>
    <s v="Servicio de Investigación, Desarrollo e Innovación para la industria de las Tecnologías de la Información"/>
    <n v="230106600"/>
    <s v="Proyectos financiados"/>
    <s v="9. Industria, Innovación en Infraestructura."/>
    <s v="Incremento"/>
    <s v="No acumulada"/>
    <n v="0"/>
    <n v="40"/>
    <n v="5"/>
    <n v="15"/>
    <n v="15"/>
    <n v="5"/>
    <n v="2"/>
    <n v="40"/>
    <n v="40"/>
    <x v="5"/>
    <n v="40000000"/>
    <n v="0"/>
    <n v="0"/>
    <m/>
    <n v="0"/>
    <s v="SIN AVANCE"/>
    <m/>
    <m/>
    <m/>
    <m/>
    <n v="0"/>
    <s v="SIN AVANCE"/>
    <m/>
    <m/>
    <m/>
    <m/>
    <n v="0"/>
    <s v="SIN AVANCE"/>
    <m/>
    <m/>
    <m/>
    <n v="2"/>
    <n v="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1"/>
    <s v="Actualizada e implementada la Política Pública de Innovacion Social del Departamento."/>
    <n v="2302039"/>
    <s v="Servicio de investigación, desarrollo e innovación para la industria de las tecnologías de la información"/>
    <n v="230203900"/>
    <s v="Modelos para el desarrollo de actividades I+D+i en la industria TIC nacional desarrollados"/>
    <s v="9. Industria, Innovación en Infraestructura._x000a_4. Educacion de calidad. "/>
    <s v="Mantenimiento"/>
    <s v="No acumulada"/>
    <n v="1"/>
    <n v="4"/>
    <n v="1"/>
    <n v="1"/>
    <n v="1"/>
    <n v="1"/>
    <n v="1"/>
    <n v="100"/>
    <n v="100"/>
    <x v="0"/>
    <n v="538263429"/>
    <n v="201112636"/>
    <n v="35961490"/>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2"/>
    <s v="Creado y funcionando el Comité Departamental de Innovación. "/>
    <n v="2302083"/>
    <s v="Documentos de lineamientos técnicos"/>
    <n v="230205100"/>
    <s v="Documentos de lineamientos técnicos elaborados"/>
    <s v="9. Industria, Innovación en Infraestructura._x000a_4. Educacion de calidad. "/>
    <s v="Mantenimiento"/>
    <s v="No acumulada"/>
    <n v="0"/>
    <n v="1"/>
    <n v="1"/>
    <n v="1"/>
    <n v="1"/>
    <n v="1"/>
    <n v="1"/>
    <n v="100"/>
    <n v="100"/>
    <x v="0"/>
    <n v="30000000"/>
    <n v="58641045"/>
    <n v="37822197"/>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3"/>
    <s v="Apoyados proyectos de innovación rural y ecoinnovación para mejorar procesos de producción, transformación y comercialización"/>
    <n v="2302019"/>
    <s v="Servicio de apoyo financiero para la promoción de la innovación y la especilización en la industria de las tecnologías de la información"/>
    <n v="230201900"/>
    <s v="Proyectos de investigación, innovación y desarrollo cofinanciados"/>
    <s v="9. Industria, Innovación en Infraestructura._x000a_4. Educacion de calidad. "/>
    <s v="Incremento"/>
    <s v="No acumulada"/>
    <n v="3"/>
    <n v="14"/>
    <n v="2"/>
    <n v="4"/>
    <n v="4"/>
    <n v="4"/>
    <n v="5"/>
    <n v="250"/>
    <n v="100"/>
    <x v="0"/>
    <n v="30000000"/>
    <n v="58641045"/>
    <n v="37822197"/>
    <m/>
    <n v="0"/>
    <s v="SIN AVANCE"/>
    <m/>
    <m/>
    <m/>
    <m/>
    <n v="0"/>
    <s v="SIN AVANCE"/>
    <m/>
    <m/>
    <m/>
    <m/>
    <n v="0"/>
    <s v="SIN AVANCE"/>
    <m/>
    <m/>
    <m/>
    <n v="5"/>
    <n v="35.714285714285715"/>
    <s v="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4"/>
    <s v="Diseñada e implementada estrategia de fortalecimiento para el centro de innovación social y tecnológico de Nariño - CISNA -_x000a_"/>
    <n v="2302043"/>
    <s v="Servicio de promoción y divulgación de estrategias para MiPyme"/>
    <n v="230204300"/>
    <s v="Estrategia implementada "/>
    <s v="9. Industria, Innovación en Infraestructura._x000a_4. Educacion de calidad. "/>
    <s v="Incremento"/>
    <s v="No acumulada"/>
    <n v="1"/>
    <n v="4"/>
    <n v="1"/>
    <n v="1"/>
    <n v="1"/>
    <n v="1"/>
    <n v="1"/>
    <n v="100"/>
    <n v="100"/>
    <x v="0"/>
    <n v="47508303"/>
    <n v="58641045"/>
    <n v="37822197"/>
    <m/>
    <n v="0"/>
    <s v="SIN AVANCE"/>
    <m/>
    <m/>
    <m/>
    <m/>
    <n v="0"/>
    <s v="SIN AVANCE"/>
    <m/>
    <m/>
    <m/>
    <m/>
    <n v="0"/>
    <s v="SIN AVANCE"/>
    <m/>
    <m/>
    <m/>
    <n v="1"/>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5"/>
    <s v="Creados e implementados laboratorios ciudadanos para la paz y la inclusión social."/>
    <n v="2302041"/>
    <s v="Servicio de promoción de la participación ciudadana para el fomento del diálogo con el Estado"/>
    <n v="230204100"/>
    <s v="Ejercicios de participación ciudadana realizados "/>
    <s v="9. Industria, Innovación en Infraestructura._x000a_4. Educacion de calidad. "/>
    <s v="Incremento"/>
    <s v="No acumulada"/>
    <n v="3"/>
    <n v="16"/>
    <n v="4"/>
    <n v="4"/>
    <n v="4"/>
    <n v="4"/>
    <n v="4"/>
    <n v="100"/>
    <n v="100"/>
    <x v="0"/>
    <n v="30000000"/>
    <n v="58641045"/>
    <n v="37822197"/>
    <m/>
    <n v="0"/>
    <s v="SIN AVANCE"/>
    <m/>
    <m/>
    <m/>
    <m/>
    <n v="0"/>
    <s v="SIN AVANCE"/>
    <m/>
    <m/>
    <m/>
    <m/>
    <n v="0"/>
    <s v="SIN AVANCE"/>
    <m/>
    <m/>
    <m/>
    <n v="4"/>
    <n v="25"/>
    <s v="MUY 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6"/>
    <s v="Incrementar la apropiación, promoción y posicionamiento de cafés especiales de origen Nariño - Ordenanza 004/2023_x000a__x000a_"/>
    <n v="2302051"/>
    <s v="Servicio de difusión de instrumentos de promoción de la innovación en la industria TIC"/>
    <n v="230205100"/>
    <s v="Eventos para difundir instrumentos de promoción de la innnovación en la industria TIC realizados"/>
    <s v="9. Industria, Innovación en Infraestructura._x000a_4. Educacion de calidad. "/>
    <s v="Incremento"/>
    <s v="No acumulada"/>
    <n v="1"/>
    <n v="16"/>
    <n v="4"/>
    <n v="4"/>
    <n v="4"/>
    <n v="4"/>
    <n v="8"/>
    <n v="200"/>
    <n v="100"/>
    <x v="0"/>
    <n v="80000000"/>
    <n v="58641045"/>
    <n v="37822197"/>
    <m/>
    <n v="0"/>
    <s v="SIN AVANCE"/>
    <m/>
    <m/>
    <m/>
    <m/>
    <n v="0"/>
    <s v="SIN AVANCE"/>
    <m/>
    <m/>
    <m/>
    <m/>
    <n v="0"/>
    <s v="SIN AVANCE"/>
    <m/>
    <m/>
    <m/>
    <n v="8"/>
    <n v="50"/>
    <s v="DEFICIENTE"/>
  </r>
  <r>
    <s v="INTEGRACION REGIONAL Y DESARROLLO FRONTERIZO"/>
    <x v="17"/>
    <s v="Ciencia, tecnología e innovación para la transformación productiva y la_x000a_resolución de desafíos sociales, económicos y ambientales de Nariño."/>
    <x v="22"/>
    <s v="Innovación pública digital"/>
    <n v="88.89"/>
    <n v="95"/>
    <x v="15"/>
    <s v="Fomento al desarrollo de aplicaciones Software y contenidos para impulsar la apropiacion de las tecnologias de la información y las comunicaciones (TIC)"/>
    <n v="587"/>
    <s v="Desarrollo de habilidades para la apropociación del conocimiento en innovacion y tecnología a estudiantes de instituciones educativas públicas y servidores públicos"/>
    <n v="2302059"/>
    <s v="Servicio de educación informal en uso responsable y seguro de las tecnologías de la información y las comunicaciones "/>
    <n v="230205900"/>
    <s v="Personas de la comunidad sensibilizadas en uso responsable y seguro de las TIC"/>
    <s v="9. Industria, Innovación en Infraestructura._x000a_4. Educacion de calidad. "/>
    <s v="Incremento"/>
    <s v="No acumulada"/>
    <n v="200"/>
    <n v="1800"/>
    <n v="300"/>
    <n v="500"/>
    <n v="500"/>
    <n v="500"/>
    <n v="912"/>
    <n v="304"/>
    <n v="100"/>
    <x v="0"/>
    <n v="229189924"/>
    <n v="201112636"/>
    <n v="35961490"/>
    <m/>
    <n v="0"/>
    <s v="SIN AVANCE"/>
    <m/>
    <m/>
    <m/>
    <m/>
    <n v="0"/>
    <s v="SIN AVANCE"/>
    <m/>
    <m/>
    <m/>
    <m/>
    <n v="0"/>
    <s v="SIN AVANCE"/>
    <m/>
    <m/>
    <m/>
    <n v="912"/>
    <n v="50.666666666666664"/>
    <s v="DEFICIENT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88"/>
    <s v="Vinculado el departamento de Nariño a la RAP Amazonía."/>
    <n v="4599021"/>
    <s v="Documentos normativos"/>
    <n v="459902100"/>
    <s v="Documentos normativos realizados"/>
    <s v="13. Acción por el clima."/>
    <s v="Mantenimiento"/>
    <s v="No acumulada"/>
    <n v="0"/>
    <n v="1"/>
    <s v="NP"/>
    <n v="1"/>
    <n v="1"/>
    <n v="1"/>
    <n v="0"/>
    <n v="0"/>
    <n v="0"/>
    <x v="4"/>
    <n v="23869374.600000001"/>
    <n v="18140420"/>
    <n v="10416800"/>
    <m/>
    <n v="0"/>
    <s v="SIN AVANCE"/>
    <m/>
    <m/>
    <m/>
    <m/>
    <n v="0"/>
    <s v="SIN AVANCE"/>
    <m/>
    <m/>
    <m/>
    <m/>
    <n v="0"/>
    <s v="SIN AVANCE"/>
    <m/>
    <m/>
    <m/>
    <n v="0"/>
    <n v="0"/>
    <s v="SIN AVANC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89"/>
    <s v="Diseñada e implementada la ruta de coordinación y gestión de programas, proyectos e iniciativas de Cooperación Internacional en Nariño. _x000a_"/>
    <n v="4599020"/>
    <s v="Documentos metodológicos"/>
    <n v="459902000"/>
    <s v="Documentos metodológicos realizados"/>
    <s v="8. Trabajo decente y crecimiento económico."/>
    <s v="Mantenimiento"/>
    <s v="No acumulada"/>
    <n v="0"/>
    <n v="1"/>
    <n v="1"/>
    <n v="1"/>
    <n v="1"/>
    <n v="1"/>
    <n v="30"/>
    <n v="3000"/>
    <n v="100"/>
    <x v="0"/>
    <n v="71608123.799999997"/>
    <n v="54421260"/>
    <n v="31250400"/>
    <m/>
    <n v="0"/>
    <s v="SIN AVANCE"/>
    <m/>
    <m/>
    <m/>
    <m/>
    <n v="0"/>
    <s v="SIN AVANCE"/>
    <m/>
    <m/>
    <m/>
    <m/>
    <n v="0"/>
    <s v="SIN AVANCE"/>
    <m/>
    <m/>
    <m/>
    <n v="30"/>
    <n v="750"/>
    <s v="OPTIMO"/>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90"/>
    <s v="Formalización de acuerdos de hermanamiento con países del Caribe, Medio Oriente, Asia Pacifico y Europa."/>
    <n v="4599019"/>
    <s v="Documentos de planeación"/>
    <n v="459901902"/>
    <s v="Documentos de planeación con seguimiento realizado"/>
    <s v="8. Trabajo decente y crecimiento económico."/>
    <s v="Incremento"/>
    <s v="No acumulada"/>
    <n v="2"/>
    <n v="8"/>
    <n v="2"/>
    <n v="2"/>
    <n v="2"/>
    <n v="2"/>
    <n v="3"/>
    <n v="150"/>
    <n v="100"/>
    <x v="0"/>
    <n v="47738749.200000003"/>
    <n v="36280840"/>
    <n v="20833600"/>
    <m/>
    <n v="0"/>
    <s v="SIN AVANCE"/>
    <m/>
    <m/>
    <m/>
    <m/>
    <n v="0"/>
    <s v="SIN AVANCE"/>
    <m/>
    <m/>
    <m/>
    <m/>
    <n v="0"/>
    <s v="SIN AVANCE"/>
    <m/>
    <m/>
    <m/>
    <n v="3"/>
    <n v="37.5"/>
    <s v="DEFICIENTE"/>
  </r>
  <r>
    <s v="INTEGRACION REGIONAL Y DESARROLLO FRONTERIZO"/>
    <x v="18"/>
    <s v="Dinamización de la Cooperación Internacional para la promoción del desarrollo económico de Nariño, región país para el mundo."/>
    <x v="23"/>
    <s v="Indice de Internacionalización Departamental"/>
    <n v="2.34"/>
    <n v="2.9"/>
    <x v="1"/>
    <s v="Fortalecimiento a la gestión y dirección de la administración pública territorial"/>
    <n v="591"/>
    <s v="Realizar vitrinas comerciales regionales, nacionales e internacionales para incentivar la dinámica económica y social que promuevan acuerdos comerciales de exportación e importación de productos y servicios con paises aliados."/>
    <n v="4599029"/>
    <s v="Servicio de integración de la oferta pública"/>
    <n v="459902900"/>
    <s v="Espacios de integración de oferta pública generados"/>
    <s v="8. Trabajo decente y crecimiento económico."/>
    <s v="Incremento"/>
    <s v="No acumulada"/>
    <n v="1"/>
    <n v="12"/>
    <n v="3"/>
    <n v="3"/>
    <n v="3"/>
    <n v="3"/>
    <n v="4"/>
    <n v="133.33333333333334"/>
    <n v="100"/>
    <x v="0"/>
    <n v="95477498.400000006"/>
    <n v="72561680"/>
    <n v="41667200"/>
    <m/>
    <n v="0"/>
    <s v="SIN AVANCE"/>
    <m/>
    <m/>
    <m/>
    <m/>
    <n v="0"/>
    <s v="SIN AVANCE"/>
    <m/>
    <m/>
    <m/>
    <m/>
    <n v="0"/>
    <s v="SIN AVANCE"/>
    <m/>
    <m/>
    <m/>
    <n v="4"/>
    <n v="33.333333333333336"/>
    <s v="DEFICIENT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2"/>
    <s v="Fortalecimiento de las relaciones en la zona de integración fronteriza: relaciones binacionales, departamentos, provincias y municipios fronterizos, mediante: _x000a__x000a_* Reactivación del  convenio de hermanamiento Ecuador - Colombia._x000a_* Reactivación del Observatorio de la Zona de Integración Fronteriza, en articulación con la Cancillería. _x000a_* Encuentros culturales, deportivos, sociales, ferias, talleres en pro de la integracion de zona fronteriza."/>
    <n v="4599018"/>
    <s v="Documentos de lineamientos técnicos"/>
    <n v="459901802"/>
    <s v="Documentos de estrategias de posicionamiento y articulación interinstitucional implementados "/>
    <s v="8. Trabajo decente y crecimiento economico.                     10. Reduccion de las desigualdades.                                         16. Paz, justicia e instituciones solidas.                                   17. Alianzas para logras los ODS."/>
    <s v="Incremento"/>
    <s v="No acumulada"/>
    <n v="2"/>
    <n v="8"/>
    <n v="2"/>
    <n v="2"/>
    <n v="2"/>
    <n v="2"/>
    <n v="5"/>
    <n v="250"/>
    <n v="100"/>
    <x v="0"/>
    <n v="76360000"/>
    <n v="54735925"/>
    <n v="24483175"/>
    <m/>
    <n v="0"/>
    <s v="SIN AVANCE"/>
    <m/>
    <m/>
    <m/>
    <m/>
    <n v="0"/>
    <s v="SIN AVANCE"/>
    <m/>
    <m/>
    <m/>
    <m/>
    <n v="0"/>
    <s v="SIN AVANCE"/>
    <m/>
    <m/>
    <m/>
    <n v="5"/>
    <n v="62.5"/>
    <s v="ACEPTABL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3"/>
    <s v="Asistencia técnica en programas y proyectos de apoyo a la gestión de la administración territorial a municipios de la zona de integración fronteriza y de la Exprovincia de Obando."/>
    <s v="4599031"/>
    <s v="Servicio de asistencia técnica"/>
    <n v="459903100"/>
    <s v="Entidades, organismos y dependencias asistidos técnicamente"/>
    <s v="8. Trabajo decente y crecimiento economico.                     10. Reduccion de las desigualdades.                                         16. Paz, justicia e instituciones solidas.                                   17. Alianzas para logras los ODS."/>
    <s v="Incremento"/>
    <s v="No acumulada"/>
    <n v="5"/>
    <n v="28"/>
    <n v="7"/>
    <n v="7"/>
    <n v="7"/>
    <n v="7"/>
    <n v="8"/>
    <n v="114.28571428571429"/>
    <n v="100"/>
    <x v="0"/>
    <n v="76360000"/>
    <n v="54735925"/>
    <n v="24483175"/>
    <m/>
    <n v="0"/>
    <s v="SIN AVANCE"/>
    <m/>
    <m/>
    <m/>
    <m/>
    <n v="0"/>
    <s v="SIN AVANCE"/>
    <m/>
    <m/>
    <m/>
    <m/>
    <n v="0"/>
    <s v="SIN AVANCE"/>
    <m/>
    <m/>
    <m/>
    <n v="8"/>
    <n v="28.571428571428573"/>
    <s v="MUY DEFICIENTE"/>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4"/>
    <s v="Apoyo en la formulación e implementación del plan estratégico para la atención de población migrante, en articulación con  la mesa departamental de migraciones y Secretaría de gobierno departamental."/>
    <n v="4599019"/>
    <s v="Documentos de planeación"/>
    <n v="459901901"/>
    <s v="Planes estratégicos elaborados"/>
    <s v="8. Trabajo decente y crecimiento economico.                     10. Reduccion de las desigualdades.                                         16. Paz, justicia e instituciones solidas.                                   17. Alianzas para logras los ODS."/>
    <s v="Incremento"/>
    <s v="No acumulada"/>
    <n v="0"/>
    <n v="4"/>
    <n v="1"/>
    <n v="1"/>
    <n v="1"/>
    <n v="1"/>
    <n v="4"/>
    <n v="400"/>
    <n v="100"/>
    <x v="0"/>
    <n v="76360000"/>
    <n v="54735925"/>
    <n v="24483175"/>
    <m/>
    <n v="0"/>
    <s v="SIN AVANCE"/>
    <m/>
    <m/>
    <m/>
    <m/>
    <n v="0"/>
    <s v="SIN AVANCE"/>
    <m/>
    <m/>
    <m/>
    <m/>
    <n v="0"/>
    <s v="SIN AVANCE"/>
    <m/>
    <m/>
    <m/>
    <n v="4"/>
    <n v="100"/>
    <s v="OPTIMO"/>
  </r>
  <r>
    <s v="INTEGRACION REGIONAL Y DESARROLLO FRONTERIZO"/>
    <x v="19"/>
    <s v="_x000a__x000a_Integración y desarrollo fronterizo ZIFEC_x000a_"/>
    <x v="24"/>
    <s v="Indice de internacionalización departamental"/>
    <s v="2.34"/>
    <n v="2.5"/>
    <x v="1"/>
    <s v="Fortalecimiento a la gestión y dirección de la administración pública territorial"/>
    <n v="595"/>
    <s v="Proyectos financiados a través de la gestión de fondos y recursos nacionales e internacionales del convenio de hermanamiento OZIFEC."/>
    <s v="4599031"/>
    <s v="Servicio de asistencia técnica"/>
    <n v="459903104"/>
    <s v="Proyectos asistidos técnicamente"/>
    <s v="8. Trabajo decente y crecimiento economico.                     10. Reduccion de las desigualdades.                                         16. Paz, justicia e instituciones solidas.                                   17. Alianzas para logras los ODS."/>
    <s v="Incremento"/>
    <s v="Acumulada"/>
    <n v="0"/>
    <n v="2"/>
    <n v="1"/>
    <n v="2"/>
    <n v="2"/>
    <n v="2"/>
    <n v="4"/>
    <n v="400"/>
    <n v="100"/>
    <x v="0"/>
    <n v="76360000"/>
    <n v="54735925"/>
    <n v="24483175"/>
    <m/>
    <n v="0"/>
    <s v="SIN AVANCE"/>
    <m/>
    <m/>
    <m/>
    <m/>
    <n v="0"/>
    <s v="SIN AVANCE"/>
    <m/>
    <m/>
    <m/>
    <m/>
    <n v="0"/>
    <s v="SIN AVANCE"/>
    <m/>
    <m/>
    <m/>
    <n v="4"/>
    <n v="100"/>
    <s v="OPTIMO"/>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6"/>
    <s v="Sedes institucionales adecuadas."/>
    <s v="4599011"/>
    <s v="Sedes adecuadas"/>
    <n v="459901100"/>
    <s v="Sedes adecuadas"/>
    <s v="8-Trabajo decente y crecimiento economico._x000a_"/>
    <s v="Mantenimiento"/>
    <s v="No acumulada"/>
    <n v="10"/>
    <n v="10"/>
    <n v="2"/>
    <n v="3"/>
    <n v="3"/>
    <n v="2"/>
    <n v="0"/>
    <n v="0"/>
    <n v="0"/>
    <x v="1"/>
    <n v="0"/>
    <n v="0"/>
    <n v="0"/>
    <m/>
    <n v="0"/>
    <s v="SIN AVANCE"/>
    <m/>
    <m/>
    <m/>
    <m/>
    <n v="0"/>
    <s v="SIN AVANCE"/>
    <m/>
    <m/>
    <m/>
    <m/>
    <n v="0"/>
    <s v="SIN AVANCE"/>
    <m/>
    <m/>
    <m/>
    <n v="0"/>
    <n v="0"/>
    <s v="SIN AVANCE"/>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7"/>
    <s v="Gestionados comodatos y/o donaciones de bienes inmuebles para el funcionamiento administrativo y/o operativo de la entidad."/>
    <n v="4599015"/>
    <s v="Sedes adquiridas"/>
    <n v="459901500"/>
    <s v="Sedes adquiridas"/>
    <s v="8-Trabajo decente y crecimiento economico._x000a_"/>
    <s v="Incremento"/>
    <s v="Acumulada"/>
    <n v="2"/>
    <n v="6"/>
    <n v="1"/>
    <n v="1"/>
    <n v="1"/>
    <n v="1"/>
    <n v="1"/>
    <n v="100"/>
    <n v="100"/>
    <x v="0"/>
    <n v="0"/>
    <n v="0"/>
    <n v="0"/>
    <m/>
    <n v="0"/>
    <s v="SIN AVANCE"/>
    <m/>
    <m/>
    <m/>
    <m/>
    <n v="0"/>
    <s v="SIN AVANCE"/>
    <m/>
    <m/>
    <m/>
    <m/>
    <n v="0"/>
    <s v="SIN AVANCE"/>
    <m/>
    <m/>
    <m/>
    <n v="1"/>
    <n v="16.666666666666668"/>
    <s v="MUY DEFICIENTE"/>
  </r>
  <r>
    <s v="GESTION Y ADMINISTRACION PUBLICA PARA LA TRANSFORMACION"/>
    <x v="20"/>
    <s v="Fortalecimiento de la administración departamental mediante estrategias de eficiencia administrativa."/>
    <x v="25"/>
    <s v="Índice de desempeño institucional"/>
    <n v="0.65290000000000004"/>
    <n v="0.7"/>
    <x v="1"/>
    <s v="Fortalecimiento a la gestión y dirección de la administración pública territorial"/>
    <n v="598"/>
    <s v="Sedes institucionales construidas."/>
    <n v="4599009"/>
    <s v="Sedes construidas"/>
    <n v="459900900"/>
    <s v="Sedes construidas"/>
    <s v="8-Trabajo decente y crecimiento economico._x000a_"/>
    <s v="Incremento"/>
    <s v="No acumulada"/>
    <n v="0"/>
    <n v="7"/>
    <n v="1"/>
    <n v="2"/>
    <n v="2"/>
    <n v="2"/>
    <n v="0"/>
    <n v="0"/>
    <n v="0"/>
    <x v="1"/>
    <n v="0"/>
    <n v="0"/>
    <n v="0"/>
    <m/>
    <n v="0"/>
    <s v="SIN AVANCE"/>
    <m/>
    <m/>
    <m/>
    <m/>
    <n v="0"/>
    <s v="SIN AVANCE"/>
    <m/>
    <m/>
    <m/>
    <m/>
    <n v="0"/>
    <s v="SIN AVANCE"/>
    <m/>
    <m/>
    <m/>
    <n v="0"/>
    <n v="0"/>
    <s v="SIN AVANC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599"/>
    <s v="Sistema de gestión documental implementado."/>
    <n v="4599017"/>
    <s v="Servicio de gestión documental"/>
    <n v="459901700"/>
    <s v="Sistema de gestión documental implementado"/>
    <s v="8-Trabajo decente y crecimiento economico._x000a_"/>
    <s v="Mantenimiento"/>
    <s v="No acumulada"/>
    <n v="1"/>
    <n v="1"/>
    <n v="1"/>
    <n v="1"/>
    <n v="1"/>
    <n v="1"/>
    <n v="0.8"/>
    <n v="80"/>
    <n v="80"/>
    <x v="7"/>
    <n v="415642800"/>
    <n v="47272050"/>
    <n v="17139150"/>
    <m/>
    <n v="0"/>
    <s v="SIN AVANCE"/>
    <m/>
    <m/>
    <m/>
    <m/>
    <n v="0"/>
    <s v="SIN AVANCE"/>
    <m/>
    <m/>
    <m/>
    <m/>
    <n v="0"/>
    <s v="SIN AVANCE"/>
    <m/>
    <m/>
    <m/>
    <n v="0.8"/>
    <n v="20"/>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0"/>
    <s v="Estudio de rediseño institucional elaborado."/>
    <s v="4599021"/>
    <s v="Documentos normativos"/>
    <n v="459902101"/>
    <s v="Actos administrativos elaborados"/>
    <s v="8-Trabajo decente y crecimiento economico._x000a_"/>
    <s v="Mantenimiento"/>
    <s v="No acumulada"/>
    <n v="0"/>
    <n v="1"/>
    <n v="1"/>
    <n v="1"/>
    <n v="1"/>
    <n v="1"/>
    <n v="0.5"/>
    <n v="50"/>
    <n v="50"/>
    <x v="5"/>
    <n v="0"/>
    <n v="0"/>
    <n v="0"/>
    <m/>
    <n v="0"/>
    <s v="SIN AVANCE"/>
    <m/>
    <m/>
    <m/>
    <m/>
    <n v="0"/>
    <s v="SIN AVANCE"/>
    <m/>
    <m/>
    <m/>
    <m/>
    <n v="0"/>
    <s v="SIN AVANCE"/>
    <m/>
    <m/>
    <m/>
    <n v="0.5"/>
    <n v="1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1"/>
    <s v="Política de servicio a la ciudadanía en el marco de MIPG implementada."/>
    <s v="4599001"/>
    <s v="Documentos de evaluación"/>
    <n v="459900100"/>
    <s v="Documentos de evaluación elaborados"/>
    <s v="8-Trabajo decente y crecimiento economico._x000a_11- Ciudades y comunidades sostenibles."/>
    <s v="Mantenimiento"/>
    <s v="No acumulada"/>
    <n v="0.5"/>
    <n v="0.89999999999999991"/>
    <n v="0.1"/>
    <n v="0.1"/>
    <n v="0.1"/>
    <n v="0.1"/>
    <n v="0.1"/>
    <n v="100"/>
    <n v="100"/>
    <x v="0"/>
    <n v="610642800"/>
    <n v="531429470"/>
    <n v="2677760240"/>
    <m/>
    <n v="0"/>
    <s v="SIN AVANCE"/>
    <m/>
    <m/>
    <m/>
    <m/>
    <n v="0"/>
    <s v="SIN AVANCE"/>
    <m/>
    <m/>
    <m/>
    <m/>
    <n v="0"/>
    <s v="SIN AVANCE"/>
    <m/>
    <m/>
    <m/>
    <n v="0.1"/>
    <n v="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2"/>
    <s v="Archivos sobre graves violaciones a los Derechos Humanos, infracciones al Derecho Internacional Humanitario, Memoria Histórica y conflicto armado,  identificados e incorporados al Registro Especial de Archivos de Derechos Humanos."/>
    <n v="4599017"/>
    <s v="Servicio de gestión documental"/>
    <n v="450201802"/>
    <s v="Archivos localizados, identificados e incorporados al Registro Especial de Archivos de Derechos Humanos."/>
    <s v="8-Trabajo decente y crecimiento economico."/>
    <s v="Mantenimiento"/>
    <s v="No acumulada"/>
    <n v="0"/>
    <n v="1"/>
    <s v="NP"/>
    <s v="NP"/>
    <n v="1"/>
    <n v="1"/>
    <n v="0.5"/>
    <n v="0"/>
    <n v="0"/>
    <x v="4"/>
    <n v="0"/>
    <n v="0"/>
    <n v="0"/>
    <m/>
    <n v="0"/>
    <s v="NO PROGRAMADA"/>
    <m/>
    <m/>
    <m/>
    <m/>
    <n v="0"/>
    <s v="SIN AVANCE"/>
    <m/>
    <m/>
    <m/>
    <m/>
    <n v="0"/>
    <s v="SIN AVANCE"/>
    <m/>
    <m/>
    <m/>
    <n v="0.5"/>
    <n v="1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3"/>
    <s v="Politica de integridad en el marco de MIPG implementada."/>
    <n v="4599023"/>
    <s v="Sistema de Gestión implementado"/>
    <n v="459902300"/>
    <s v="Número de sistemas"/>
    <s v="8-Trabajo desente y crecimiento economico._x000a_"/>
    <s v="Mantenimiento"/>
    <s v="No acumulada"/>
    <n v="1"/>
    <n v="1"/>
    <n v="1"/>
    <n v="1"/>
    <n v="1"/>
    <n v="1"/>
    <n v="0.8"/>
    <n v="80"/>
    <n v="80"/>
    <x v="7"/>
    <n v="2078443216"/>
    <n v="0"/>
    <n v="0"/>
    <m/>
    <n v="0"/>
    <s v="SIN AVANCE"/>
    <m/>
    <m/>
    <m/>
    <m/>
    <n v="0"/>
    <s v="SIN AVANCE"/>
    <m/>
    <m/>
    <m/>
    <m/>
    <n v="0"/>
    <s v="SIN AVANCE"/>
    <m/>
    <m/>
    <m/>
    <n v="0.8"/>
    <n v="20"/>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4"/>
    <s v="Sistema de seguridad y salud en el trabajo Implementada."/>
    <n v="4599023"/>
    <s v="Servicio de Implementación Sistemas de Gestión"/>
    <n v="450203901"/>
    <s v="Número de personas y empresas"/>
    <s v="8-Trabajo decente y crecimiento economico."/>
    <s v="Mantenimiento"/>
    <s v="No acumulada"/>
    <n v="1"/>
    <n v="1"/>
    <n v="1"/>
    <n v="1"/>
    <n v="1"/>
    <n v="1"/>
    <n v="1"/>
    <n v="100"/>
    <n v="100"/>
    <x v="0"/>
    <n v="250095400"/>
    <n v="34600000"/>
    <n v="17300000"/>
    <m/>
    <n v="0"/>
    <s v="SIN AVANCE"/>
    <m/>
    <m/>
    <m/>
    <m/>
    <n v="0"/>
    <s v="SIN AVANCE"/>
    <m/>
    <m/>
    <m/>
    <m/>
    <n v="0"/>
    <s v="SIN AVANCE"/>
    <m/>
    <m/>
    <m/>
    <n v="1"/>
    <n v="25"/>
    <s v="MUY DEFICIENTE"/>
  </r>
  <r>
    <s v="GESTION Y ADMINISTRACION PUBLICA PARA LA TRANSFORMACION"/>
    <x v="20"/>
    <s v="Fortalecimiento institucional a través de la modernización administrativa de la Gobernación de Nariño"/>
    <x v="25"/>
    <s v="Indice de capacidades de innovacion pública"/>
    <n v="0.73"/>
    <n v="0.75"/>
    <x v="1"/>
    <s v="Fortalecimiento a la gestión y dirección de la administración pública territorial"/>
    <n v="605"/>
    <s v="Manual de Funciones de la Gobernación de  actualizado."/>
    <s v="4599032"/>
    <s v="Documentos de política"/>
    <n v="459903200"/>
    <s v="Documentos de política elaborados"/>
    <s v="8-Trabajo decente y crecimiento economico."/>
    <s v="Mantenimiento"/>
    <s v="No acumulada"/>
    <n v="1"/>
    <n v="1"/>
    <n v="1"/>
    <n v="1"/>
    <n v="1"/>
    <n v="1"/>
    <n v="0.3"/>
    <n v="30"/>
    <n v="30"/>
    <x v="6"/>
    <n v="0"/>
    <n v="0"/>
    <n v="0"/>
    <m/>
    <n v="0"/>
    <s v="SIN AVANCE"/>
    <m/>
    <m/>
    <m/>
    <m/>
    <n v="0"/>
    <s v="SIN AVANCE"/>
    <m/>
    <m/>
    <m/>
    <m/>
    <n v="0"/>
    <s v="SIN AVANCE"/>
    <m/>
    <m/>
    <m/>
    <n v="0.3"/>
    <n v="7.5"/>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6"/>
    <s v=" Incrementada la vigilancia y control a los establecimientos comerciales para fortalecer la lucha contra el contrabando y adulteración de productos que afectan las rentas departamentales."/>
    <s v="4599018"/>
    <s v="Documentos de lineamientos técnicos"/>
    <n v="459901800"/>
    <s v="Documentos de lineamientos técnicos realizados"/>
    <s v="16. Paz, jusiticia e instituciones sólidas_x000a_17. Alianzas para lograr los objetivos"/>
    <s v="Incremento"/>
    <s v="Acumulada"/>
    <n v="4273"/>
    <n v="4393"/>
    <n v="4303"/>
    <n v="4333"/>
    <n v="4363"/>
    <n v="4393"/>
    <n v="5738"/>
    <n v="133.34882640018591"/>
    <n v="100"/>
    <x v="0"/>
    <n v="972755268.16999996"/>
    <n v="766371970"/>
    <n v="282072020"/>
    <m/>
    <n v="0"/>
    <s v="SIN AVANCE"/>
    <m/>
    <m/>
    <m/>
    <m/>
    <n v="0"/>
    <s v="SIN AVANCE"/>
    <m/>
    <m/>
    <m/>
    <m/>
    <n v="0"/>
    <s v="SIN AVANCE"/>
    <m/>
    <m/>
    <m/>
    <n v="5738"/>
    <n v="100"/>
    <s v="OPTIM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7"/>
    <s v="Fortalecido el proceso de cobro coactivo ejecutivo y persuasivo para mejorar la recuperación de cartera reduciendo el numero de deudores."/>
    <s v="4599029"/>
    <s v="Servicio de integración de la oferta pública"/>
    <n v="459902900"/>
    <s v="Espacios de integración de oferta pública generados"/>
    <s v="16. Paz, jusiticia e instituciones sólidas_x000a_17. Alianzas para lograr los objetivos"/>
    <s v="Incremento"/>
    <s v="Acumulada"/>
    <n v="64062"/>
    <n v="52069"/>
    <n v="61062"/>
    <n v="58062"/>
    <n v="55062"/>
    <n v="52062"/>
    <n v="63673"/>
    <n v="104.27598178900135"/>
    <n v="100"/>
    <x v="0"/>
    <n v="1842804912"/>
    <n v="1511139622.23"/>
    <n v="649081118.65999997"/>
    <m/>
    <n v="0"/>
    <s v="SIN AVANCE"/>
    <m/>
    <m/>
    <m/>
    <m/>
    <n v="0"/>
    <s v="SIN AVANCE"/>
    <m/>
    <m/>
    <m/>
    <m/>
    <n v="0"/>
    <s v="SIN AVANCE"/>
    <m/>
    <m/>
    <m/>
    <n v="63673"/>
    <n v="100"/>
    <s v="OPTIM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8"/>
    <s v="Mejorados los ingresos departamentales por concepto de recursos propios."/>
    <s v="4599002"/>
    <s v="Servicio de saneamiento fiscal y financiero"/>
    <n v="459900201"/>
    <s v="Estrategia para el mejoramiento del Índice de Desempeño Fiscal ejecutada"/>
    <s v="16. Paz, jusiticia e instituciones sólidas_x000a_17. Alianzas para lograr los objetivos"/>
    <s v="Incremento"/>
    <s v="Acumulada"/>
    <n v="260939"/>
    <n v="347719"/>
    <n v="300373"/>
    <n v="315391"/>
    <n v="331161"/>
    <n v="347719"/>
    <n v="293757"/>
    <n v="97.797405226168792"/>
    <n v="97.797405226168792"/>
    <x v="2"/>
    <n v="2082115088"/>
    <n v="784962733"/>
    <n v="200393207"/>
    <m/>
    <n v="0"/>
    <s v="SIN AVANCE"/>
    <m/>
    <m/>
    <m/>
    <m/>
    <n v="0"/>
    <s v="SIN AVANCE"/>
    <m/>
    <m/>
    <m/>
    <m/>
    <n v="0"/>
    <s v="SIN AVANCE"/>
    <m/>
    <m/>
    <m/>
    <n v="293757"/>
    <n v="84.481147133173621"/>
    <s v="BUEN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09"/>
    <s v="Reducido el desfase en el índice de capacidad de programación, planeación y ejecución de ingresos del Departamento."/>
    <s v="4599019"/>
    <s v="Documentos de planeación"/>
    <n v="459901900"/>
    <s v="Documentos de planeación realizados"/>
    <s v="16. Paz, jusiticia e instituciones sólidas_x000a_17. Alianzas para lograr los objetivos"/>
    <s v="Reducción"/>
    <s v="No acumulada"/>
    <n v="1.32"/>
    <n v="1.2"/>
    <n v="1.29"/>
    <n v="1.26"/>
    <n v="1.23"/>
    <n v="1.2"/>
    <n v="0.13700000000000001"/>
    <n v="100"/>
    <n v="100"/>
    <x v="0"/>
    <n v="36608298784.160004"/>
    <n v="19273783905.099998"/>
    <n v="14509278187.299999"/>
    <m/>
    <n v="100"/>
    <s v="SIN AVANCE"/>
    <m/>
    <m/>
    <m/>
    <m/>
    <n v="100"/>
    <s v="SIN AVANCE"/>
    <m/>
    <m/>
    <m/>
    <m/>
    <n v="100"/>
    <s v="SIN AVANCE"/>
    <m/>
    <m/>
    <m/>
    <n v="0.13700000000000001"/>
    <n v="11.416666666666668"/>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0"/>
    <s v="Mejorada la posición del índice de capacidad de ejecución del gasto de inversión."/>
    <s v="4599020"/>
    <s v="Documentos metodológicos"/>
    <n v="459902000"/>
    <s v="Documentos metodológicos realizados"/>
    <s v="16. Paz, jusiticia e instituciones sólidas_x000a_17. Alianzas para lograr los objetivos"/>
    <s v="Incremento"/>
    <s v="Acumulada"/>
    <n v="0.89910000000000001"/>
    <n v="0.91920000000000002"/>
    <n v="0.9042"/>
    <n v="0.90920000000000001"/>
    <n v="0.91420000000000001"/>
    <n v="0.91920000000000002"/>
    <n v="0.85499999999999998"/>
    <n v="94.558725945587256"/>
    <n v="94.558725945587256"/>
    <x v="2"/>
    <n v="36608298784.160004"/>
    <n v="19273783905.099998"/>
    <n v="14509278187.299999"/>
    <m/>
    <n v="0"/>
    <s v="SIN AVANCE"/>
    <m/>
    <m/>
    <m/>
    <m/>
    <n v="0"/>
    <s v="SIN AVANCE"/>
    <m/>
    <m/>
    <m/>
    <m/>
    <n v="0"/>
    <s v="SIN AVANCE"/>
    <m/>
    <m/>
    <m/>
    <n v="0.85499999999999998"/>
    <n v="93.015665796344649"/>
    <s v="SATISFACTORI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1"/>
    <s v="Controlar el nivel de holgura y dar cumplimiento de los limites de la Ley  617 de 2000"/>
    <s v="4599021"/>
    <s v="Documentos normativos"/>
    <n v="459902100"/>
    <s v="Documentos normativos realizados"/>
    <s v="16. Paz, jusiticia e instituciones sólidas_x000a_17. Alianzas para lograr los objetivos"/>
    <s v="Mantenimiento"/>
    <s v="No acumulada"/>
    <n v="0.55000000000000004"/>
    <n v="0.55000000000000004"/>
    <n v="0.55000000000000004"/>
    <n v="0.55000000000000004"/>
    <n v="0.55000000000000004"/>
    <n v="0.55000000000000004"/>
    <n v="0.48799999999999999"/>
    <n v="88.72727272727272"/>
    <n v="88.72727272727272"/>
    <x v="7"/>
    <n v="36608298784.160004"/>
    <n v="19273783905.099998"/>
    <n v="14509278187.299999"/>
    <m/>
    <n v="0"/>
    <s v="SIN AVANCE"/>
    <m/>
    <m/>
    <m/>
    <m/>
    <n v="0"/>
    <s v="SIN AVANCE"/>
    <m/>
    <m/>
    <m/>
    <m/>
    <n v="0"/>
    <s v="SIN AVANCE"/>
    <m/>
    <m/>
    <m/>
    <n v="0.48799999999999999"/>
    <n v="12.2"/>
    <s v="MUY DEFICIENTE"/>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2"/>
    <s v="Diseñada e implementada estrategía para mejorar el control, depuración y saneamiento contable de los estados financieros del Departamento."/>
    <s v="4599005"/>
    <s v="Documento para la planeación estratégica en TI"/>
    <n v="459900500"/>
    <s v="Documentos para la planeación estratégica en TI "/>
    <s v="16. Paz, jusiticia e instituciones sólidas_x000a_17. Alianzas para lograr los objetivos"/>
    <s v="Incremento"/>
    <s v="Acumulada"/>
    <n v="0.35"/>
    <n v="0.47"/>
    <n v="0.38"/>
    <n v="0.41000000000000003"/>
    <n v="0.44000000000000006"/>
    <n v="0.47000000000000008"/>
    <n v="0.375"/>
    <n v="98.684210526315795"/>
    <n v="98.684210526315795"/>
    <x v="2"/>
    <n v="450000000"/>
    <n v="346232040"/>
    <n v="106135680"/>
    <m/>
    <n v="0"/>
    <s v="SIN AVANCE"/>
    <m/>
    <m/>
    <m/>
    <m/>
    <n v="0"/>
    <s v="SIN AVANCE"/>
    <m/>
    <m/>
    <m/>
    <m/>
    <n v="0"/>
    <s v="SIN AVANCE"/>
    <m/>
    <m/>
    <m/>
    <n v="0.375"/>
    <n v="79.787234042553195"/>
    <s v="BUENO"/>
  </r>
  <r>
    <s v="GESTION Y ADMINISTRACION PUBLICA PARA LA TRANSFORMACION"/>
    <x v="21"/>
    <s v="Fortalecimiento de las finanzas públicas del departamento de Nariño"/>
    <x v="26"/>
    <s v="Finanzas públicas - Nuevo IDF Puntaje nuevo Índice de Desempeño Fiscal"/>
    <n v="46.59"/>
    <n v="50.59"/>
    <x v="1"/>
    <s v="Fortalecimiento de la gestión y dirección de la administración pública territorial"/>
    <n v="613"/>
    <s v="Unificados los procesos de presupuesto, contabilidad, tesorería y almacen, de la SED Nariño y nivel central de la gobernación."/>
    <n v="4599005"/>
    <s v="Documento para la planeación estratégica en TI"/>
    <n v="459900500"/>
    <s v="Documentos para la planeación estratégica en TI "/>
    <s v="16. Paz, jusiticia e instituciones sólidas_x000a_17. Alianzas para lograr los objetivos"/>
    <s v="Mantenimiento"/>
    <s v="No acumulada"/>
    <n v="2"/>
    <n v="1"/>
    <n v="1"/>
    <n v="1"/>
    <n v="1"/>
    <n v="1"/>
    <n v="5"/>
    <n v="500"/>
    <n v="100"/>
    <x v="0"/>
    <n v="36608298784.160004"/>
    <n v="19273783905.099998"/>
    <n v="14509278187.299999"/>
    <m/>
    <n v="0"/>
    <s v="SIN AVANCE"/>
    <m/>
    <m/>
    <m/>
    <m/>
    <n v="0"/>
    <s v="SIN AVANCE"/>
    <m/>
    <m/>
    <m/>
    <m/>
    <n v="0"/>
    <s v="SIN AVANCE"/>
    <m/>
    <m/>
    <m/>
    <n v="5"/>
    <n v="125"/>
    <s v="OPTIMO"/>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4"/>
    <s v="Contempla actividades de apoyo, necesarias para el diseño e implementación de sistemas de gestión y de desempeño institucional en el marco del Modelo Integrado de Planeación y Gestión - MIPG y otros instrumentos de gestión de la calidad."/>
    <n v="4599023"/>
    <s v="Servicio de Implementación Sistemas de Gestión"/>
    <n v="459902300"/>
    <s v="Sistema de Gestión implementado"/>
    <s v="16. Paz, jusiticia e instituciones sólidas_x000a_17. Alianzas para lograr los objetivos"/>
    <s v="Mantenimiento"/>
    <s v="No acumulada"/>
    <n v="1"/>
    <n v="1"/>
    <n v="1"/>
    <n v="1"/>
    <n v="1"/>
    <n v="1"/>
    <n v="1"/>
    <n v="100"/>
    <n v="100"/>
    <x v="0"/>
    <n v="0"/>
    <n v="0"/>
    <n v="0"/>
    <m/>
    <n v="0"/>
    <s v="SIN AVANCE"/>
    <m/>
    <m/>
    <m/>
    <m/>
    <n v="0"/>
    <s v="SIN AVANCE"/>
    <m/>
    <m/>
    <m/>
    <m/>
    <n v="0"/>
    <s v="SIN AVANCE"/>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5"/>
    <s v="Plan de Desarrollo Departamental formulado y aprobado"/>
    <s v="4599019"/>
    <s v="Documentos de planeación"/>
    <n v="459901900"/>
    <s v="Documentos de planeación realizados"/>
    <s v="16. Paz, jusiticia e instituciones sólidas_x000a_17. Alianzas para lograr los objetivos"/>
    <s v="Mantenimiento"/>
    <s v="No acumulada"/>
    <n v="1"/>
    <n v="1"/>
    <n v="1"/>
    <s v="NP"/>
    <s v="NP"/>
    <s v="NP"/>
    <n v="1"/>
    <n v="100"/>
    <n v="100"/>
    <x v="0"/>
    <s v="2.000.000.000"/>
    <n v="1135414300"/>
    <n v="776579365.34000003"/>
    <m/>
    <n v="0"/>
    <s v="NO PROGRAMADA"/>
    <m/>
    <m/>
    <m/>
    <m/>
    <n v="0"/>
    <s v="NO PROGRAMADA"/>
    <m/>
    <m/>
    <m/>
    <m/>
    <n v="0"/>
    <s v="NO PROGRAMADA"/>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6"/>
    <s v="Seguimiento trimestral a instrumentos de planificación: Plan Indicativo, Planes de Acción, POAI"/>
    <n v="4599019"/>
    <s v="Documemto de planeación"/>
    <n v="459901902"/>
    <s v="Documentos de planeación con seguimiento realizado"/>
    <s v="16. Paz, jusiticia e instituciones sólidas_x000a_17. Alianzas para lograr los objetivos"/>
    <s v="Incremento"/>
    <s v="No acumulada"/>
    <n v="14"/>
    <n v="14"/>
    <n v="2"/>
    <n v="4"/>
    <n v="4"/>
    <n v="4"/>
    <n v="2"/>
    <n v="100"/>
    <n v="100"/>
    <x v="0"/>
    <n v="218624144"/>
    <n v="118211600"/>
    <n v="79738400"/>
    <m/>
    <n v="0"/>
    <s v="SIN AVANCE"/>
    <m/>
    <m/>
    <m/>
    <m/>
    <n v="0"/>
    <s v="SIN AVANCE"/>
    <m/>
    <m/>
    <m/>
    <m/>
    <n v="0"/>
    <s v="SIN AVANCE"/>
    <m/>
    <m/>
    <m/>
    <n v="2"/>
    <n v="14.285714285714286"/>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7"/>
    <s v="Coordinar la Rendición de Cuentas del Plan de Desarrollo"/>
    <n v="4599018"/>
    <s v="Documentos de lineamientos técnicos"/>
    <n v="459901800"/>
    <s v="Documentos de lineamientos técnicos realizados"/>
    <s v="16. Paz, jusiticia e instituciones sólidas_x000a_17. Alianzas para lograr los objetivos"/>
    <s v="Incremento"/>
    <s v="No acumulada"/>
    <n v="1"/>
    <n v="4"/>
    <n v="1"/>
    <n v="1"/>
    <n v="1"/>
    <n v="1"/>
    <n v="0.6"/>
    <n v="60"/>
    <n v="60"/>
    <x v="3"/>
    <n v="0"/>
    <n v="0"/>
    <n v="0"/>
    <m/>
    <n v="0"/>
    <s v="SIN AVANCE"/>
    <m/>
    <m/>
    <m/>
    <m/>
    <n v="0"/>
    <s v="SIN AVANCE"/>
    <m/>
    <m/>
    <m/>
    <m/>
    <n v="0"/>
    <s v="SIN AVANCE"/>
    <m/>
    <m/>
    <m/>
    <n v="0.6"/>
    <n v="1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8"/>
    <s v="Fortalecimiento al Consejo Territorial de Planeación"/>
    <n v="4599029"/>
    <s v="Servicio de integración de la oferta pública"/>
    <n v="459902900"/>
    <s v="Espacios de integración de oferta pública generados"/>
    <s v="16. Paz, jusiticia e instituciones sólidas_x000a_17. Alianzas para lograr los objetivos"/>
    <s v="Mantenimiento"/>
    <s v="No acumulada"/>
    <n v="1"/>
    <n v="1"/>
    <n v="1"/>
    <n v="1"/>
    <n v="1"/>
    <n v="1"/>
    <n v="1"/>
    <n v="100"/>
    <n v="100"/>
    <x v="0"/>
    <n v="0"/>
    <n v="0"/>
    <n v="0"/>
    <m/>
    <n v="0"/>
    <s v="SIN AVANCE"/>
    <m/>
    <m/>
    <m/>
    <m/>
    <n v="0"/>
    <s v="SIN AVANCE"/>
    <m/>
    <m/>
    <m/>
    <m/>
    <n v="0"/>
    <s v="SIN AVANCE"/>
    <m/>
    <m/>
    <m/>
    <n v="1"/>
    <n v="25"/>
    <s v="MUY DEFICIENTE"/>
  </r>
  <r>
    <s v="GESTION Y ADMINISTRACION PUBLICA PARA LA TRANSFORMACION"/>
    <x v="22"/>
    <s v="Fortalecimiento y desarrollo Institucional "/>
    <x v="15"/>
    <s v="Medición de desempeño Institucional departamental "/>
    <n v="65"/>
    <n v="67"/>
    <x v="1"/>
    <s v="Fortalecimiento a la gestión y dirección de la administración pública territorial"/>
    <n v="619"/>
    <s v="Municipios  y dependencias de la gobernación asistidas técnciamente en procesos de formulación, estructuración, registro y seguimiento de proyectos de inversión pública._x000a__x000a_Entidades territoriales asistidas técnicamente en la expedición de acuerdos muncipales._x000a__x000a_Entidades territoriales asistidas técnicamente en SISBEN y Actualización Estratificación. _x000a__x000a_Instancias territoriales indigenas capacitadas en la  programación, administración y ejecución de los recursos de la asignación especial del Sistema General de Participaciones. "/>
    <n v="4599031"/>
    <s v="Servicio de asistencia técnica "/>
    <n v="459903100"/>
    <s v="Entidades, organismos y dependencias asistidos técnicamente"/>
    <s v="16. Paz, jusiticia e instituciones sólidas._x000a_17. Alianzas para lograr los objetivos."/>
    <s v="Mantenimiento"/>
    <s v="No acumulada"/>
    <n v="80"/>
    <n v="80"/>
    <n v="80"/>
    <n v="80"/>
    <n v="80"/>
    <n v="80"/>
    <n v="80"/>
    <n v="100"/>
    <n v="100"/>
    <x v="0"/>
    <n v="600000000"/>
    <n v="298449710"/>
    <n v="113753369"/>
    <m/>
    <n v="0"/>
    <s v="SIN AVANCE"/>
    <m/>
    <m/>
    <m/>
    <m/>
    <n v="0"/>
    <s v="SIN AVANCE"/>
    <m/>
    <m/>
    <m/>
    <m/>
    <n v="0"/>
    <s v="SIN AVANCE"/>
    <m/>
    <m/>
    <m/>
    <n v="80"/>
    <n v="2000"/>
    <s v="OPTIMO"/>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0"/>
    <s v="Diseñada e implementada la estrategia de comunicación pública territorial."/>
    <s v="4599018"/>
    <s v="Documentos de lineamientos técnicos"/>
    <n v="459901800"/>
    <s v="Documentos de lineamientos técnicos realizados"/>
    <s v="16. Paz, justicia e instituciones solidas."/>
    <s v="Mantenimiento"/>
    <s v="No acumulada"/>
    <n v="0"/>
    <n v="1"/>
    <n v="1"/>
    <n v="1"/>
    <n v="1"/>
    <n v="1"/>
    <n v="1"/>
    <n v="100"/>
    <n v="100"/>
    <x v="0"/>
    <n v="66000000"/>
    <n v="66000000"/>
    <n v="66000000"/>
    <m/>
    <n v="0"/>
    <s v="SIN AVANCE"/>
    <m/>
    <m/>
    <m/>
    <m/>
    <n v="0"/>
    <s v="SIN AVANCE"/>
    <m/>
    <m/>
    <m/>
    <m/>
    <n v="0"/>
    <s v="SIN AVANCE"/>
    <m/>
    <m/>
    <m/>
    <n v="1"/>
    <n v="25"/>
    <s v="MUY DEFICIENT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1"/>
    <s v="Formulación del Plan Decenal de Comunicación 2024-2034 del Departamento de Nariño y la política pública de comunicaciones"/>
    <s v="4599019"/>
    <s v="Documentos de planeación"/>
    <n v="459901901"/>
    <s v="Planes estratégicos elaborados"/>
    <s v="16. Paz, justicia e instituciones solidas."/>
    <s v="Incremento"/>
    <s v="No acumulada"/>
    <n v="0"/>
    <n v="2"/>
    <s v="NP"/>
    <n v="1"/>
    <n v="1"/>
    <s v="NP"/>
    <n v="0"/>
    <n v="0"/>
    <n v="0"/>
    <x v="4"/>
    <n v="0"/>
    <n v="0"/>
    <n v="0"/>
    <m/>
    <n v="0"/>
    <s v="SIN AVANCE"/>
    <m/>
    <m/>
    <m/>
    <m/>
    <n v="0"/>
    <s v="SIN AVANCE"/>
    <m/>
    <m/>
    <m/>
    <m/>
    <n v="0"/>
    <s v="NO PROGRAMADA"/>
    <m/>
    <m/>
    <m/>
    <n v="0"/>
    <n v="0"/>
    <s v="SIN AVANC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2"/>
    <s v="Fortalecimiento de medios alternativos, ciudadanos, comunitarios y populares de comunicación, así como a  comunicadores y periodistas de la regón mediante procesos de formación integral que redunde en el mejoramiento de los circuitos de creación, producción y  circulación. "/>
    <s v="4599030"/>
    <s v="Servicio de educación informal "/>
    <n v="459903001"/>
    <s v="Capacitaciones realizadas"/>
    <s v="16. Paz, justicia e instituciones solidas."/>
    <s v="Incremento"/>
    <s v="No acumulada"/>
    <n v="1"/>
    <n v="7"/>
    <n v="1"/>
    <n v="2"/>
    <n v="2"/>
    <n v="2"/>
    <n v="1"/>
    <n v="100"/>
    <n v="100"/>
    <x v="0"/>
    <n v="25000000"/>
    <n v="0"/>
    <n v="0"/>
    <m/>
    <n v="0"/>
    <s v="SIN AVANCE"/>
    <m/>
    <m/>
    <m/>
    <m/>
    <n v="0"/>
    <s v="SIN AVANCE"/>
    <m/>
    <m/>
    <m/>
    <m/>
    <n v="0"/>
    <s v="SIN AVANCE"/>
    <m/>
    <m/>
    <m/>
    <n v="1"/>
    <n v="14.285714285714286"/>
    <s v="MUY DEFICIENTE"/>
  </r>
  <r>
    <s v="GESTION Y ADMINISTRACION PUBLICA PARA LA TRANSFORMACION"/>
    <x v="23"/>
    <s v="Comunicación pública, política y estratégica para la construcción de paz territorial."/>
    <x v="27"/>
    <s v="Indice de Transparencia"/>
    <n v="64"/>
    <n v="78"/>
    <x v="1"/>
    <s v="Fortalecimiento a la gestión y dirección de la administración pública territorial"/>
    <n v="623"/>
    <s v="Fortalecimiento de diseño, producción, creación y circulación de contenidos comunicativos estratégicos "/>
    <s v="4599025"/>
    <s v="Servicios de información implementados"/>
    <n v="459902500"/>
    <s v="Sistemas de información implementados"/>
    <s v="16. Paz, justicia e instituciones solidas."/>
    <s v="Mantenimiento"/>
    <s v="No acumulada"/>
    <n v="2"/>
    <n v="2"/>
    <n v="2"/>
    <n v="2"/>
    <n v="2"/>
    <n v="2"/>
    <n v="1.66"/>
    <n v="83"/>
    <n v="83"/>
    <x v="7"/>
    <n v="1763067890"/>
    <n v="813922820"/>
    <n v="372340640"/>
    <m/>
    <n v="0"/>
    <s v="SIN AVANCE"/>
    <m/>
    <m/>
    <m/>
    <m/>
    <n v="0"/>
    <s v="SIN AVANCE"/>
    <m/>
    <m/>
    <m/>
    <m/>
    <n v="0"/>
    <s v="SIN AVANCE"/>
    <m/>
    <m/>
    <m/>
    <n v="1.66"/>
    <n v="41.5"/>
    <s v="DEFICIENT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2"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4">
  <location ref="A1:I19" firstHeaderRow="1" firstDataRow="2" firstDataCol="1"/>
  <pivotFields count="52">
    <pivotField showAll="0"/>
    <pivotField showAll="0"/>
    <pivotField showAll="0"/>
    <pivotField showAll="0" sortType="ascending"/>
    <pivotField showAll="0"/>
    <pivotField showAll="0"/>
    <pivotField showAll="0"/>
    <pivotField axis="axisRow" showAll="0">
      <items count="17">
        <item x="9"/>
        <item x="14"/>
        <item x="12"/>
        <item x="10"/>
        <item x="3"/>
        <item x="4"/>
        <item x="6"/>
        <item x="11"/>
        <item x="1"/>
        <item x="2"/>
        <item x="0"/>
        <item x="13"/>
        <item x="7"/>
        <item x="15"/>
        <item x="5"/>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Col" multipleItemSelectionAllowed="1" showAll="0">
      <items count="16">
        <item x="0"/>
        <item x="2"/>
        <item x="7"/>
        <item x="3"/>
        <item h="1" m="1" x="8"/>
        <item h="1" m="1" x="11"/>
        <item x="5"/>
        <item h="1" m="1" x="12"/>
        <item h="1" m="1" x="13"/>
        <item x="6"/>
        <item h="1" m="1" x="10"/>
        <item x="1"/>
        <item h="1" x="4"/>
        <item h="1" m="1" x="14"/>
        <item h="1" m="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17">
    <i>
      <x/>
    </i>
    <i>
      <x v="1"/>
    </i>
    <i>
      <x v="2"/>
    </i>
    <i>
      <x v="3"/>
    </i>
    <i>
      <x v="4"/>
    </i>
    <i>
      <x v="5"/>
    </i>
    <i>
      <x v="6"/>
    </i>
    <i>
      <x v="7"/>
    </i>
    <i>
      <x v="8"/>
    </i>
    <i>
      <x v="9"/>
    </i>
    <i>
      <x v="10"/>
    </i>
    <i>
      <x v="11"/>
    </i>
    <i>
      <x v="12"/>
    </i>
    <i>
      <x v="13"/>
    </i>
    <i>
      <x v="14"/>
    </i>
    <i>
      <x v="15"/>
    </i>
    <i t="grand">
      <x/>
    </i>
  </rowItems>
  <colFields count="1">
    <field x="27"/>
  </colFields>
  <colItems count="8">
    <i>
      <x/>
    </i>
    <i>
      <x v="1"/>
    </i>
    <i>
      <x v="2"/>
    </i>
    <i>
      <x v="3"/>
    </i>
    <i>
      <x v="6"/>
    </i>
    <i>
      <x v="9"/>
    </i>
    <i>
      <x v="11"/>
    </i>
    <i t="grand">
      <x/>
    </i>
  </colItems>
  <dataFields count="1">
    <dataField name="Promedio de % avance 2024 al 100" fld="26" subtotal="average" baseField="0" baseItem="0" numFmtId="166"/>
  </dataFields>
  <formats count="8">
    <format dxfId="36">
      <pivotArea type="all" dataOnly="0" outline="0" fieldPosition="0"/>
    </format>
    <format dxfId="35">
      <pivotArea outline="0" collapsedLevelsAreSubtotals="1" fieldPosition="0"/>
    </format>
    <format dxfId="34">
      <pivotArea type="origin" dataOnly="0" labelOnly="1" outline="0" fieldPosition="0"/>
    </format>
    <format dxfId="33">
      <pivotArea type="topRight" dataOnly="0" labelOnly="1" outline="0" fieldPosition="0"/>
    </format>
    <format dxfId="32">
      <pivotArea dataOnly="0" labelOnly="1" grandRow="1" outline="0" fieldPosition="0"/>
    </format>
    <format dxfId="31">
      <pivotArea dataOnly="0" labelOnly="1" grandCol="1" outline="0" fieldPosition="0"/>
    </format>
    <format dxfId="30">
      <pivotArea grandRow="1" outline="0" collapsedLevelsAreSubtotals="1" fieldPosition="0"/>
    </format>
    <format dxfId="2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3"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4">
  <location ref="A1:I31" firstHeaderRow="1" firstDataRow="2" firstDataCol="1"/>
  <pivotFields count="52">
    <pivotField showAll="0"/>
    <pivotField showAll="0"/>
    <pivotField showAll="0"/>
    <pivotField axis="axisRow" showAll="0" sortType="ascending">
      <items count="35">
        <item x="19"/>
        <item x="4"/>
        <item x="14"/>
        <item x="8"/>
        <item x="23"/>
        <item x="24"/>
        <item x="27"/>
        <item x="13"/>
        <item m="1" x="32"/>
        <item m="1" x="29"/>
        <item x="12"/>
        <item x="17"/>
        <item x="7"/>
        <item x="1"/>
        <item x="3"/>
        <item x="2"/>
        <item x="0"/>
        <item x="26"/>
        <item x="20"/>
        <item m="1" x="31"/>
        <item x="10"/>
        <item x="16"/>
        <item m="1" x="33"/>
        <item x="15"/>
        <item m="1" x="30"/>
        <item x="18"/>
        <item x="9"/>
        <item x="5"/>
        <item x="25"/>
        <item x="21"/>
        <item x="11"/>
        <item x="22"/>
        <item x="6"/>
        <item m="1" x="2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Col" multipleItemSelectionAllowed="1" showAll="0">
      <items count="16">
        <item x="0"/>
        <item x="2"/>
        <item x="7"/>
        <item x="3"/>
        <item h="1" m="1" x="8"/>
        <item h="1" m="1" x="11"/>
        <item x="5"/>
        <item h="1" m="1" x="12"/>
        <item h="1" m="1" x="13"/>
        <item x="6"/>
        <item h="1" m="1" x="10"/>
        <item x="1"/>
        <item h="1" x="4"/>
        <item h="1" m="1" x="14"/>
        <item h="1" m="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9">
    <i>
      <x/>
    </i>
    <i>
      <x v="1"/>
    </i>
    <i>
      <x v="2"/>
    </i>
    <i>
      <x v="3"/>
    </i>
    <i>
      <x v="4"/>
    </i>
    <i>
      <x v="5"/>
    </i>
    <i>
      <x v="6"/>
    </i>
    <i>
      <x v="7"/>
    </i>
    <i>
      <x v="10"/>
    </i>
    <i>
      <x v="11"/>
    </i>
    <i>
      <x v="12"/>
    </i>
    <i>
      <x v="13"/>
    </i>
    <i>
      <x v="14"/>
    </i>
    <i>
      <x v="15"/>
    </i>
    <i>
      <x v="16"/>
    </i>
    <i>
      <x v="17"/>
    </i>
    <i>
      <x v="18"/>
    </i>
    <i>
      <x v="20"/>
    </i>
    <i>
      <x v="21"/>
    </i>
    <i>
      <x v="23"/>
    </i>
    <i>
      <x v="25"/>
    </i>
    <i>
      <x v="26"/>
    </i>
    <i>
      <x v="27"/>
    </i>
    <i>
      <x v="28"/>
    </i>
    <i>
      <x v="29"/>
    </i>
    <i>
      <x v="30"/>
    </i>
    <i>
      <x v="31"/>
    </i>
    <i>
      <x v="32"/>
    </i>
    <i t="grand">
      <x/>
    </i>
  </rowItems>
  <colFields count="1">
    <field x="27"/>
  </colFields>
  <colItems count="8">
    <i>
      <x/>
    </i>
    <i>
      <x v="1"/>
    </i>
    <i>
      <x v="2"/>
    </i>
    <i>
      <x v="3"/>
    </i>
    <i>
      <x v="6"/>
    </i>
    <i>
      <x v="9"/>
    </i>
    <i>
      <x v="11"/>
    </i>
    <i t="grand">
      <x/>
    </i>
  </colItems>
  <dataFields count="1">
    <dataField name="Promedio de % avance 2024 al 100" fld="26" subtotal="average" baseField="0" baseItem="0" numFmtId="166"/>
  </dataFields>
  <formats count="9">
    <format dxfId="28">
      <pivotArea type="all" dataOnly="0" outline="0" fieldPosition="0"/>
    </format>
    <format dxfId="27">
      <pivotArea outline="0" collapsedLevelsAreSubtotals="1" fieldPosition="0"/>
    </format>
    <format dxfId="26">
      <pivotArea type="origin" dataOnly="0" labelOnly="1" outline="0" fieldPosition="0"/>
    </format>
    <format dxfId="25">
      <pivotArea type="topRight" dataOnly="0" labelOnly="1" outline="0" fieldPosition="0"/>
    </format>
    <format dxfId="24">
      <pivotArea dataOnly="0" labelOnly="1" grandRow="1" outline="0" fieldPosition="0"/>
    </format>
    <format dxfId="23">
      <pivotArea dataOnly="0" labelOnly="1" grandCol="1" outline="0" fieldPosition="0"/>
    </format>
    <format dxfId="22">
      <pivotArea grandRow="1" outline="0" collapsedLevelsAreSubtotals="1" fieldPosition="0"/>
    </format>
    <format dxfId="21">
      <pivotArea outline="0" collapsedLevelsAreSubtotals="1" fieldPosition="0"/>
    </format>
    <format dxfId="20">
      <pivotArea grandCol="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J33" firstHeaderRow="1" firstDataRow="2" firstDataCol="1"/>
  <pivotFields count="52">
    <pivotField showAll="0"/>
    <pivotField showAll="0"/>
    <pivotField showAll="0"/>
    <pivotField axis="axisRow" showAll="0">
      <items count="35">
        <item x="19"/>
        <item x="4"/>
        <item x="14"/>
        <item x="8"/>
        <item x="23"/>
        <item x="24"/>
        <item x="27"/>
        <item x="13"/>
        <item m="1" x="32"/>
        <item m="1" x="29"/>
        <item x="12"/>
        <item x="17"/>
        <item x="7"/>
        <item x="1"/>
        <item x="3"/>
        <item x="2"/>
        <item x="0"/>
        <item x="26"/>
        <item x="20"/>
        <item m="1" x="31"/>
        <item x="10"/>
        <item x="16"/>
        <item x="15"/>
        <item x="18"/>
        <item x="9"/>
        <item x="5"/>
        <item x="25"/>
        <item x="21"/>
        <item x="11"/>
        <item x="22"/>
        <item x="6"/>
        <item m="1" x="28"/>
        <item m="1" x="30"/>
        <item m="1" x="3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16">
        <item m="1" x="11"/>
        <item m="1" x="10"/>
        <item x="4"/>
        <item m="1" x="8"/>
        <item m="1" x="13"/>
        <item m="1" x="9"/>
        <item m="1" x="12"/>
        <item m="1" x="14"/>
        <item x="7"/>
        <item x="0"/>
        <item x="5"/>
        <item x="3"/>
        <item x="2"/>
        <item x="6"/>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9">
    <i>
      <x/>
    </i>
    <i>
      <x v="1"/>
    </i>
    <i>
      <x v="2"/>
    </i>
    <i>
      <x v="3"/>
    </i>
    <i>
      <x v="4"/>
    </i>
    <i>
      <x v="5"/>
    </i>
    <i>
      <x v="6"/>
    </i>
    <i>
      <x v="7"/>
    </i>
    <i>
      <x v="10"/>
    </i>
    <i>
      <x v="11"/>
    </i>
    <i>
      <x v="12"/>
    </i>
    <i>
      <x v="13"/>
    </i>
    <i>
      <x v="14"/>
    </i>
    <i>
      <x v="15"/>
    </i>
    <i>
      <x v="16"/>
    </i>
    <i>
      <x v="17"/>
    </i>
    <i>
      <x v="18"/>
    </i>
    <i>
      <x v="20"/>
    </i>
    <i>
      <x v="21"/>
    </i>
    <i>
      <x v="22"/>
    </i>
    <i>
      <x v="23"/>
    </i>
    <i>
      <x v="24"/>
    </i>
    <i>
      <x v="25"/>
    </i>
    <i>
      <x v="26"/>
    </i>
    <i>
      <x v="27"/>
    </i>
    <i>
      <x v="28"/>
    </i>
    <i>
      <x v="29"/>
    </i>
    <i>
      <x v="30"/>
    </i>
    <i t="grand">
      <x/>
    </i>
  </rowItems>
  <colFields count="1">
    <field x="27"/>
  </colFields>
  <colItems count="9">
    <i>
      <x v="2"/>
    </i>
    <i>
      <x v="8"/>
    </i>
    <i>
      <x v="9"/>
    </i>
    <i>
      <x v="10"/>
    </i>
    <i>
      <x v="11"/>
    </i>
    <i>
      <x v="12"/>
    </i>
    <i>
      <x v="13"/>
    </i>
    <i>
      <x v="14"/>
    </i>
    <i t="grand">
      <x/>
    </i>
  </colItems>
  <dataFields count="1">
    <dataField name="Cuenta de Estado 2024" fld="27" subtotal="count" baseField="0" baseItem="0"/>
  </dataFields>
  <formats count="14">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dataOnly="0" labelOnly="1" grandRow="1" outline="0" fieldPosition="0"/>
    </format>
    <format dxfId="14">
      <pivotArea dataOnly="0" labelOnly="1" grandCol="1" outline="0" fieldPosition="0"/>
    </format>
    <format dxfId="13">
      <pivotArea type="topRight" dataOnly="0" labelOnly="1" outline="0" offset="C1" fieldPosition="0"/>
    </format>
    <format dxfId="12">
      <pivotArea type="topRight" dataOnly="0" labelOnly="1" outline="0" offset="C1" fieldPosition="0"/>
    </format>
    <format dxfId="11">
      <pivotArea type="all" dataOnly="0" outline="0" fieldPosition="0"/>
    </format>
    <format dxfId="10">
      <pivotArea outline="0" collapsedLevelsAreSubtotals="1" fieldPosition="0"/>
    </format>
    <format dxfId="9">
      <pivotArea type="origin" dataOnly="0" labelOnly="1" outline="0" fieldPosition="0"/>
    </format>
    <format dxfId="8">
      <pivotArea type="topRight" dataOnly="0" labelOnly="1" outline="0" fieldPosition="0"/>
    </format>
    <format dxfId="7">
      <pivotArea dataOnly="0" labelOnly="1" grandRow="1" outline="0" fieldPosition="0"/>
    </format>
    <format dxfId="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D36" firstHeaderRow="1" firstDataRow="2" firstDataCol="1"/>
  <pivotFields count="36">
    <pivotField showAll="0"/>
    <pivotField showAll="0"/>
    <pivotField showAll="0"/>
    <pivotField axis="axisRow" showAll="0">
      <items count="32">
        <item x="22"/>
        <item x="4"/>
        <item x="16"/>
        <item x="8"/>
        <item x="26"/>
        <item x="27"/>
        <item x="30"/>
        <item x="15"/>
        <item x="18"/>
        <item x="14"/>
        <item x="13"/>
        <item x="20"/>
        <item x="7"/>
        <item x="1"/>
        <item x="3"/>
        <item x="2"/>
        <item x="0"/>
        <item x="29"/>
        <item x="23"/>
        <item x="11"/>
        <item x="10"/>
        <item x="19"/>
        <item x="17"/>
        <item x="21"/>
        <item x="9"/>
        <item x="5"/>
        <item x="28"/>
        <item x="24"/>
        <item x="12"/>
        <item x="2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Fields count="1">
    <field x="23"/>
  </colFields>
  <colItems count="3">
    <i>
      <x/>
    </i>
    <i>
      <x v="1"/>
    </i>
    <i t="grand">
      <x/>
    </i>
  </colItems>
  <dataFields count="1">
    <dataField name="Cuenta de Estado 2024" fld="23" subtotal="count" baseField="0" baseItem="0"/>
  </dataFields>
  <formats count="6">
    <format dxfId="5">
      <pivotArea type="all" dataOnly="0" outline="0" fieldPosition="0"/>
    </format>
    <format dxfId="4">
      <pivotArea outline="0" collapsedLevelsAreSubtotals="1" fieldPosition="0"/>
    </format>
    <format dxfId="3">
      <pivotArea type="origin" dataOnly="0" labelOnly="1" outline="0" fieldPosition="0"/>
    </format>
    <format dxfId="2">
      <pivotArea type="topRight" dataOnly="0" labelOnly="1" outline="0" fieldPosition="0"/>
    </format>
    <format dxfId="1">
      <pivotArea dataOnly="0" labelOnly="1" grandRow="1" outline="0" fieldPosition="0"/>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F5" firstHeaderRow="1" firstDataRow="2" firstDataCol="1"/>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axis="axisCol" showAll="0">
      <items count="9">
        <item x="1"/>
        <item m="1" x="7"/>
        <item m="1" x="5"/>
        <item x="2"/>
        <item x="0"/>
        <item m="1" x="6"/>
        <item x="3"/>
        <item m="1" x="4"/>
        <item t="default"/>
      </items>
    </pivotField>
  </pivotFields>
  <rowItems count="1">
    <i/>
  </rowItems>
  <colFields count="1">
    <field x="35"/>
  </colFields>
  <colItems count="5">
    <i>
      <x/>
    </i>
    <i>
      <x v="3"/>
    </i>
    <i>
      <x v="4"/>
    </i>
    <i>
      <x v="6"/>
    </i>
    <i t="grand">
      <x/>
    </i>
  </colItems>
  <dataFields count="1">
    <dataField name="Cuenta de Avance Cuatrienio" fld="3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P30"/>
  <sheetViews>
    <sheetView zoomScale="130" zoomScaleNormal="130" workbookViewId="0">
      <selection activeCell="B12" sqref="B12:D12"/>
    </sheetView>
  </sheetViews>
  <sheetFormatPr baseColWidth="10" defaultRowHeight="15" x14ac:dyDescent="0.25"/>
  <cols>
    <col min="2" max="2" width="17.42578125" customWidth="1"/>
    <col min="3" max="3" width="11.85546875" customWidth="1"/>
    <col min="4" max="4" width="19.28515625" customWidth="1"/>
    <col min="6" max="6" width="21.140625" customWidth="1"/>
    <col min="7" max="7" width="17.5703125" customWidth="1"/>
    <col min="8" max="8" width="18.5703125" customWidth="1"/>
    <col min="14" max="14" width="20.42578125" customWidth="1"/>
    <col min="15" max="15" width="16.42578125" customWidth="1"/>
  </cols>
  <sheetData>
    <row r="2" spans="2:16" ht="15.75" thickBot="1" x14ac:dyDescent="0.3">
      <c r="N2" s="12"/>
      <c r="O2" s="12"/>
      <c r="P2" s="12"/>
    </row>
    <row r="3" spans="2:16" ht="30" x14ac:dyDescent="0.25">
      <c r="B3" s="8" t="s">
        <v>11</v>
      </c>
      <c r="C3" s="228" t="s">
        <v>27</v>
      </c>
      <c r="D3" s="9" t="s">
        <v>12</v>
      </c>
      <c r="F3" s="317" t="s">
        <v>13</v>
      </c>
      <c r="G3" s="317"/>
    </row>
    <row r="4" spans="2:16" x14ac:dyDescent="0.25">
      <c r="B4" s="7">
        <v>2024</v>
      </c>
      <c r="C4" s="10" t="s">
        <v>26</v>
      </c>
      <c r="D4" s="11">
        <v>100</v>
      </c>
      <c r="F4" s="234" t="s">
        <v>1861</v>
      </c>
      <c r="G4" s="235">
        <v>1</v>
      </c>
      <c r="H4" s="14"/>
    </row>
    <row r="5" spans="2:16" x14ac:dyDescent="0.25">
      <c r="B5" s="7">
        <v>2025</v>
      </c>
      <c r="C5" s="10" t="s">
        <v>26</v>
      </c>
      <c r="D5" s="11">
        <v>100</v>
      </c>
      <c r="F5" s="234" t="s">
        <v>1864</v>
      </c>
      <c r="G5" s="235">
        <v>0.99990000000000001</v>
      </c>
      <c r="H5" s="14"/>
      <c r="I5" s="6"/>
      <c r="K5" s="6"/>
    </row>
    <row r="6" spans="2:16" x14ac:dyDescent="0.25">
      <c r="B6" s="7">
        <v>2026</v>
      </c>
      <c r="C6" s="10" t="s">
        <v>26</v>
      </c>
      <c r="D6" s="11">
        <v>100</v>
      </c>
      <c r="F6" s="234" t="s">
        <v>1860</v>
      </c>
      <c r="G6" s="235">
        <v>0.89990000000000003</v>
      </c>
      <c r="H6" s="14"/>
    </row>
    <row r="7" spans="2:16" x14ac:dyDescent="0.25">
      <c r="B7" s="7">
        <v>2027</v>
      </c>
      <c r="C7" s="10" t="s">
        <v>26</v>
      </c>
      <c r="D7" s="11">
        <v>100</v>
      </c>
      <c r="F7" s="234" t="s">
        <v>1862</v>
      </c>
      <c r="G7" s="235">
        <v>0.70989999999999998</v>
      </c>
      <c r="H7" s="14"/>
      <c r="J7" s="233"/>
    </row>
    <row r="8" spans="2:16" ht="15.75" thickBot="1" x14ac:dyDescent="0.3">
      <c r="B8" s="232"/>
      <c r="C8" s="19" t="s">
        <v>15</v>
      </c>
      <c r="D8" s="20"/>
      <c r="F8" s="234" t="s">
        <v>1863</v>
      </c>
      <c r="G8" s="235">
        <v>0.50990000000000002</v>
      </c>
      <c r="H8" s="14"/>
    </row>
    <row r="9" spans="2:16" x14ac:dyDescent="0.25">
      <c r="B9" s="21"/>
      <c r="C9" s="21"/>
      <c r="D9" s="22"/>
      <c r="F9" s="234" t="s">
        <v>1865</v>
      </c>
      <c r="G9" s="235">
        <v>0.30990000000000001</v>
      </c>
      <c r="H9" s="14"/>
    </row>
    <row r="10" spans="2:16" x14ac:dyDescent="0.25">
      <c r="B10" s="21"/>
      <c r="C10" s="21"/>
      <c r="D10" s="22"/>
      <c r="F10" s="234" t="s">
        <v>1859</v>
      </c>
      <c r="G10" s="235">
        <v>0</v>
      </c>
      <c r="H10" s="14"/>
    </row>
    <row r="11" spans="2:16" ht="15.75" thickBot="1" x14ac:dyDescent="0.3"/>
    <row r="12" spans="2:16" ht="41.25" customHeight="1" x14ac:dyDescent="0.25">
      <c r="B12" s="318" t="s">
        <v>12</v>
      </c>
      <c r="C12" s="319"/>
      <c r="D12" s="320"/>
      <c r="F12" s="321"/>
      <c r="G12" s="321"/>
    </row>
    <row r="13" spans="2:16" x14ac:dyDescent="0.25">
      <c r="B13" s="7" t="s">
        <v>14</v>
      </c>
      <c r="C13" s="10"/>
      <c r="D13" s="15">
        <v>100</v>
      </c>
      <c r="F13" s="21"/>
      <c r="G13" s="231"/>
      <c r="I13" s="6"/>
    </row>
    <row r="14" spans="2:16" x14ac:dyDescent="0.25">
      <c r="B14" t="s">
        <v>2136</v>
      </c>
      <c r="D14">
        <v>75</v>
      </c>
      <c r="F14" s="21"/>
      <c r="G14" s="231"/>
    </row>
    <row r="15" spans="2:16" x14ac:dyDescent="0.25">
      <c r="B15" t="s">
        <v>2137</v>
      </c>
      <c r="D15">
        <f>+D13/2</f>
        <v>50</v>
      </c>
      <c r="F15" s="21"/>
      <c r="G15" s="231"/>
      <c r="M15" s="233"/>
    </row>
    <row r="16" spans="2:16" x14ac:dyDescent="0.25">
      <c r="B16" t="s">
        <v>2140</v>
      </c>
      <c r="D16">
        <f>+D13/4</f>
        <v>25</v>
      </c>
      <c r="F16" s="21"/>
      <c r="G16" s="231"/>
      <c r="M16" s="233"/>
    </row>
    <row r="17" spans="2:13" x14ac:dyDescent="0.25">
      <c r="B17" s="21" t="s">
        <v>2138</v>
      </c>
      <c r="C17" s="21" t="s">
        <v>2139</v>
      </c>
      <c r="F17" s="21"/>
      <c r="G17" s="231"/>
      <c r="M17" s="233"/>
    </row>
    <row r="18" spans="2:13" x14ac:dyDescent="0.25">
      <c r="B18" s="13" t="s">
        <v>15</v>
      </c>
      <c r="C18" s="316">
        <f>+($D$13/12)*D18</f>
        <v>8.3333333333333339</v>
      </c>
      <c r="D18" s="13">
        <v>1</v>
      </c>
      <c r="G18" s="231"/>
    </row>
    <row r="19" spans="2:13" x14ac:dyDescent="0.25">
      <c r="B19" s="13" t="s">
        <v>16</v>
      </c>
      <c r="C19" s="316">
        <f t="shared" ref="C19:C29" si="0">+($D$13/12)*D19</f>
        <v>16.666666666666668</v>
      </c>
      <c r="D19" s="13">
        <v>2</v>
      </c>
      <c r="F19" s="21"/>
      <c r="G19" s="231"/>
    </row>
    <row r="20" spans="2:13" x14ac:dyDescent="0.25">
      <c r="B20" s="13" t="s">
        <v>17</v>
      </c>
      <c r="C20" s="316">
        <f t="shared" si="0"/>
        <v>25</v>
      </c>
      <c r="D20" s="13">
        <v>3</v>
      </c>
      <c r="G20" s="230"/>
      <c r="H20" s="14"/>
    </row>
    <row r="21" spans="2:13" x14ac:dyDescent="0.25">
      <c r="B21" s="13" t="s">
        <v>18</v>
      </c>
      <c r="C21" s="316">
        <f t="shared" si="0"/>
        <v>33.333333333333336</v>
      </c>
      <c r="D21" s="13">
        <v>4</v>
      </c>
      <c r="H21" s="14"/>
    </row>
    <row r="22" spans="2:13" x14ac:dyDescent="0.25">
      <c r="B22" s="13" t="s">
        <v>19</v>
      </c>
      <c r="C22" s="316">
        <f t="shared" si="0"/>
        <v>41.666666666666671</v>
      </c>
      <c r="D22" s="13">
        <v>5</v>
      </c>
      <c r="H22" s="14"/>
    </row>
    <row r="23" spans="2:13" x14ac:dyDescent="0.25">
      <c r="B23" s="13" t="s">
        <v>20</v>
      </c>
      <c r="C23" s="316">
        <f t="shared" si="0"/>
        <v>50</v>
      </c>
      <c r="D23" s="13">
        <v>6</v>
      </c>
      <c r="H23" s="14"/>
    </row>
    <row r="24" spans="2:13" x14ac:dyDescent="0.25">
      <c r="B24" s="13" t="s">
        <v>21</v>
      </c>
      <c r="C24" s="316">
        <f t="shared" si="0"/>
        <v>58.333333333333336</v>
      </c>
      <c r="D24" s="13">
        <v>7</v>
      </c>
    </row>
    <row r="25" spans="2:13" x14ac:dyDescent="0.25">
      <c r="B25" s="13" t="s">
        <v>22</v>
      </c>
      <c r="C25" s="316">
        <f t="shared" si="0"/>
        <v>66.666666666666671</v>
      </c>
      <c r="D25" s="13">
        <v>8</v>
      </c>
    </row>
    <row r="26" spans="2:13" x14ac:dyDescent="0.25">
      <c r="B26" s="13" t="s">
        <v>23</v>
      </c>
      <c r="C26" s="316">
        <f t="shared" si="0"/>
        <v>75</v>
      </c>
      <c r="D26" s="13">
        <v>9</v>
      </c>
    </row>
    <row r="27" spans="2:13" x14ac:dyDescent="0.25">
      <c r="B27" s="13" t="s">
        <v>24</v>
      </c>
      <c r="C27" s="316">
        <f t="shared" si="0"/>
        <v>83.333333333333343</v>
      </c>
      <c r="D27" s="13">
        <v>10</v>
      </c>
      <c r="G27" s="231"/>
      <c r="H27" s="230"/>
    </row>
    <row r="28" spans="2:13" x14ac:dyDescent="0.25">
      <c r="B28" s="13" t="s">
        <v>25</v>
      </c>
      <c r="C28" s="316">
        <f t="shared" si="0"/>
        <v>91.666666666666671</v>
      </c>
      <c r="D28" s="13">
        <v>11</v>
      </c>
      <c r="G28" s="231"/>
      <c r="H28" s="14"/>
    </row>
    <row r="29" spans="2:13" x14ac:dyDescent="0.25">
      <c r="B29" s="13" t="s">
        <v>26</v>
      </c>
      <c r="C29" s="316">
        <f t="shared" si="0"/>
        <v>100</v>
      </c>
      <c r="D29" s="13">
        <v>12</v>
      </c>
      <c r="G29" s="231"/>
    </row>
    <row r="30" spans="2:13" x14ac:dyDescent="0.25">
      <c r="G30" s="231"/>
      <c r="H30" s="230"/>
    </row>
  </sheetData>
  <dataConsolidate/>
  <mergeCells count="3">
    <mergeCell ref="F3:G3"/>
    <mergeCell ref="B12:D12"/>
    <mergeCell ref="F12:G12"/>
  </mergeCells>
  <dataValidations disablePrompts="1" count="1">
    <dataValidation type="list" allowBlank="1" showInputMessage="1" showErrorMessage="1" sqref="D18 C4:C10">
      <formula1>$B$18:$B$29</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H43"/>
  <sheetViews>
    <sheetView workbookViewId="0">
      <pane ySplit="2" topLeftCell="A18" activePane="bottomLeft" state="frozen"/>
      <selection pane="bottomLeft" activeCell="H42" sqref="H42"/>
    </sheetView>
  </sheetViews>
  <sheetFormatPr baseColWidth="10" defaultRowHeight="15" x14ac:dyDescent="0.25"/>
  <cols>
    <col min="1" max="1" width="69.28515625" bestFit="1" customWidth="1"/>
    <col min="2" max="2" width="15.5703125" customWidth="1"/>
    <col min="3" max="3" width="19.85546875" customWidth="1"/>
    <col min="4" max="4" width="15.5703125" customWidth="1"/>
    <col min="5" max="5" width="17" customWidth="1"/>
    <col min="6" max="6" width="16.85546875" customWidth="1"/>
    <col min="7" max="7" width="13.7109375" customWidth="1"/>
  </cols>
  <sheetData>
    <row r="1" spans="1:8" ht="15.75" thickBot="1" x14ac:dyDescent="0.3"/>
    <row r="2" spans="1:8" ht="15.75" thickBot="1" x14ac:dyDescent="0.3">
      <c r="A2" s="199" t="s">
        <v>1856</v>
      </c>
      <c r="B2" s="200" t="s">
        <v>0</v>
      </c>
      <c r="C2" s="200" t="s">
        <v>3</v>
      </c>
      <c r="D2" s="200" t="s">
        <v>2</v>
      </c>
      <c r="E2" s="200" t="s">
        <v>1</v>
      </c>
      <c r="F2" s="200" t="s">
        <v>28</v>
      </c>
      <c r="G2" s="200" t="s">
        <v>5</v>
      </c>
      <c r="H2" s="201" t="s">
        <v>33</v>
      </c>
    </row>
    <row r="3" spans="1:8" x14ac:dyDescent="0.25">
      <c r="A3" s="190" t="s">
        <v>239</v>
      </c>
      <c r="B3" s="190">
        <v>46</v>
      </c>
      <c r="C3" s="190">
        <v>34</v>
      </c>
      <c r="D3" s="190">
        <v>21</v>
      </c>
      <c r="E3" s="190">
        <v>34</v>
      </c>
      <c r="F3" s="190">
        <v>12</v>
      </c>
      <c r="G3" s="190">
        <v>147</v>
      </c>
      <c r="H3" s="191">
        <f t="shared" ref="H3:H39" si="0">(B3+C3)/(B3+D3+E3+C3)</f>
        <v>0.59259259259259256</v>
      </c>
    </row>
    <row r="4" spans="1:8" x14ac:dyDescent="0.25">
      <c r="A4" t="s">
        <v>341</v>
      </c>
      <c r="B4">
        <v>16</v>
      </c>
      <c r="C4">
        <v>1</v>
      </c>
      <c r="D4">
        <v>2</v>
      </c>
      <c r="E4">
        <v>3</v>
      </c>
      <c r="G4">
        <v>22</v>
      </c>
      <c r="H4" s="194">
        <f t="shared" si="0"/>
        <v>0.77272727272727271</v>
      </c>
    </row>
    <row r="5" spans="1:8" x14ac:dyDescent="0.25">
      <c r="A5" t="s">
        <v>342</v>
      </c>
      <c r="B5">
        <v>4</v>
      </c>
      <c r="C5">
        <v>9</v>
      </c>
      <c r="D5">
        <v>3</v>
      </c>
      <c r="E5">
        <v>7</v>
      </c>
      <c r="F5">
        <v>4</v>
      </c>
      <c r="G5">
        <v>27</v>
      </c>
      <c r="H5" s="194">
        <f t="shared" si="0"/>
        <v>0.56521739130434778</v>
      </c>
    </row>
    <row r="6" spans="1:8" x14ac:dyDescent="0.25">
      <c r="A6" t="s">
        <v>343</v>
      </c>
      <c r="B6">
        <v>8</v>
      </c>
      <c r="C6">
        <v>14</v>
      </c>
      <c r="D6">
        <v>4</v>
      </c>
      <c r="E6">
        <v>10</v>
      </c>
      <c r="F6">
        <v>1</v>
      </c>
      <c r="G6">
        <v>37</v>
      </c>
      <c r="H6" s="194">
        <f t="shared" si="0"/>
        <v>0.61111111111111116</v>
      </c>
    </row>
    <row r="7" spans="1:8" x14ac:dyDescent="0.25">
      <c r="A7" t="s">
        <v>344</v>
      </c>
      <c r="B7">
        <v>4</v>
      </c>
      <c r="C7">
        <v>6</v>
      </c>
      <c r="D7">
        <v>5</v>
      </c>
      <c r="E7">
        <v>3</v>
      </c>
      <c r="F7">
        <v>2</v>
      </c>
      <c r="G7">
        <v>20</v>
      </c>
      <c r="H7" s="194">
        <f t="shared" si="0"/>
        <v>0.55555555555555558</v>
      </c>
    </row>
    <row r="8" spans="1:8" x14ac:dyDescent="0.25">
      <c r="A8" t="s">
        <v>345</v>
      </c>
      <c r="B8" s="189">
        <v>4</v>
      </c>
      <c r="C8" s="189">
        <v>3</v>
      </c>
      <c r="D8" s="189">
        <v>3</v>
      </c>
      <c r="E8" s="189">
        <v>8</v>
      </c>
      <c r="F8" s="189">
        <v>1</v>
      </c>
      <c r="G8" s="189">
        <v>19</v>
      </c>
      <c r="H8" s="194">
        <f t="shared" si="0"/>
        <v>0.3888888888888889</v>
      </c>
    </row>
    <row r="9" spans="1:8" x14ac:dyDescent="0.25">
      <c r="A9" t="s">
        <v>346</v>
      </c>
      <c r="B9">
        <v>7</v>
      </c>
      <c r="C9">
        <v>1</v>
      </c>
      <c r="D9">
        <v>4</v>
      </c>
      <c r="E9">
        <v>1</v>
      </c>
      <c r="F9">
        <v>3</v>
      </c>
      <c r="G9">
        <v>16</v>
      </c>
      <c r="H9" s="194">
        <f t="shared" si="0"/>
        <v>0.61538461538461542</v>
      </c>
    </row>
    <row r="10" spans="1:8" x14ac:dyDescent="0.25">
      <c r="A10" t="s">
        <v>347</v>
      </c>
      <c r="B10">
        <v>3</v>
      </c>
      <c r="E10">
        <v>2</v>
      </c>
      <c r="F10">
        <v>1</v>
      </c>
      <c r="G10">
        <v>6</v>
      </c>
      <c r="H10" s="194">
        <f t="shared" si="0"/>
        <v>0.6</v>
      </c>
    </row>
    <row r="11" spans="1:8" x14ac:dyDescent="0.25">
      <c r="A11" s="190" t="s">
        <v>244</v>
      </c>
      <c r="B11" s="190">
        <v>12</v>
      </c>
      <c r="C11" s="190">
        <v>6</v>
      </c>
      <c r="D11" s="190">
        <v>2</v>
      </c>
      <c r="E11" s="190">
        <v>6</v>
      </c>
      <c r="F11" s="190">
        <v>2</v>
      </c>
      <c r="G11" s="190">
        <v>28</v>
      </c>
      <c r="H11" s="191">
        <f t="shared" si="0"/>
        <v>0.69230769230769229</v>
      </c>
    </row>
    <row r="12" spans="1:8" x14ac:dyDescent="0.25">
      <c r="A12" t="s">
        <v>358</v>
      </c>
      <c r="B12">
        <v>4</v>
      </c>
      <c r="C12">
        <v>1</v>
      </c>
      <c r="D12">
        <v>1</v>
      </c>
      <c r="G12">
        <v>6</v>
      </c>
      <c r="H12" s="188">
        <f t="shared" si="0"/>
        <v>0.83333333333333337</v>
      </c>
    </row>
    <row r="13" spans="1:8" x14ac:dyDescent="0.25">
      <c r="A13" t="s">
        <v>368</v>
      </c>
      <c r="B13">
        <v>1</v>
      </c>
      <c r="C13">
        <v>1</v>
      </c>
      <c r="D13">
        <v>1</v>
      </c>
      <c r="E13">
        <v>6</v>
      </c>
      <c r="F13">
        <v>1</v>
      </c>
      <c r="G13">
        <v>10</v>
      </c>
      <c r="H13" s="193">
        <f t="shared" si="0"/>
        <v>0.22222222222222221</v>
      </c>
    </row>
    <row r="14" spans="1:8" x14ac:dyDescent="0.25">
      <c r="A14" t="s">
        <v>369</v>
      </c>
      <c r="B14">
        <v>5</v>
      </c>
      <c r="C14">
        <v>3</v>
      </c>
      <c r="G14">
        <v>8</v>
      </c>
      <c r="H14" s="193">
        <f t="shared" si="0"/>
        <v>1</v>
      </c>
    </row>
    <row r="15" spans="1:8" x14ac:dyDescent="0.25">
      <c r="A15" t="s">
        <v>370</v>
      </c>
      <c r="B15">
        <v>2</v>
      </c>
      <c r="C15">
        <v>1</v>
      </c>
      <c r="F15">
        <v>1</v>
      </c>
      <c r="G15">
        <v>4</v>
      </c>
      <c r="H15" s="193">
        <f t="shared" si="0"/>
        <v>1</v>
      </c>
    </row>
    <row r="16" spans="1:8" x14ac:dyDescent="0.25">
      <c r="A16" s="190" t="s">
        <v>240</v>
      </c>
      <c r="B16" s="190">
        <v>30</v>
      </c>
      <c r="C16" s="190">
        <v>11</v>
      </c>
      <c r="D16" s="190">
        <v>37</v>
      </c>
      <c r="E16" s="190">
        <v>157</v>
      </c>
      <c r="F16" s="190">
        <v>30</v>
      </c>
      <c r="G16" s="190">
        <v>265</v>
      </c>
      <c r="H16" s="191">
        <f t="shared" si="0"/>
        <v>0.17446808510638298</v>
      </c>
    </row>
    <row r="17" spans="1:8" x14ac:dyDescent="0.25">
      <c r="A17" t="s">
        <v>348</v>
      </c>
      <c r="B17">
        <v>20</v>
      </c>
      <c r="C17">
        <v>3</v>
      </c>
      <c r="D17">
        <v>3</v>
      </c>
      <c r="E17">
        <v>24</v>
      </c>
      <c r="F17">
        <v>6</v>
      </c>
      <c r="G17">
        <v>56</v>
      </c>
      <c r="H17" s="193">
        <f t="shared" si="0"/>
        <v>0.46</v>
      </c>
    </row>
    <row r="18" spans="1:8" x14ac:dyDescent="0.25">
      <c r="A18" t="s">
        <v>349</v>
      </c>
      <c r="E18">
        <v>103</v>
      </c>
      <c r="F18">
        <v>5</v>
      </c>
      <c r="G18">
        <v>108</v>
      </c>
      <c r="H18" s="193">
        <f t="shared" si="0"/>
        <v>0</v>
      </c>
    </row>
    <row r="19" spans="1:8" x14ac:dyDescent="0.25">
      <c r="A19" t="s">
        <v>350</v>
      </c>
      <c r="B19">
        <v>6</v>
      </c>
      <c r="C19">
        <v>1</v>
      </c>
      <c r="D19">
        <v>1</v>
      </c>
      <c r="E19">
        <v>3</v>
      </c>
      <c r="F19">
        <v>13</v>
      </c>
      <c r="G19">
        <v>24</v>
      </c>
      <c r="H19" s="193">
        <f t="shared" si="0"/>
        <v>0.63636363636363635</v>
      </c>
    </row>
    <row r="20" spans="1:8" x14ac:dyDescent="0.25">
      <c r="A20" t="s">
        <v>351</v>
      </c>
      <c r="D20">
        <v>1</v>
      </c>
      <c r="E20">
        <v>6</v>
      </c>
      <c r="F20">
        <v>1</v>
      </c>
      <c r="G20">
        <v>8</v>
      </c>
      <c r="H20" s="193">
        <f t="shared" si="0"/>
        <v>0</v>
      </c>
    </row>
    <row r="21" spans="1:8" x14ac:dyDescent="0.25">
      <c r="A21" t="s">
        <v>352</v>
      </c>
      <c r="E21">
        <v>3</v>
      </c>
      <c r="F21">
        <v>1</v>
      </c>
      <c r="G21" t="s">
        <v>1852</v>
      </c>
      <c r="H21" s="193">
        <f t="shared" si="0"/>
        <v>0</v>
      </c>
    </row>
    <row r="22" spans="1:8" x14ac:dyDescent="0.25">
      <c r="A22" t="s">
        <v>353</v>
      </c>
      <c r="B22">
        <v>4</v>
      </c>
      <c r="C22">
        <v>7</v>
      </c>
      <c r="D22">
        <v>32</v>
      </c>
      <c r="E22">
        <v>18</v>
      </c>
      <c r="F22">
        <v>4</v>
      </c>
      <c r="G22">
        <v>65</v>
      </c>
      <c r="H22" s="193">
        <f t="shared" si="0"/>
        <v>0.18032786885245902</v>
      </c>
    </row>
    <row r="23" spans="1:8" x14ac:dyDescent="0.25">
      <c r="A23" s="190" t="s">
        <v>243</v>
      </c>
      <c r="B23" s="190">
        <v>9</v>
      </c>
      <c r="C23" s="190">
        <v>4</v>
      </c>
      <c r="D23" s="190">
        <v>5</v>
      </c>
      <c r="E23" s="190">
        <v>26</v>
      </c>
      <c r="F23" s="190">
        <v>8</v>
      </c>
      <c r="G23" s="190">
        <v>52</v>
      </c>
      <c r="H23" s="191">
        <f t="shared" si="0"/>
        <v>0.29545454545454547</v>
      </c>
    </row>
    <row r="24" spans="1:8" x14ac:dyDescent="0.25">
      <c r="A24" t="s">
        <v>364</v>
      </c>
      <c r="B24">
        <v>1</v>
      </c>
      <c r="E24">
        <v>20</v>
      </c>
      <c r="F24">
        <v>7</v>
      </c>
      <c r="G24">
        <v>28</v>
      </c>
      <c r="H24" s="193">
        <f t="shared" si="0"/>
        <v>4.7619047619047616E-2</v>
      </c>
    </row>
    <row r="25" spans="1:8" x14ac:dyDescent="0.25">
      <c r="A25" t="s">
        <v>365</v>
      </c>
      <c r="D25">
        <v>1</v>
      </c>
      <c r="E25">
        <v>2</v>
      </c>
      <c r="G25">
        <v>3</v>
      </c>
      <c r="H25" s="193">
        <f t="shared" si="0"/>
        <v>0</v>
      </c>
    </row>
    <row r="26" spans="1:8" x14ac:dyDescent="0.25">
      <c r="A26" t="s">
        <v>366</v>
      </c>
      <c r="B26">
        <v>3</v>
      </c>
      <c r="C26">
        <v>2</v>
      </c>
      <c r="D26">
        <v>4</v>
      </c>
      <c r="E26">
        <v>4</v>
      </c>
      <c r="G26">
        <v>13</v>
      </c>
      <c r="H26" s="193">
        <f t="shared" si="0"/>
        <v>0.38461538461538464</v>
      </c>
    </row>
    <row r="27" spans="1:8" x14ac:dyDescent="0.25">
      <c r="A27" t="s">
        <v>1850</v>
      </c>
      <c r="B27">
        <v>1</v>
      </c>
      <c r="C27">
        <v>2</v>
      </c>
      <c r="F27">
        <v>1</v>
      </c>
      <c r="G27">
        <v>4</v>
      </c>
      <c r="H27" s="193">
        <f t="shared" si="0"/>
        <v>1</v>
      </c>
    </row>
    <row r="28" spans="1:8" x14ac:dyDescent="0.25">
      <c r="A28" t="s">
        <v>367</v>
      </c>
      <c r="B28">
        <v>4</v>
      </c>
      <c r="G28">
        <v>4</v>
      </c>
      <c r="H28" s="193">
        <f t="shared" si="0"/>
        <v>1</v>
      </c>
    </row>
    <row r="29" spans="1:8" x14ac:dyDescent="0.25">
      <c r="A29" s="190" t="s">
        <v>241</v>
      </c>
      <c r="B29" s="190">
        <v>11</v>
      </c>
      <c r="C29" s="190">
        <v>9</v>
      </c>
      <c r="D29" s="190">
        <v>11</v>
      </c>
      <c r="E29" s="190">
        <v>30</v>
      </c>
      <c r="F29" s="190">
        <v>14</v>
      </c>
      <c r="G29" s="190">
        <v>75</v>
      </c>
      <c r="H29" s="191">
        <f t="shared" si="0"/>
        <v>0.32786885245901637</v>
      </c>
    </row>
    <row r="30" spans="1:8" x14ac:dyDescent="0.25">
      <c r="A30" t="s">
        <v>354</v>
      </c>
      <c r="B30">
        <v>1</v>
      </c>
      <c r="C30">
        <v>3</v>
      </c>
      <c r="D30">
        <v>5</v>
      </c>
      <c r="E30">
        <v>14</v>
      </c>
      <c r="G30">
        <v>23</v>
      </c>
      <c r="H30" s="193">
        <f t="shared" si="0"/>
        <v>0.17391304347826086</v>
      </c>
    </row>
    <row r="31" spans="1:8" x14ac:dyDescent="0.25">
      <c r="A31" t="s">
        <v>356</v>
      </c>
      <c r="B31">
        <v>1</v>
      </c>
      <c r="D31">
        <v>1</v>
      </c>
      <c r="E31">
        <v>5</v>
      </c>
      <c r="G31">
        <v>7</v>
      </c>
      <c r="H31" s="193">
        <f t="shared" si="0"/>
        <v>0.14285714285714285</v>
      </c>
    </row>
    <row r="32" spans="1:8" x14ac:dyDescent="0.25">
      <c r="A32" t="s">
        <v>357</v>
      </c>
      <c r="B32">
        <v>2</v>
      </c>
      <c r="C32">
        <v>5</v>
      </c>
      <c r="D32">
        <v>1</v>
      </c>
      <c r="E32">
        <v>1</v>
      </c>
      <c r="G32">
        <v>9</v>
      </c>
      <c r="H32" s="193">
        <f t="shared" si="0"/>
        <v>0.77777777777777779</v>
      </c>
    </row>
    <row r="33" spans="1:8" x14ac:dyDescent="0.25">
      <c r="A33" t="s">
        <v>358</v>
      </c>
      <c r="B33">
        <v>4</v>
      </c>
      <c r="D33">
        <v>3</v>
      </c>
      <c r="E33">
        <v>8</v>
      </c>
      <c r="F33">
        <v>4</v>
      </c>
      <c r="G33">
        <v>19</v>
      </c>
      <c r="H33" s="193">
        <f t="shared" si="0"/>
        <v>0.26666666666666666</v>
      </c>
    </row>
    <row r="34" spans="1:8" x14ac:dyDescent="0.25">
      <c r="A34" t="s">
        <v>360</v>
      </c>
      <c r="B34">
        <v>3</v>
      </c>
      <c r="C34">
        <v>1</v>
      </c>
      <c r="D34">
        <v>1</v>
      </c>
      <c r="E34">
        <v>2</v>
      </c>
      <c r="F34">
        <v>10</v>
      </c>
      <c r="G34">
        <v>17</v>
      </c>
      <c r="H34" s="193">
        <f t="shared" si="0"/>
        <v>0.5714285714285714</v>
      </c>
    </row>
    <row r="35" spans="1:8" x14ac:dyDescent="0.25">
      <c r="A35" s="190" t="s">
        <v>242</v>
      </c>
      <c r="B35" s="190">
        <v>6</v>
      </c>
      <c r="C35" s="190">
        <v>4</v>
      </c>
      <c r="D35" s="190">
        <v>6</v>
      </c>
      <c r="E35" s="190">
        <v>26</v>
      </c>
      <c r="F35" s="190">
        <v>14</v>
      </c>
      <c r="G35" s="190">
        <v>56</v>
      </c>
      <c r="H35" s="191">
        <f t="shared" si="0"/>
        <v>0.23809523809523808</v>
      </c>
    </row>
    <row r="36" spans="1:8" x14ac:dyDescent="0.25">
      <c r="A36" t="s">
        <v>361</v>
      </c>
      <c r="B36">
        <v>5</v>
      </c>
      <c r="C36">
        <v>1</v>
      </c>
      <c r="D36">
        <v>1</v>
      </c>
      <c r="E36">
        <v>13</v>
      </c>
      <c r="F36">
        <v>7</v>
      </c>
      <c r="G36">
        <v>27</v>
      </c>
      <c r="H36" s="193">
        <f t="shared" si="0"/>
        <v>0.3</v>
      </c>
    </row>
    <row r="37" spans="1:8" x14ac:dyDescent="0.25">
      <c r="A37" t="s">
        <v>358</v>
      </c>
      <c r="C37">
        <v>1</v>
      </c>
      <c r="E37">
        <v>2</v>
      </c>
      <c r="F37">
        <v>2</v>
      </c>
      <c r="G37">
        <v>5</v>
      </c>
      <c r="H37" s="193">
        <f t="shared" si="0"/>
        <v>0.33333333333333331</v>
      </c>
    </row>
    <row r="38" spans="1:8" x14ac:dyDescent="0.25">
      <c r="A38" t="s">
        <v>363</v>
      </c>
      <c r="B38">
        <v>1</v>
      </c>
      <c r="C38">
        <v>2</v>
      </c>
      <c r="D38">
        <v>5</v>
      </c>
      <c r="E38">
        <v>11</v>
      </c>
      <c r="F38">
        <v>5</v>
      </c>
      <c r="G38">
        <v>24</v>
      </c>
      <c r="H38" s="193">
        <f t="shared" si="0"/>
        <v>0.15789473684210525</v>
      </c>
    </row>
    <row r="39" spans="1:8" ht="15.75" x14ac:dyDescent="0.25">
      <c r="A39" s="186" t="s">
        <v>5</v>
      </c>
      <c r="B39" s="186">
        <v>114</v>
      </c>
      <c r="C39" s="186">
        <v>68</v>
      </c>
      <c r="D39" s="186">
        <v>82</v>
      </c>
      <c r="E39" s="186">
        <v>279</v>
      </c>
      <c r="F39" s="186">
        <v>80</v>
      </c>
      <c r="G39" s="186">
        <v>623</v>
      </c>
      <c r="H39" s="192">
        <f t="shared" si="0"/>
        <v>0.33517495395948432</v>
      </c>
    </row>
    <row r="42" spans="1:8" x14ac:dyDescent="0.25">
      <c r="A42" s="196" t="s">
        <v>1855</v>
      </c>
      <c r="B42" s="197">
        <f t="shared" ref="B42:G42" si="1">B12+B33+B37</f>
        <v>8</v>
      </c>
      <c r="C42" s="197">
        <f t="shared" si="1"/>
        <v>2</v>
      </c>
      <c r="D42" s="197">
        <f t="shared" si="1"/>
        <v>4</v>
      </c>
      <c r="E42" s="197">
        <f t="shared" si="1"/>
        <v>10</v>
      </c>
      <c r="F42" s="197">
        <f t="shared" si="1"/>
        <v>6</v>
      </c>
      <c r="G42" s="197">
        <f t="shared" si="1"/>
        <v>30</v>
      </c>
      <c r="H42" s="198">
        <f>(B42+C42)/(B42+C42+D42+E42)</f>
        <v>0.41666666666666669</v>
      </c>
    </row>
    <row r="43" spans="1:8" x14ac:dyDescent="0.25">
      <c r="B43" s="195"/>
    </row>
  </sheetData>
  <autoFilter ref="A2:H39"/>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3:N49"/>
  <sheetViews>
    <sheetView workbookViewId="0">
      <selection activeCell="I20" sqref="I20"/>
    </sheetView>
  </sheetViews>
  <sheetFormatPr baseColWidth="10" defaultRowHeight="15" x14ac:dyDescent="0.25"/>
  <cols>
    <col min="1" max="1" width="69.28515625" bestFit="1" customWidth="1"/>
    <col min="2" max="2" width="22.42578125" bestFit="1" customWidth="1"/>
    <col min="3" max="3" width="7.42578125" bestFit="1" customWidth="1"/>
    <col min="4" max="4" width="8.42578125" bestFit="1" customWidth="1"/>
    <col min="5" max="5" width="11" bestFit="1" customWidth="1"/>
    <col min="6" max="6" width="10.85546875" bestFit="1" customWidth="1"/>
    <col min="7" max="7" width="14.85546875" bestFit="1" customWidth="1"/>
    <col min="8" max="8" width="15.85546875" bestFit="1" customWidth="1"/>
    <col min="9" max="9" width="11.85546875" bestFit="1" customWidth="1"/>
    <col min="10" max="11" width="12.5703125" bestFit="1" customWidth="1"/>
  </cols>
  <sheetData>
    <row r="3" spans="1:10" x14ac:dyDescent="0.25">
      <c r="A3" t="s">
        <v>1849</v>
      </c>
      <c r="B3" t="s">
        <v>6</v>
      </c>
    </row>
    <row r="4" spans="1:10" x14ac:dyDescent="0.25">
      <c r="A4" t="s">
        <v>4</v>
      </c>
      <c r="B4" t="s">
        <v>28</v>
      </c>
      <c r="C4" t="s">
        <v>1866</v>
      </c>
      <c r="D4" t="s">
        <v>1867</v>
      </c>
      <c r="E4" t="s">
        <v>1868</v>
      </c>
      <c r="F4" t="s">
        <v>1869</v>
      </c>
      <c r="G4" t="s">
        <v>1870</v>
      </c>
      <c r="H4" t="s">
        <v>1871</v>
      </c>
      <c r="I4" t="s">
        <v>1872</v>
      </c>
      <c r="J4" t="s">
        <v>5</v>
      </c>
    </row>
    <row r="5" spans="1:10" x14ac:dyDescent="0.25">
      <c r="A5" s="2" t="s">
        <v>363</v>
      </c>
      <c r="B5">
        <v>5</v>
      </c>
      <c r="D5">
        <v>12</v>
      </c>
      <c r="I5">
        <v>7</v>
      </c>
      <c r="J5">
        <v>24</v>
      </c>
    </row>
    <row r="6" spans="1:10" x14ac:dyDescent="0.25">
      <c r="A6" s="2" t="s">
        <v>345</v>
      </c>
      <c r="B6">
        <v>1</v>
      </c>
      <c r="D6">
        <v>15</v>
      </c>
      <c r="E6">
        <v>1</v>
      </c>
      <c r="I6">
        <v>2</v>
      </c>
      <c r="J6">
        <v>19</v>
      </c>
    </row>
    <row r="7" spans="1:10" x14ac:dyDescent="0.25">
      <c r="A7" s="2" t="s">
        <v>357</v>
      </c>
      <c r="C7">
        <v>1</v>
      </c>
      <c r="D7">
        <v>5</v>
      </c>
      <c r="E7">
        <v>2</v>
      </c>
      <c r="I7">
        <v>1</v>
      </c>
      <c r="J7">
        <v>9</v>
      </c>
    </row>
    <row r="8" spans="1:10" x14ac:dyDescent="0.25">
      <c r="A8" s="2" t="s">
        <v>349</v>
      </c>
      <c r="B8">
        <v>5</v>
      </c>
      <c r="C8">
        <v>17</v>
      </c>
      <c r="D8">
        <v>60</v>
      </c>
      <c r="E8">
        <v>1</v>
      </c>
      <c r="F8">
        <v>6</v>
      </c>
      <c r="G8">
        <v>14</v>
      </c>
      <c r="H8">
        <v>3</v>
      </c>
      <c r="I8">
        <v>2</v>
      </c>
      <c r="J8">
        <v>108</v>
      </c>
    </row>
    <row r="9" spans="1:10" x14ac:dyDescent="0.25">
      <c r="A9" s="2" t="s">
        <v>1850</v>
      </c>
      <c r="B9">
        <v>1</v>
      </c>
      <c r="D9">
        <v>3</v>
      </c>
      <c r="J9">
        <v>4</v>
      </c>
    </row>
    <row r="10" spans="1:10" x14ac:dyDescent="0.25">
      <c r="A10" s="2" t="s">
        <v>367</v>
      </c>
      <c r="D10">
        <v>4</v>
      </c>
      <c r="J10">
        <v>4</v>
      </c>
    </row>
    <row r="11" spans="1:10" x14ac:dyDescent="0.25">
      <c r="A11" s="2" t="s">
        <v>370</v>
      </c>
      <c r="B11">
        <v>1</v>
      </c>
      <c r="C11">
        <v>1</v>
      </c>
      <c r="D11">
        <v>2</v>
      </c>
      <c r="J11">
        <v>4</v>
      </c>
    </row>
    <row r="12" spans="1:10" x14ac:dyDescent="0.25">
      <c r="A12" s="2" t="s">
        <v>356</v>
      </c>
      <c r="D12">
        <v>2</v>
      </c>
      <c r="E12">
        <v>1</v>
      </c>
      <c r="H12">
        <v>1</v>
      </c>
      <c r="I12">
        <v>3</v>
      </c>
      <c r="J12">
        <v>7</v>
      </c>
    </row>
    <row r="13" spans="1:10" x14ac:dyDescent="0.25">
      <c r="A13" s="2" t="s">
        <v>354</v>
      </c>
      <c r="C13">
        <v>2</v>
      </c>
      <c r="D13">
        <v>10</v>
      </c>
      <c r="E13">
        <v>4</v>
      </c>
      <c r="F13">
        <v>2</v>
      </c>
      <c r="I13">
        <v>5</v>
      </c>
      <c r="J13">
        <v>23</v>
      </c>
    </row>
    <row r="14" spans="1:10" x14ac:dyDescent="0.25">
      <c r="A14" s="2" t="s">
        <v>361</v>
      </c>
      <c r="B14">
        <v>7</v>
      </c>
      <c r="C14">
        <v>1</v>
      </c>
      <c r="D14">
        <v>15</v>
      </c>
      <c r="F14">
        <v>1</v>
      </c>
      <c r="H14">
        <v>1</v>
      </c>
      <c r="I14">
        <v>2</v>
      </c>
      <c r="J14">
        <v>27</v>
      </c>
    </row>
    <row r="15" spans="1:10" x14ac:dyDescent="0.25">
      <c r="A15" s="2" t="s">
        <v>348</v>
      </c>
      <c r="B15">
        <v>6</v>
      </c>
      <c r="C15">
        <v>2</v>
      </c>
      <c r="D15">
        <v>31</v>
      </c>
      <c r="F15">
        <v>3</v>
      </c>
      <c r="G15">
        <v>2</v>
      </c>
      <c r="H15">
        <v>2</v>
      </c>
      <c r="I15">
        <v>10</v>
      </c>
      <c r="J15">
        <v>56</v>
      </c>
    </row>
    <row r="16" spans="1:10" x14ac:dyDescent="0.25">
      <c r="A16" s="2" t="s">
        <v>342</v>
      </c>
      <c r="B16">
        <v>4</v>
      </c>
      <c r="D16">
        <v>14</v>
      </c>
      <c r="E16">
        <v>2</v>
      </c>
      <c r="F16">
        <v>1</v>
      </c>
      <c r="H16">
        <v>1</v>
      </c>
      <c r="I16">
        <v>5</v>
      </c>
      <c r="J16">
        <v>27</v>
      </c>
    </row>
    <row r="17" spans="1:10" x14ac:dyDescent="0.25">
      <c r="A17" s="2" t="s">
        <v>344</v>
      </c>
      <c r="B17">
        <v>2</v>
      </c>
      <c r="D17">
        <v>11</v>
      </c>
      <c r="E17">
        <v>2</v>
      </c>
      <c r="F17">
        <v>2</v>
      </c>
      <c r="G17">
        <v>1</v>
      </c>
      <c r="H17">
        <v>2</v>
      </c>
      <c r="J17">
        <v>20</v>
      </c>
    </row>
    <row r="18" spans="1:10" x14ac:dyDescent="0.25">
      <c r="A18" s="2" t="s">
        <v>343</v>
      </c>
      <c r="B18">
        <v>1</v>
      </c>
      <c r="C18">
        <v>3</v>
      </c>
      <c r="D18">
        <v>19</v>
      </c>
      <c r="E18">
        <v>5</v>
      </c>
      <c r="F18">
        <v>1</v>
      </c>
      <c r="H18">
        <v>4</v>
      </c>
      <c r="I18">
        <v>4</v>
      </c>
      <c r="J18">
        <v>37</v>
      </c>
    </row>
    <row r="19" spans="1:10" x14ac:dyDescent="0.25">
      <c r="A19" s="2" t="s">
        <v>341</v>
      </c>
      <c r="D19">
        <v>17</v>
      </c>
      <c r="G19">
        <v>1</v>
      </c>
      <c r="I19">
        <v>4</v>
      </c>
      <c r="J19">
        <v>22</v>
      </c>
    </row>
    <row r="20" spans="1:10" x14ac:dyDescent="0.25">
      <c r="A20" s="2" t="s">
        <v>369</v>
      </c>
      <c r="C20">
        <v>1</v>
      </c>
      <c r="D20">
        <v>4</v>
      </c>
      <c r="G20">
        <v>3</v>
      </c>
      <c r="J20">
        <v>8</v>
      </c>
    </row>
    <row r="21" spans="1:10" x14ac:dyDescent="0.25">
      <c r="A21" s="2" t="s">
        <v>364</v>
      </c>
      <c r="B21">
        <v>7</v>
      </c>
      <c r="D21">
        <v>18</v>
      </c>
      <c r="E21">
        <v>2</v>
      </c>
      <c r="F21">
        <v>1</v>
      </c>
      <c r="J21">
        <v>28</v>
      </c>
    </row>
    <row r="22" spans="1:10" x14ac:dyDescent="0.25">
      <c r="A22" s="2" t="s">
        <v>351</v>
      </c>
      <c r="B22">
        <v>2</v>
      </c>
      <c r="F22">
        <v>1</v>
      </c>
      <c r="H22">
        <v>1</v>
      </c>
      <c r="I22">
        <v>8</v>
      </c>
      <c r="J22">
        <v>12</v>
      </c>
    </row>
    <row r="23" spans="1:10" x14ac:dyDescent="0.25">
      <c r="A23" s="2" t="s">
        <v>360</v>
      </c>
      <c r="B23">
        <v>11</v>
      </c>
      <c r="C23">
        <v>1</v>
      </c>
      <c r="E23">
        <v>3</v>
      </c>
      <c r="H23">
        <v>2</v>
      </c>
      <c r="J23">
        <v>17</v>
      </c>
    </row>
    <row r="24" spans="1:10" x14ac:dyDescent="0.25">
      <c r="A24" s="2" t="s">
        <v>358</v>
      </c>
      <c r="B24">
        <v>6</v>
      </c>
      <c r="C24">
        <v>3</v>
      </c>
      <c r="D24">
        <v>10</v>
      </c>
      <c r="F24">
        <v>2</v>
      </c>
      <c r="H24">
        <v>1</v>
      </c>
      <c r="I24">
        <v>3</v>
      </c>
      <c r="J24">
        <v>25</v>
      </c>
    </row>
    <row r="25" spans="1:10" x14ac:dyDescent="0.25">
      <c r="A25" s="2" t="s">
        <v>362</v>
      </c>
      <c r="B25">
        <v>2</v>
      </c>
      <c r="D25">
        <v>1</v>
      </c>
      <c r="F25">
        <v>1</v>
      </c>
      <c r="H25">
        <v>1</v>
      </c>
      <c r="J25">
        <v>5</v>
      </c>
    </row>
    <row r="26" spans="1:10" x14ac:dyDescent="0.25">
      <c r="A26" s="2" t="s">
        <v>350</v>
      </c>
      <c r="B26">
        <v>13</v>
      </c>
      <c r="D26">
        <v>8</v>
      </c>
      <c r="E26">
        <v>1</v>
      </c>
      <c r="F26">
        <v>2</v>
      </c>
      <c r="J26">
        <v>24</v>
      </c>
    </row>
    <row r="27" spans="1:10" x14ac:dyDescent="0.25">
      <c r="A27" s="2" t="s">
        <v>346</v>
      </c>
      <c r="B27">
        <v>3</v>
      </c>
      <c r="D27">
        <v>10</v>
      </c>
      <c r="E27">
        <v>1</v>
      </c>
      <c r="H27">
        <v>2</v>
      </c>
      <c r="J27">
        <v>16</v>
      </c>
    </row>
    <row r="28" spans="1:10" x14ac:dyDescent="0.25">
      <c r="A28" s="2" t="s">
        <v>368</v>
      </c>
      <c r="B28">
        <v>1</v>
      </c>
      <c r="C28">
        <v>2</v>
      </c>
      <c r="D28">
        <v>3</v>
      </c>
      <c r="E28">
        <v>1</v>
      </c>
      <c r="H28">
        <v>1</v>
      </c>
      <c r="I28">
        <v>2</v>
      </c>
      <c r="J28">
        <v>10</v>
      </c>
    </row>
    <row r="29" spans="1:10" x14ac:dyDescent="0.25">
      <c r="A29" s="2" t="s">
        <v>365</v>
      </c>
      <c r="D29">
        <v>4</v>
      </c>
      <c r="E29">
        <v>2</v>
      </c>
      <c r="F29">
        <v>1</v>
      </c>
      <c r="I29">
        <v>2</v>
      </c>
      <c r="J29">
        <v>9</v>
      </c>
    </row>
    <row r="30" spans="1:10" x14ac:dyDescent="0.25">
      <c r="A30" s="2" t="s">
        <v>353</v>
      </c>
      <c r="B30">
        <v>4</v>
      </c>
      <c r="C30">
        <v>6</v>
      </c>
      <c r="D30">
        <v>47</v>
      </c>
      <c r="E30">
        <v>4</v>
      </c>
      <c r="F30">
        <v>3</v>
      </c>
      <c r="H30">
        <v>1</v>
      </c>
      <c r="J30">
        <v>65</v>
      </c>
    </row>
    <row r="31" spans="1:10" x14ac:dyDescent="0.25">
      <c r="A31" s="2" t="s">
        <v>366</v>
      </c>
      <c r="D31">
        <v>7</v>
      </c>
      <c r="J31">
        <v>7</v>
      </c>
    </row>
    <row r="32" spans="1:10" x14ac:dyDescent="0.25">
      <c r="A32" s="2" t="s">
        <v>347</v>
      </c>
      <c r="B32">
        <v>1</v>
      </c>
      <c r="D32">
        <v>3</v>
      </c>
      <c r="I32">
        <v>2</v>
      </c>
      <c r="J32">
        <v>6</v>
      </c>
    </row>
    <row r="33" spans="1:14" x14ac:dyDescent="0.25">
      <c r="A33" s="2" t="s">
        <v>5</v>
      </c>
      <c r="B33">
        <v>83</v>
      </c>
      <c r="C33">
        <v>40</v>
      </c>
      <c r="D33">
        <v>335</v>
      </c>
      <c r="E33">
        <v>32</v>
      </c>
      <c r="F33">
        <v>27</v>
      </c>
      <c r="G33">
        <v>21</v>
      </c>
      <c r="H33">
        <v>23</v>
      </c>
      <c r="I33">
        <v>62</v>
      </c>
      <c r="J33">
        <v>623</v>
      </c>
    </row>
    <row r="47" spans="1:14" x14ac:dyDescent="0.25">
      <c r="N47" s="27"/>
    </row>
    <row r="49" spans="1:8" s="23" customFormat="1" x14ac:dyDescent="0.25">
      <c r="A49"/>
      <c r="B49"/>
      <c r="C49"/>
      <c r="D49"/>
      <c r="E49"/>
      <c r="F49"/>
      <c r="G49"/>
      <c r="H49"/>
    </row>
  </sheetData>
  <pageMargins left="0.7" right="0.7" top="0.75" bottom="0.75" header="0.3" footer="0.3"/>
  <pageSetup orientation="portrait" horizontalDpi="4294967295" verticalDpi="4294967295"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3:L98"/>
  <sheetViews>
    <sheetView zoomScale="130" zoomScaleNormal="130" workbookViewId="0">
      <selection activeCell="B6" sqref="B6"/>
    </sheetView>
  </sheetViews>
  <sheetFormatPr baseColWidth="10" defaultRowHeight="15" x14ac:dyDescent="0.25"/>
  <cols>
    <col min="1" max="1" width="69.28515625" style="36" bestFit="1" customWidth="1"/>
    <col min="2" max="2" width="22.42578125" style="36" bestFit="1" customWidth="1"/>
    <col min="3" max="3" width="17.85546875" style="36" bestFit="1" customWidth="1"/>
    <col min="4" max="4" width="12.5703125" style="36" bestFit="1" customWidth="1"/>
    <col min="5" max="5" width="12.42578125" style="36" customWidth="1"/>
    <col min="6" max="6" width="12.5703125" style="36" customWidth="1"/>
    <col min="7" max="7" width="12.5703125" style="36" bestFit="1" customWidth="1"/>
    <col min="8" max="16384" width="11.42578125" style="36"/>
  </cols>
  <sheetData>
    <row r="3" spans="1:12" x14ac:dyDescent="0.25">
      <c r="A3" t="s">
        <v>1849</v>
      </c>
      <c r="B3" t="s">
        <v>6</v>
      </c>
      <c r="C3"/>
      <c r="D3"/>
      <c r="E3"/>
      <c r="F3"/>
    </row>
    <row r="4" spans="1:12" x14ac:dyDescent="0.25">
      <c r="A4" t="s">
        <v>4</v>
      </c>
      <c r="B4" t="s">
        <v>1</v>
      </c>
      <c r="C4" t="s">
        <v>28</v>
      </c>
      <c r="D4" t="s">
        <v>5</v>
      </c>
      <c r="E4"/>
      <c r="F4"/>
    </row>
    <row r="5" spans="1:12" x14ac:dyDescent="0.25">
      <c r="A5" s="2" t="s">
        <v>363</v>
      </c>
      <c r="B5">
        <v>20</v>
      </c>
      <c r="C5">
        <v>4</v>
      </c>
      <c r="D5">
        <v>24</v>
      </c>
      <c r="E5"/>
      <c r="F5"/>
    </row>
    <row r="6" spans="1:12" x14ac:dyDescent="0.25">
      <c r="A6" s="2" t="s">
        <v>345</v>
      </c>
      <c r="B6">
        <v>17</v>
      </c>
      <c r="C6">
        <v>1</v>
      </c>
      <c r="D6">
        <v>18</v>
      </c>
      <c r="E6"/>
      <c r="F6"/>
      <c r="H6" s="36" t="s">
        <v>0</v>
      </c>
      <c r="I6" s="36" t="s">
        <v>3</v>
      </c>
      <c r="J6" s="36" t="s">
        <v>2</v>
      </c>
      <c r="K6" s="36" t="s">
        <v>1</v>
      </c>
      <c r="L6" s="36" t="s">
        <v>5</v>
      </c>
    </row>
    <row r="7" spans="1:12" s="24" customFormat="1" x14ac:dyDescent="0.25">
      <c r="A7" s="2" t="s">
        <v>357</v>
      </c>
      <c r="B7">
        <v>9</v>
      </c>
      <c r="C7"/>
      <c r="D7">
        <v>9</v>
      </c>
      <c r="E7"/>
      <c r="F7"/>
      <c r="H7" s="24">
        <v>6</v>
      </c>
      <c r="I7" s="24">
        <v>2</v>
      </c>
      <c r="J7" s="24">
        <v>6</v>
      </c>
      <c r="K7" s="24">
        <v>3</v>
      </c>
      <c r="L7" s="24">
        <v>17</v>
      </c>
    </row>
    <row r="8" spans="1:12" x14ac:dyDescent="0.25">
      <c r="A8" s="2" t="s">
        <v>349</v>
      </c>
      <c r="B8">
        <v>103</v>
      </c>
      <c r="C8">
        <v>5</v>
      </c>
      <c r="D8">
        <v>108</v>
      </c>
      <c r="E8"/>
      <c r="F8"/>
    </row>
    <row r="9" spans="1:12" x14ac:dyDescent="0.25">
      <c r="A9" s="2" t="s">
        <v>1850</v>
      </c>
      <c r="B9">
        <v>3</v>
      </c>
      <c r="C9">
        <v>1</v>
      </c>
      <c r="D9">
        <v>4</v>
      </c>
      <c r="E9"/>
      <c r="F9"/>
      <c r="G9" s="26"/>
    </row>
    <row r="10" spans="1:12" x14ac:dyDescent="0.25">
      <c r="A10" s="2" t="s">
        <v>367</v>
      </c>
      <c r="B10">
        <v>4</v>
      </c>
      <c r="C10"/>
      <c r="D10">
        <v>4</v>
      </c>
      <c r="E10"/>
      <c r="F10"/>
    </row>
    <row r="11" spans="1:12" x14ac:dyDescent="0.25">
      <c r="A11" s="2" t="s">
        <v>370</v>
      </c>
      <c r="B11">
        <v>3</v>
      </c>
      <c r="C11">
        <v>1</v>
      </c>
      <c r="D11">
        <v>4</v>
      </c>
      <c r="E11"/>
      <c r="F11"/>
    </row>
    <row r="12" spans="1:12" x14ac:dyDescent="0.25">
      <c r="A12" s="2" t="s">
        <v>356</v>
      </c>
      <c r="B12">
        <v>7</v>
      </c>
      <c r="C12"/>
      <c r="D12">
        <v>7</v>
      </c>
      <c r="E12"/>
      <c r="F12"/>
    </row>
    <row r="13" spans="1:12" x14ac:dyDescent="0.25">
      <c r="A13" s="2" t="s">
        <v>359</v>
      </c>
      <c r="B13">
        <v>2</v>
      </c>
      <c r="C13"/>
      <c r="D13">
        <v>2</v>
      </c>
      <c r="E13"/>
      <c r="F13"/>
    </row>
    <row r="14" spans="1:12" x14ac:dyDescent="0.25">
      <c r="A14" s="2" t="s">
        <v>355</v>
      </c>
      <c r="B14">
        <v>8</v>
      </c>
      <c r="C14"/>
      <c r="D14">
        <v>8</v>
      </c>
      <c r="E14"/>
      <c r="F14"/>
    </row>
    <row r="15" spans="1:12" x14ac:dyDescent="0.25">
      <c r="A15" s="2" t="s">
        <v>354</v>
      </c>
      <c r="B15">
        <v>15</v>
      </c>
      <c r="C15"/>
      <c r="D15">
        <v>15</v>
      </c>
      <c r="E15"/>
      <c r="F15"/>
    </row>
    <row r="16" spans="1:12" x14ac:dyDescent="0.25">
      <c r="A16" s="2" t="s">
        <v>361</v>
      </c>
      <c r="B16">
        <v>21</v>
      </c>
      <c r="C16">
        <v>6</v>
      </c>
      <c r="D16">
        <v>27</v>
      </c>
      <c r="E16"/>
      <c r="F16"/>
    </row>
    <row r="17" spans="1:10" x14ac:dyDescent="0.25">
      <c r="A17" s="2" t="s">
        <v>348</v>
      </c>
      <c r="B17">
        <v>50</v>
      </c>
      <c r="C17">
        <v>6</v>
      </c>
      <c r="D17">
        <v>56</v>
      </c>
      <c r="E17"/>
      <c r="F17"/>
    </row>
    <row r="18" spans="1:10" x14ac:dyDescent="0.25">
      <c r="A18" s="2" t="s">
        <v>342</v>
      </c>
      <c r="B18">
        <v>24</v>
      </c>
      <c r="C18">
        <v>4</v>
      </c>
      <c r="D18">
        <v>28</v>
      </c>
      <c r="E18"/>
      <c r="F18"/>
      <c r="H18" s="26"/>
    </row>
    <row r="19" spans="1:10" x14ac:dyDescent="0.25">
      <c r="A19" s="2" t="s">
        <v>344</v>
      </c>
      <c r="B19">
        <v>18</v>
      </c>
      <c r="C19">
        <v>2</v>
      </c>
      <c r="D19">
        <v>20</v>
      </c>
      <c r="E19"/>
      <c r="F19"/>
    </row>
    <row r="20" spans="1:10" x14ac:dyDescent="0.25">
      <c r="A20" s="2" t="s">
        <v>343</v>
      </c>
      <c r="B20">
        <v>36</v>
      </c>
      <c r="C20">
        <v>1</v>
      </c>
      <c r="D20">
        <v>37</v>
      </c>
      <c r="E20"/>
      <c r="F20"/>
    </row>
    <row r="21" spans="1:10" ht="15.75" customHeight="1" x14ac:dyDescent="0.25">
      <c r="A21" s="2" t="s">
        <v>341</v>
      </c>
      <c r="B21">
        <v>22</v>
      </c>
      <c r="C21"/>
      <c r="D21">
        <v>22</v>
      </c>
      <c r="E21"/>
      <c r="F21"/>
      <c r="G21" s="26"/>
      <c r="H21" s="26"/>
      <c r="I21" s="26"/>
      <c r="J21" s="26"/>
    </row>
    <row r="22" spans="1:10" x14ac:dyDescent="0.25">
      <c r="A22" s="2" t="s">
        <v>369</v>
      </c>
      <c r="B22">
        <v>8</v>
      </c>
      <c r="C22"/>
      <c r="D22">
        <v>8</v>
      </c>
      <c r="E22"/>
      <c r="F22"/>
    </row>
    <row r="23" spans="1:10" x14ac:dyDescent="0.25">
      <c r="A23" s="2" t="s">
        <v>364</v>
      </c>
      <c r="B23">
        <v>21</v>
      </c>
      <c r="C23">
        <v>7</v>
      </c>
      <c r="D23">
        <v>28</v>
      </c>
      <c r="E23"/>
      <c r="F23"/>
    </row>
    <row r="24" spans="1:10" x14ac:dyDescent="0.25">
      <c r="A24" s="2" t="s">
        <v>352</v>
      </c>
      <c r="B24">
        <v>3</v>
      </c>
      <c r="C24">
        <v>1</v>
      </c>
      <c r="D24">
        <v>4</v>
      </c>
      <c r="E24"/>
      <c r="F24"/>
    </row>
    <row r="25" spans="1:10" x14ac:dyDescent="0.25">
      <c r="A25" s="2" t="s">
        <v>351</v>
      </c>
      <c r="B25">
        <v>7</v>
      </c>
      <c r="C25">
        <v>1</v>
      </c>
      <c r="D25">
        <v>8</v>
      </c>
      <c r="E25"/>
      <c r="F25"/>
    </row>
    <row r="26" spans="1:10" x14ac:dyDescent="0.25">
      <c r="A26" s="2" t="s">
        <v>360</v>
      </c>
      <c r="B26">
        <v>6</v>
      </c>
      <c r="C26">
        <v>11</v>
      </c>
      <c r="D26">
        <v>17</v>
      </c>
      <c r="E26"/>
      <c r="F26"/>
      <c r="J26" s="25"/>
    </row>
    <row r="27" spans="1:10" x14ac:dyDescent="0.25">
      <c r="A27" s="2" t="s">
        <v>358</v>
      </c>
      <c r="B27">
        <v>19</v>
      </c>
      <c r="C27">
        <v>4</v>
      </c>
      <c r="D27">
        <v>23</v>
      </c>
      <c r="E27"/>
      <c r="F27"/>
    </row>
    <row r="28" spans="1:10" x14ac:dyDescent="0.25">
      <c r="A28" s="2" t="s">
        <v>362</v>
      </c>
      <c r="B28">
        <v>3</v>
      </c>
      <c r="C28">
        <v>2</v>
      </c>
      <c r="D28">
        <v>5</v>
      </c>
      <c r="E28"/>
      <c r="F28"/>
    </row>
    <row r="29" spans="1:10" x14ac:dyDescent="0.25">
      <c r="A29" s="2" t="s">
        <v>350</v>
      </c>
      <c r="B29">
        <v>11</v>
      </c>
      <c r="C29">
        <v>13</v>
      </c>
      <c r="D29">
        <v>24</v>
      </c>
      <c r="E29"/>
      <c r="F29"/>
    </row>
    <row r="30" spans="1:10" x14ac:dyDescent="0.25">
      <c r="A30" s="2" t="s">
        <v>346</v>
      </c>
      <c r="B30">
        <v>13</v>
      </c>
      <c r="C30">
        <v>3</v>
      </c>
      <c r="D30">
        <v>16</v>
      </c>
      <c r="E30"/>
      <c r="F30"/>
    </row>
    <row r="31" spans="1:10" x14ac:dyDescent="0.25">
      <c r="A31" s="2" t="s">
        <v>368</v>
      </c>
      <c r="B31">
        <v>9</v>
      </c>
      <c r="C31">
        <v>1</v>
      </c>
      <c r="D31">
        <v>10</v>
      </c>
      <c r="E31"/>
      <c r="F31"/>
    </row>
    <row r="32" spans="1:10" x14ac:dyDescent="0.25">
      <c r="A32" s="2" t="s">
        <v>365</v>
      </c>
      <c r="B32">
        <v>3</v>
      </c>
      <c r="C32"/>
      <c r="D32">
        <v>3</v>
      </c>
      <c r="E32"/>
      <c r="F32"/>
    </row>
    <row r="33" spans="1:12" x14ac:dyDescent="0.25">
      <c r="A33" s="2" t="s">
        <v>353</v>
      </c>
      <c r="B33">
        <v>61</v>
      </c>
      <c r="C33">
        <v>4</v>
      </c>
      <c r="D33">
        <v>65</v>
      </c>
      <c r="E33"/>
      <c r="F33"/>
    </row>
    <row r="34" spans="1:12" x14ac:dyDescent="0.25">
      <c r="A34" s="2" t="s">
        <v>366</v>
      </c>
      <c r="B34">
        <v>13</v>
      </c>
      <c r="C34"/>
      <c r="D34">
        <v>13</v>
      </c>
      <c r="E34">
        <v>11</v>
      </c>
      <c r="F34"/>
    </row>
    <row r="35" spans="1:12" x14ac:dyDescent="0.25">
      <c r="A35" s="2" t="s">
        <v>347</v>
      </c>
      <c r="B35">
        <v>5</v>
      </c>
      <c r="C35">
        <v>1</v>
      </c>
      <c r="D35">
        <v>6</v>
      </c>
      <c r="E35"/>
      <c r="F35"/>
    </row>
    <row r="36" spans="1:12" x14ac:dyDescent="0.25">
      <c r="A36" s="2" t="s">
        <v>5</v>
      </c>
      <c r="B36">
        <v>544</v>
      </c>
      <c r="C36">
        <v>79</v>
      </c>
      <c r="D36">
        <v>623</v>
      </c>
      <c r="E36"/>
      <c r="F36"/>
    </row>
    <row r="37" spans="1:12" x14ac:dyDescent="0.25">
      <c r="A37"/>
      <c r="B37"/>
      <c r="C37"/>
      <c r="D37"/>
      <c r="E37"/>
      <c r="F37"/>
    </row>
    <row r="38" spans="1:12" x14ac:dyDescent="0.25">
      <c r="A38"/>
      <c r="B38"/>
      <c r="C38"/>
      <c r="D38"/>
      <c r="E38"/>
      <c r="F38"/>
    </row>
    <row r="39" spans="1:12" x14ac:dyDescent="0.25">
      <c r="A39"/>
      <c r="B39"/>
      <c r="C39"/>
      <c r="D39"/>
      <c r="E39"/>
      <c r="F39"/>
      <c r="I39"/>
      <c r="J39"/>
      <c r="K39"/>
      <c r="L39"/>
    </row>
    <row r="40" spans="1:12" x14ac:dyDescent="0.25">
      <c r="A40"/>
      <c r="B40"/>
      <c r="C40"/>
      <c r="D40"/>
      <c r="E40"/>
      <c r="F40"/>
    </row>
    <row r="41" spans="1:12" x14ac:dyDescent="0.25">
      <c r="A41"/>
      <c r="B41"/>
      <c r="C41"/>
      <c r="D41"/>
      <c r="E41"/>
      <c r="F41"/>
    </row>
    <row r="42" spans="1:12" x14ac:dyDescent="0.25">
      <c r="A42"/>
      <c r="B42"/>
      <c r="C42"/>
      <c r="D42"/>
      <c r="E42"/>
      <c r="F42"/>
    </row>
    <row r="43" spans="1:12" x14ac:dyDescent="0.25">
      <c r="A43"/>
      <c r="B43"/>
      <c r="C43"/>
      <c r="D43"/>
      <c r="E43"/>
      <c r="F43"/>
    </row>
    <row r="44" spans="1:12" x14ac:dyDescent="0.25">
      <c r="A44"/>
      <c r="B44"/>
      <c r="C44"/>
      <c r="D44"/>
      <c r="E44"/>
      <c r="F44"/>
    </row>
    <row r="45" spans="1:12" x14ac:dyDescent="0.25">
      <c r="A45"/>
      <c r="B45"/>
      <c r="C45"/>
      <c r="D45"/>
      <c r="E45"/>
      <c r="F45"/>
    </row>
    <row r="46" spans="1:12" x14ac:dyDescent="0.25">
      <c r="A46"/>
      <c r="B46"/>
      <c r="C46"/>
      <c r="D46"/>
      <c r="E46"/>
      <c r="F46"/>
    </row>
    <row r="47" spans="1:12" x14ac:dyDescent="0.25">
      <c r="A47"/>
      <c r="B47"/>
      <c r="C47"/>
      <c r="D47"/>
      <c r="E47"/>
      <c r="F47"/>
    </row>
    <row r="48" spans="1:12" x14ac:dyDescent="0.25">
      <c r="A48"/>
      <c r="B48"/>
      <c r="C48"/>
      <c r="D48"/>
      <c r="E48"/>
      <c r="F48"/>
    </row>
    <row r="49" spans="1:6" x14ac:dyDescent="0.25">
      <c r="A49"/>
      <c r="B49"/>
      <c r="C49"/>
      <c r="D49"/>
      <c r="E49"/>
      <c r="F49"/>
    </row>
    <row r="50" spans="1:6" x14ac:dyDescent="0.25">
      <c r="A50"/>
      <c r="B50"/>
      <c r="C50"/>
      <c r="D50"/>
      <c r="E50"/>
      <c r="F50"/>
    </row>
    <row r="51" spans="1:6" x14ac:dyDescent="0.25">
      <c r="A51"/>
      <c r="B51"/>
      <c r="C51"/>
      <c r="D51"/>
      <c r="E51"/>
      <c r="F51"/>
    </row>
    <row r="52" spans="1:6" x14ac:dyDescent="0.25">
      <c r="A52"/>
      <c r="B52"/>
      <c r="C52"/>
      <c r="D52"/>
      <c r="E52"/>
      <c r="F52"/>
    </row>
    <row r="53" spans="1:6" x14ac:dyDescent="0.25">
      <c r="A53"/>
      <c r="B53"/>
      <c r="C53"/>
      <c r="D53"/>
      <c r="E53"/>
      <c r="F53"/>
    </row>
    <row r="54" spans="1:6" x14ac:dyDescent="0.25">
      <c r="A54"/>
      <c r="B54"/>
      <c r="C54"/>
      <c r="D54"/>
      <c r="E54"/>
      <c r="F54"/>
    </row>
    <row r="55" spans="1:6" x14ac:dyDescent="0.25">
      <c r="A55"/>
      <c r="B55"/>
      <c r="C55"/>
      <c r="D55"/>
      <c r="E55"/>
      <c r="F55"/>
    </row>
    <row r="56" spans="1:6" x14ac:dyDescent="0.25">
      <c r="A56"/>
      <c r="B56"/>
      <c r="C56"/>
      <c r="D56"/>
      <c r="E56"/>
      <c r="F56"/>
    </row>
    <row r="57" spans="1:6" x14ac:dyDescent="0.25">
      <c r="A57"/>
      <c r="B57"/>
      <c r="C57"/>
      <c r="D57"/>
      <c r="E57"/>
      <c r="F57"/>
    </row>
    <row r="58" spans="1:6" x14ac:dyDescent="0.25">
      <c r="A58"/>
      <c r="B58"/>
      <c r="C58"/>
      <c r="D58"/>
      <c r="E58"/>
      <c r="F58"/>
    </row>
    <row r="59" spans="1:6" x14ac:dyDescent="0.25">
      <c r="A59"/>
      <c r="B59"/>
      <c r="C59" t="e">
        <f>GETPIVOTDATA("Estado 2022",$A$3,"Estado 2022","CUMPLIDA")+GETPIVOTDATA("Estado 2022",$A$3,"Estado 2022","GESTIÓN NORMAL")</f>
        <v>#REF!</v>
      </c>
      <c r="D59" s="25" t="e">
        <f>C59/GETPIVOTDATA("Estado 2022",$A$3)</f>
        <v>#REF!</v>
      </c>
      <c r="E59"/>
      <c r="F59"/>
    </row>
    <row r="60" spans="1:6" x14ac:dyDescent="0.25">
      <c r="A60"/>
      <c r="B60"/>
      <c r="C60"/>
      <c r="D60"/>
      <c r="E60"/>
      <c r="F60"/>
    </row>
    <row r="61" spans="1:6" x14ac:dyDescent="0.25">
      <c r="A61"/>
      <c r="B61"/>
      <c r="C61"/>
      <c r="D61" s="25"/>
      <c r="E61"/>
      <c r="F61"/>
    </row>
    <row r="62" spans="1:6" x14ac:dyDescent="0.25">
      <c r="A62"/>
      <c r="B62"/>
      <c r="C62"/>
      <c r="D62"/>
      <c r="E62"/>
      <c r="F62"/>
    </row>
    <row r="63" spans="1:6" x14ac:dyDescent="0.25">
      <c r="A63"/>
      <c r="B63"/>
      <c r="C63"/>
      <c r="D63"/>
      <c r="E63"/>
      <c r="F63"/>
    </row>
    <row r="64" spans="1:6" x14ac:dyDescent="0.25">
      <c r="A64"/>
      <c r="B64"/>
      <c r="C64"/>
      <c r="D64"/>
      <c r="E64"/>
      <c r="F64"/>
    </row>
    <row r="65" spans="1:6" x14ac:dyDescent="0.25">
      <c r="A65"/>
      <c r="B65"/>
      <c r="C65"/>
      <c r="D65"/>
      <c r="E65"/>
      <c r="F65"/>
    </row>
    <row r="66" spans="1:6" x14ac:dyDescent="0.25">
      <c r="A66"/>
      <c r="B66"/>
      <c r="C66"/>
      <c r="D66"/>
      <c r="E66"/>
      <c r="F66"/>
    </row>
    <row r="67" spans="1:6" x14ac:dyDescent="0.25">
      <c r="A67"/>
      <c r="B67"/>
      <c r="C67"/>
      <c r="D67"/>
      <c r="E67"/>
      <c r="F67"/>
    </row>
    <row r="68" spans="1:6" x14ac:dyDescent="0.25">
      <c r="A68"/>
      <c r="B68"/>
      <c r="C68"/>
      <c r="D68"/>
      <c r="E68"/>
      <c r="F68"/>
    </row>
    <row r="69" spans="1:6" x14ac:dyDescent="0.25">
      <c r="A69"/>
      <c r="B69"/>
      <c r="C69"/>
      <c r="D69"/>
      <c r="E69"/>
      <c r="F69"/>
    </row>
    <row r="70" spans="1:6" x14ac:dyDescent="0.25">
      <c r="A70"/>
      <c r="B70"/>
      <c r="C70"/>
      <c r="D70"/>
      <c r="E70"/>
      <c r="F70"/>
    </row>
    <row r="71" spans="1:6" x14ac:dyDescent="0.25">
      <c r="A71"/>
      <c r="B71"/>
      <c r="C71"/>
      <c r="D71"/>
      <c r="E71"/>
      <c r="F71"/>
    </row>
    <row r="72" spans="1:6" x14ac:dyDescent="0.25">
      <c r="A72"/>
      <c r="B72"/>
      <c r="C72"/>
      <c r="D72"/>
      <c r="E72"/>
      <c r="F72"/>
    </row>
    <row r="73" spans="1:6" x14ac:dyDescent="0.25">
      <c r="A73"/>
      <c r="B73"/>
      <c r="C73"/>
      <c r="D73"/>
      <c r="E73"/>
      <c r="F73"/>
    </row>
    <row r="74" spans="1:6" x14ac:dyDescent="0.25">
      <c r="A74"/>
      <c r="B74"/>
      <c r="C74"/>
      <c r="D74"/>
      <c r="E74"/>
      <c r="F74"/>
    </row>
    <row r="75" spans="1:6" x14ac:dyDescent="0.25">
      <c r="A75"/>
      <c r="B75"/>
      <c r="C75"/>
      <c r="D75"/>
      <c r="E75"/>
      <c r="F75"/>
    </row>
    <row r="76" spans="1:6" x14ac:dyDescent="0.25">
      <c r="A76"/>
      <c r="B76"/>
      <c r="C76"/>
      <c r="D76"/>
      <c r="E76"/>
      <c r="F76"/>
    </row>
    <row r="77" spans="1:6" x14ac:dyDescent="0.25">
      <c r="A77"/>
      <c r="B77"/>
      <c r="C77"/>
      <c r="D77"/>
      <c r="E77"/>
      <c r="F77"/>
    </row>
    <row r="78" spans="1:6" x14ac:dyDescent="0.25">
      <c r="A78"/>
      <c r="B78"/>
      <c r="C78"/>
      <c r="D78"/>
      <c r="E78"/>
      <c r="F78"/>
    </row>
    <row r="79" spans="1:6" x14ac:dyDescent="0.25">
      <c r="A79"/>
      <c r="B79"/>
      <c r="C79"/>
      <c r="D79"/>
      <c r="E79"/>
      <c r="F79"/>
    </row>
    <row r="80" spans="1:6" x14ac:dyDescent="0.25">
      <c r="A80"/>
      <c r="B80"/>
      <c r="C80"/>
      <c r="D80"/>
      <c r="E80"/>
      <c r="F80"/>
    </row>
    <row r="81" spans="1:6" x14ac:dyDescent="0.25">
      <c r="A81"/>
      <c r="B81"/>
      <c r="C81"/>
      <c r="D81"/>
      <c r="E81"/>
      <c r="F81"/>
    </row>
    <row r="82" spans="1:6" x14ac:dyDescent="0.25">
      <c r="A82"/>
      <c r="B82"/>
      <c r="C82"/>
      <c r="D82"/>
      <c r="E82"/>
      <c r="F82"/>
    </row>
    <row r="83" spans="1:6" x14ac:dyDescent="0.25">
      <c r="A83"/>
      <c r="B83"/>
      <c r="C83"/>
      <c r="D83"/>
      <c r="E83"/>
      <c r="F83"/>
    </row>
    <row r="84" spans="1:6" x14ac:dyDescent="0.25">
      <c r="A84"/>
      <c r="B84"/>
      <c r="C84"/>
      <c r="D84"/>
      <c r="E84"/>
      <c r="F84"/>
    </row>
    <row r="85" spans="1:6" x14ac:dyDescent="0.25">
      <c r="A85"/>
      <c r="B85"/>
      <c r="C85"/>
      <c r="D85"/>
      <c r="E85"/>
      <c r="F85"/>
    </row>
    <row r="86" spans="1:6" x14ac:dyDescent="0.25">
      <c r="A86"/>
      <c r="B86"/>
      <c r="C86"/>
      <c r="D86"/>
      <c r="E86"/>
      <c r="F86"/>
    </row>
    <row r="87" spans="1:6" x14ac:dyDescent="0.25">
      <c r="A87"/>
      <c r="B87"/>
      <c r="C87"/>
      <c r="D87"/>
      <c r="E87"/>
      <c r="F87"/>
    </row>
    <row r="88" spans="1:6" x14ac:dyDescent="0.25">
      <c r="A88"/>
      <c r="B88"/>
      <c r="C88"/>
      <c r="D88"/>
      <c r="E88"/>
      <c r="F88"/>
    </row>
    <row r="89" spans="1:6" x14ac:dyDescent="0.25">
      <c r="A89"/>
      <c r="B89"/>
      <c r="C89"/>
      <c r="D89"/>
      <c r="E89"/>
      <c r="F89"/>
    </row>
    <row r="90" spans="1:6" x14ac:dyDescent="0.25">
      <c r="A90"/>
      <c r="B90"/>
      <c r="C90"/>
      <c r="D90"/>
      <c r="E90"/>
      <c r="F90"/>
    </row>
    <row r="91" spans="1:6" x14ac:dyDescent="0.25">
      <c r="A91"/>
      <c r="B91"/>
      <c r="C91"/>
      <c r="D91"/>
      <c r="E91"/>
      <c r="F91"/>
    </row>
    <row r="92" spans="1:6" x14ac:dyDescent="0.25">
      <c r="A92"/>
      <c r="B92"/>
      <c r="C92"/>
      <c r="D92"/>
      <c r="E92"/>
      <c r="F92"/>
    </row>
    <row r="93" spans="1:6" x14ac:dyDescent="0.25">
      <c r="A93"/>
      <c r="B93"/>
      <c r="C93"/>
      <c r="D93"/>
      <c r="E93"/>
      <c r="F93"/>
    </row>
    <row r="94" spans="1:6" x14ac:dyDescent="0.25">
      <c r="A94"/>
      <c r="B94"/>
      <c r="C94"/>
      <c r="D94"/>
      <c r="E94"/>
      <c r="F94"/>
    </row>
    <row r="95" spans="1:6" x14ac:dyDescent="0.25">
      <c r="A95"/>
      <c r="B95"/>
      <c r="C95"/>
      <c r="D95"/>
      <c r="E95"/>
      <c r="F95"/>
    </row>
    <row r="96" spans="1:6" x14ac:dyDescent="0.25">
      <c r="A96"/>
      <c r="B96"/>
      <c r="C96"/>
      <c r="D96"/>
      <c r="E96"/>
      <c r="F96"/>
    </row>
    <row r="97" spans="1:6" x14ac:dyDescent="0.25">
      <c r="A97"/>
      <c r="B97"/>
      <c r="C97"/>
      <c r="D97"/>
      <c r="E97"/>
      <c r="F97"/>
    </row>
    <row r="98" spans="1:6" x14ac:dyDescent="0.25">
      <c r="A98"/>
      <c r="B98"/>
      <c r="C98"/>
      <c r="D98"/>
      <c r="E98"/>
      <c r="F9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3:P53"/>
  <sheetViews>
    <sheetView workbookViewId="0">
      <selection activeCell="G23" sqref="G23"/>
    </sheetView>
  </sheetViews>
  <sheetFormatPr baseColWidth="10" defaultRowHeight="15" x14ac:dyDescent="0.25"/>
  <cols>
    <col min="1" max="1" width="27" bestFit="1" customWidth="1"/>
    <col min="2" max="2" width="22.42578125" customWidth="1"/>
    <col min="3" max="3" width="3.7109375" bestFit="1" customWidth="1"/>
    <col min="4" max="4" width="12.42578125" bestFit="1" customWidth="1"/>
    <col min="5" max="5" width="9.42578125" bestFit="1" customWidth="1"/>
    <col min="6" max="7" width="12.5703125" bestFit="1" customWidth="1"/>
    <col min="8" max="8" width="9.42578125" bestFit="1" customWidth="1"/>
    <col min="9" max="9" width="8.42578125" bestFit="1" customWidth="1"/>
    <col min="10" max="10" width="12.5703125" bestFit="1" customWidth="1"/>
    <col min="12" max="13" width="13.85546875" customWidth="1"/>
    <col min="16" max="16" width="12.28515625" customWidth="1"/>
  </cols>
  <sheetData>
    <row r="3" spans="1:6" x14ac:dyDescent="0.25">
      <c r="B3" s="1" t="s">
        <v>6</v>
      </c>
    </row>
    <row r="4" spans="1:6" x14ac:dyDescent="0.25">
      <c r="B4" t="s">
        <v>0</v>
      </c>
      <c r="C4" t="s">
        <v>222</v>
      </c>
      <c r="D4" t="s">
        <v>1</v>
      </c>
      <c r="E4" t="s">
        <v>223</v>
      </c>
      <c r="F4" t="s">
        <v>5</v>
      </c>
    </row>
    <row r="5" spans="1:6" x14ac:dyDescent="0.25">
      <c r="A5" t="s">
        <v>31</v>
      </c>
    </row>
    <row r="52" spans="10:16" ht="45" x14ac:dyDescent="0.25">
      <c r="J52" s="28" t="s">
        <v>0</v>
      </c>
      <c r="K52" s="29" t="s">
        <v>3</v>
      </c>
      <c r="L52" s="30" t="s">
        <v>32</v>
      </c>
      <c r="M52" s="30" t="s">
        <v>33</v>
      </c>
      <c r="N52" s="31" t="s">
        <v>2</v>
      </c>
      <c r="O52" s="32" t="s">
        <v>1</v>
      </c>
      <c r="P52" s="35" t="s">
        <v>34</v>
      </c>
    </row>
    <row r="53" spans="10:16" ht="15.75" x14ac:dyDescent="0.25">
      <c r="J53" s="33">
        <v>613</v>
      </c>
      <c r="K53" s="33">
        <v>112</v>
      </c>
      <c r="L53" s="33">
        <f>+J53+K53</f>
        <v>725</v>
      </c>
      <c r="M53" s="34">
        <f>+L53/P53*100</f>
        <v>92.121982210927584</v>
      </c>
      <c r="N53" s="33">
        <v>49</v>
      </c>
      <c r="O53" s="33">
        <v>13</v>
      </c>
      <c r="P53" s="33">
        <v>787</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rgb="FF92D050"/>
  </sheetPr>
  <dimension ref="A1:AJ704"/>
  <sheetViews>
    <sheetView showGridLines="0" tabSelected="1" topLeftCell="D1" zoomScale="70" zoomScaleNormal="70" zoomScaleSheetLayoutView="73" workbookViewId="0">
      <selection activeCell="T9" sqref="T9"/>
    </sheetView>
  </sheetViews>
  <sheetFormatPr baseColWidth="10" defaultColWidth="8" defaultRowHeight="21" x14ac:dyDescent="0.35"/>
  <cols>
    <col min="1" max="1" width="29.5703125" style="3" customWidth="1"/>
    <col min="2" max="2" width="20" style="3" customWidth="1"/>
    <col min="3" max="3" width="70.85546875" style="3" customWidth="1"/>
    <col min="4" max="4" width="25.5703125" style="3" customWidth="1"/>
    <col min="5" max="5" width="15.28515625" style="3" customWidth="1"/>
    <col min="6" max="6" width="30.140625" style="18" customWidth="1"/>
    <col min="7" max="7" width="25.7109375" style="3" customWidth="1"/>
    <col min="8" max="8" width="23.42578125" style="3" customWidth="1"/>
    <col min="9" max="9" width="21.5703125" style="3" customWidth="1"/>
    <col min="10" max="10" width="7.85546875" style="3" customWidth="1"/>
    <col min="11" max="11" width="30" style="3" customWidth="1"/>
    <col min="12" max="12" width="14.28515625" style="3" customWidth="1"/>
    <col min="13" max="13" width="26.140625" style="4" customWidth="1"/>
    <col min="14" max="14" width="20.42578125" style="4" customWidth="1"/>
    <col min="15" max="16" width="15.42578125" style="3" customWidth="1"/>
    <col min="17" max="17" width="14.85546875" style="3" customWidth="1"/>
    <col min="18" max="18" width="18.28515625" style="3" customWidth="1"/>
    <col min="19" max="19" width="9.7109375" style="3" customWidth="1"/>
    <col min="20" max="20" width="12" style="3" customWidth="1"/>
    <col min="21" max="21" width="10.7109375" style="18" customWidth="1"/>
    <col min="22" max="22" width="10.140625" style="4" customWidth="1"/>
    <col min="23" max="23" width="8.7109375" style="3" customWidth="1"/>
    <col min="24" max="24" width="8.7109375" style="16" customWidth="1"/>
    <col min="25" max="25" width="9.7109375" style="304" customWidth="1"/>
    <col min="26" max="26" width="17" style="3" customWidth="1"/>
    <col min="27" max="27" width="18.28515625" style="3" bestFit="1" customWidth="1"/>
    <col min="28" max="28" width="12.7109375" style="3" customWidth="1"/>
    <col min="29" max="29" width="17.7109375" customWidth="1"/>
    <col min="30" max="30" width="21.42578125" customWidth="1"/>
    <col min="31" max="31" width="17.5703125" customWidth="1"/>
    <col min="32" max="32" width="19.28515625" customWidth="1"/>
    <col min="36" max="36" width="23.5703125" customWidth="1"/>
  </cols>
  <sheetData>
    <row r="1" spans="1:36" s="5" customFormat="1" ht="80.25" customHeight="1" x14ac:dyDescent="0.3">
      <c r="E1" s="41" t="s">
        <v>224</v>
      </c>
      <c r="F1" s="17"/>
      <c r="L1" s="41"/>
      <c r="M1" s="41"/>
      <c r="N1" s="41"/>
      <c r="O1" s="41"/>
      <c r="P1" s="41"/>
      <c r="Q1" s="41"/>
      <c r="R1" s="41"/>
      <c r="S1" s="41"/>
      <c r="T1" s="41"/>
      <c r="U1" s="175"/>
      <c r="V1" s="41"/>
      <c r="W1" s="41"/>
      <c r="X1" s="41"/>
      <c r="Y1" s="41"/>
      <c r="Z1" s="41"/>
      <c r="AA1" s="41"/>
      <c r="AB1" s="41"/>
    </row>
    <row r="2" spans="1:36" ht="26.25" x14ac:dyDescent="0.25">
      <c r="A2" s="322" t="s">
        <v>238</v>
      </c>
      <c r="B2" s="322"/>
      <c r="C2" s="322"/>
      <c r="D2" s="322"/>
      <c r="E2" s="322"/>
      <c r="F2" s="322"/>
      <c r="G2" s="322"/>
      <c r="H2" s="252"/>
      <c r="I2" s="252"/>
      <c r="J2" s="251"/>
      <c r="K2" s="322" t="s">
        <v>1851</v>
      </c>
      <c r="L2" s="322"/>
      <c r="M2" s="322"/>
      <c r="N2" s="322"/>
      <c r="O2" s="322"/>
      <c r="P2" s="322"/>
      <c r="Q2" s="322"/>
      <c r="R2" s="322"/>
      <c r="S2" s="322"/>
      <c r="T2" s="322"/>
      <c r="U2" s="322"/>
      <c r="V2" s="322"/>
      <c r="W2" s="322"/>
      <c r="X2" s="322"/>
      <c r="Y2" s="323" t="s">
        <v>1873</v>
      </c>
      <c r="Z2" s="323"/>
      <c r="AA2" s="323"/>
      <c r="AB2" s="323"/>
      <c r="AC2" s="323" t="s">
        <v>1873</v>
      </c>
      <c r="AD2" s="323"/>
      <c r="AE2" s="323"/>
      <c r="AF2" s="323"/>
      <c r="AG2" s="323" t="s">
        <v>2133</v>
      </c>
      <c r="AH2" s="323"/>
      <c r="AI2" s="323"/>
      <c r="AJ2" s="323"/>
    </row>
    <row r="3" spans="1:36" ht="39.75" customHeight="1" x14ac:dyDescent="0.25">
      <c r="A3" s="287" t="s">
        <v>225</v>
      </c>
      <c r="B3" s="288" t="s">
        <v>226</v>
      </c>
      <c r="C3" s="288" t="s">
        <v>227</v>
      </c>
      <c r="D3" s="288" t="s">
        <v>228</v>
      </c>
      <c r="E3" s="288" t="s">
        <v>229</v>
      </c>
      <c r="F3" s="288" t="s">
        <v>1834</v>
      </c>
      <c r="G3" s="288" t="s">
        <v>230</v>
      </c>
      <c r="H3" s="288" t="s">
        <v>1902</v>
      </c>
      <c r="I3" s="288" t="s">
        <v>1903</v>
      </c>
      <c r="J3" s="288" t="s">
        <v>245</v>
      </c>
      <c r="K3" s="288" t="s">
        <v>231</v>
      </c>
      <c r="L3" s="288" t="s">
        <v>232</v>
      </c>
      <c r="M3" s="288" t="s">
        <v>233</v>
      </c>
      <c r="N3" s="288" t="s">
        <v>234</v>
      </c>
      <c r="O3" s="288" t="s">
        <v>235</v>
      </c>
      <c r="P3" s="288" t="s">
        <v>1904</v>
      </c>
      <c r="Q3" s="288" t="s">
        <v>236</v>
      </c>
      <c r="R3" s="288" t="s">
        <v>237</v>
      </c>
      <c r="S3" s="288" t="s">
        <v>1835</v>
      </c>
      <c r="T3" s="289" t="s">
        <v>1836</v>
      </c>
      <c r="U3" s="289" t="s">
        <v>1837</v>
      </c>
      <c r="V3" s="288" t="s">
        <v>1838</v>
      </c>
      <c r="W3" s="288" t="s">
        <v>1839</v>
      </c>
      <c r="X3" s="288" t="s">
        <v>1840</v>
      </c>
      <c r="Y3" s="291" t="s">
        <v>219</v>
      </c>
      <c r="Z3" s="290" t="s">
        <v>220</v>
      </c>
      <c r="AA3" s="305" t="s">
        <v>2129</v>
      </c>
      <c r="AB3" s="288" t="s">
        <v>221</v>
      </c>
      <c r="AC3" s="291" t="s">
        <v>2130</v>
      </c>
      <c r="AD3" s="290" t="s">
        <v>2131</v>
      </c>
      <c r="AE3" s="305" t="s">
        <v>2132</v>
      </c>
      <c r="AF3" s="288" t="s">
        <v>2135</v>
      </c>
      <c r="AG3" s="291" t="s">
        <v>2130</v>
      </c>
      <c r="AH3" s="290" t="s">
        <v>2131</v>
      </c>
      <c r="AI3" s="305" t="s">
        <v>2132</v>
      </c>
      <c r="AJ3" s="288" t="s">
        <v>2134</v>
      </c>
    </row>
    <row r="4" spans="1:36" s="38" customFormat="1" ht="97.5" customHeight="1" x14ac:dyDescent="0.25">
      <c r="A4" s="286" t="s">
        <v>239</v>
      </c>
      <c r="B4" s="42" t="s">
        <v>246</v>
      </c>
      <c r="C4" s="42" t="s">
        <v>270</v>
      </c>
      <c r="D4" s="42" t="s">
        <v>341</v>
      </c>
      <c r="E4" s="42" t="s">
        <v>371</v>
      </c>
      <c r="F4" s="129">
        <v>2.5000000000000001E-3</v>
      </c>
      <c r="G4" s="130">
        <v>0.01</v>
      </c>
      <c r="H4" s="130" t="s">
        <v>1905</v>
      </c>
      <c r="I4" s="130" t="s">
        <v>1919</v>
      </c>
      <c r="J4" s="273">
        <v>1</v>
      </c>
      <c r="K4" s="42" t="s">
        <v>533</v>
      </c>
      <c r="L4" s="42">
        <v>1202001</v>
      </c>
      <c r="M4" s="42" t="s">
        <v>142</v>
      </c>
      <c r="N4" s="42">
        <v>120200100</v>
      </c>
      <c r="O4" s="42" t="s">
        <v>217</v>
      </c>
      <c r="P4" s="42" t="s">
        <v>1977</v>
      </c>
      <c r="Q4" s="42" t="s">
        <v>29</v>
      </c>
      <c r="R4" s="82" t="s">
        <v>1857</v>
      </c>
      <c r="S4" s="82">
        <v>3</v>
      </c>
      <c r="T4" s="82">
        <v>4</v>
      </c>
      <c r="U4" s="82">
        <v>3</v>
      </c>
      <c r="V4" s="82">
        <v>3</v>
      </c>
      <c r="W4" s="82">
        <v>4</v>
      </c>
      <c r="X4" s="82">
        <v>4</v>
      </c>
      <c r="Y4" s="280">
        <v>3</v>
      </c>
      <c r="Z4" s="245">
        <f>IF(
'Tablero de control'!$U4="NP",
 0,
  IF(
     'Tablero de control'!$Q4&lt;&gt;"Reducción",
     'Tablero de control'!$Y4*100/'Tablero de control'!$U4,
     IF(
       'Tablero de control'!$U4&gt;='Tablero de control'!$Y4,
       100,
       IF(
         'Tablero de control'!$S4&lt;='Tablero de control'!$Y4,
         0,
         (('Tablero de control'!$S4-'Tablero de control'!$U4)-('Tablero de control'!$Y4-'Tablero de control'!$U4))*100/('Tablero de control'!$S4-'Tablero de control'!$U4)
       )
     )
   )
)</f>
        <v>100</v>
      </c>
      <c r="AA4" s="254">
        <f>IF('Tablero de control'!$Z4&gt;100,100,'Tablero de control'!$Z4)</f>
        <v>100</v>
      </c>
      <c r="AB4" s="37" t="str">
        <f>IF(
  'Tablero de control'!$U4="NP",
  "NO PROGRAMADA",
  IF(
    OR('Tablero de control'!$Y4="",'Tablero de control'!$Z4&lt;=0),
    "SIN AVANCE",
    IF(
      'Tablero de control'!$Z4&lt;Parametros!$D$4*Parametros!$G$9,
      "MUY DEFICIENTE",
    IF(
      'Tablero de control'!$Z4&lt;Parametros!$D$4*Parametros!$G$8,
      "DEFICIENTE",
   IF(
      'Tablero de control'!$Z4&lt;Parametros!$D$4*Parametros!$G$7,
      "ACEPTABLE",
      IF(
        'Tablero de control'!$Z4&lt;Parametros!$D$4*Parametros!$G$6,
        "BUENO",
        IF(
          'Tablero de control'!$Z4&lt;Parametros!$D$4*Parametros!$G$5,
          "SATISFACTORIO",
          IF(
            'Tablero de control'!$Z4&gt;=Parametros!$D$4*Parametros!$G$4,
            "OPTIMO"
          )
        )
      )
    )
  )
)
)
)</f>
        <v>OPTIMO</v>
      </c>
    </row>
    <row r="5" spans="1:36" s="38" customFormat="1" ht="92.25" customHeight="1" x14ac:dyDescent="0.25">
      <c r="A5" s="286" t="s">
        <v>239</v>
      </c>
      <c r="B5" s="42" t="s">
        <v>246</v>
      </c>
      <c r="C5" s="42" t="s">
        <v>270</v>
      </c>
      <c r="D5" s="42" t="s">
        <v>341</v>
      </c>
      <c r="E5" s="42" t="s">
        <v>371</v>
      </c>
      <c r="F5" s="129">
        <v>2.5000000000000001E-3</v>
      </c>
      <c r="G5" s="130">
        <v>0.01</v>
      </c>
      <c r="H5" s="130" t="s">
        <v>1905</v>
      </c>
      <c r="I5" s="130" t="s">
        <v>1919</v>
      </c>
      <c r="J5" s="273">
        <v>2</v>
      </c>
      <c r="K5" s="42" t="s">
        <v>534</v>
      </c>
      <c r="L5" s="42">
        <v>1202004</v>
      </c>
      <c r="M5" s="42" t="s">
        <v>1149</v>
      </c>
      <c r="N5" s="42">
        <v>120200400</v>
      </c>
      <c r="O5" s="42" t="s">
        <v>1522</v>
      </c>
      <c r="P5" s="42" t="s">
        <v>1977</v>
      </c>
      <c r="Q5" s="42" t="s">
        <v>29</v>
      </c>
      <c r="R5" s="82" t="s">
        <v>1857</v>
      </c>
      <c r="S5" s="82">
        <v>23</v>
      </c>
      <c r="T5" s="82">
        <v>30</v>
      </c>
      <c r="U5" s="82">
        <v>23</v>
      </c>
      <c r="V5" s="82">
        <v>30</v>
      </c>
      <c r="W5" s="82">
        <v>30</v>
      </c>
      <c r="X5" s="82">
        <v>30</v>
      </c>
      <c r="Y5" s="280">
        <v>28</v>
      </c>
      <c r="Z5" s="245">
        <f>IF(
'Tablero de control'!$U5="NP",
 0,
  IF(
     'Tablero de control'!$Q5&lt;&gt;"Reducción",
     'Tablero de control'!$Y5*100/'Tablero de control'!$U5,
     IF(
       'Tablero de control'!$U5&gt;='Tablero de control'!$Y5,
       100,
       IF(
         'Tablero de control'!$S5&lt;='Tablero de control'!$Y5,
         0,
         (('Tablero de control'!$S5-'Tablero de control'!$U5)-('Tablero de control'!$Y5-'Tablero de control'!$U5))*100/('Tablero de control'!$S5-'Tablero de control'!$U5)
       )
     )
   )
)</f>
        <v>121.73913043478261</v>
      </c>
      <c r="AA5" s="254">
        <f>IF('Tablero de control'!$Z5&gt;100,100,'Tablero de control'!$Z5)</f>
        <v>100</v>
      </c>
      <c r="AB5" s="37" t="str">
        <f>IF(
  'Tablero de control'!$U5="NP",
  "NO PROGRAMADA",
  IF(
    OR('Tablero de control'!$Y5="",'Tablero de control'!$Z5&lt;=0),
    "SIN AVANCE",
    IF(
      'Tablero de control'!$Z5&lt;Parametros!$D$4*Parametros!$G$9,
      "MUY DEFICIENTE",
    IF(
      'Tablero de control'!$Z5&lt;Parametros!$D$4*Parametros!$G$8,
      "DEFICIENTE",
   IF(
      'Tablero de control'!$Z5&lt;Parametros!$D$4*Parametros!$G$7,
      "ACEPTABLE",
      IF(
        'Tablero de control'!$Z5&lt;Parametros!$D$4*Parametros!$G$6,
        "BUENO",
        IF(
          'Tablero de control'!$Z5&lt;Parametros!$D$4*Parametros!$G$5,
          "SATISFACTORIO",
          IF(
            'Tablero de control'!$Z5&gt;=Parametros!$D$4*Parametros!$G$4,
            "OPTIMO"
          )
        )
      )
    )
  )
)
)
)</f>
        <v>OPTIMO</v>
      </c>
    </row>
    <row r="6" spans="1:36" s="38" customFormat="1" ht="38.25" customHeight="1" x14ac:dyDescent="0.25">
      <c r="A6" s="286" t="s">
        <v>239</v>
      </c>
      <c r="B6" s="42" t="s">
        <v>246</v>
      </c>
      <c r="C6" s="42" t="s">
        <v>270</v>
      </c>
      <c r="D6" s="42" t="s">
        <v>341</v>
      </c>
      <c r="E6" s="42" t="s">
        <v>371</v>
      </c>
      <c r="F6" s="129">
        <v>2.5000000000000001E-3</v>
      </c>
      <c r="G6" s="130">
        <v>0.01</v>
      </c>
      <c r="H6" s="130" t="s">
        <v>1905</v>
      </c>
      <c r="I6" s="130" t="s">
        <v>1919</v>
      </c>
      <c r="J6" s="273">
        <v>3</v>
      </c>
      <c r="K6" s="42" t="s">
        <v>535</v>
      </c>
      <c r="L6" s="42">
        <v>1202006</v>
      </c>
      <c r="M6" s="42" t="s">
        <v>63</v>
      </c>
      <c r="N6" s="42">
        <v>120200600</v>
      </c>
      <c r="O6" s="42" t="s">
        <v>167</v>
      </c>
      <c r="P6" s="42" t="s">
        <v>1977</v>
      </c>
      <c r="Q6" s="42" t="s">
        <v>30</v>
      </c>
      <c r="R6" s="82" t="s">
        <v>1858</v>
      </c>
      <c r="S6" s="82">
        <v>1</v>
      </c>
      <c r="T6" s="82">
        <v>1</v>
      </c>
      <c r="U6" s="82">
        <v>1</v>
      </c>
      <c r="V6" s="82">
        <v>1</v>
      </c>
      <c r="W6" s="82">
        <v>1</v>
      </c>
      <c r="X6" s="82">
        <v>1</v>
      </c>
      <c r="Y6" s="280">
        <v>1</v>
      </c>
      <c r="Z6" s="245">
        <f>IF(
'Tablero de control'!$U6="NP",
 0,
  IF(
     'Tablero de control'!$Q6&lt;&gt;"Reducción",
     'Tablero de control'!$Y6*100/'Tablero de control'!$U6,
     IF(
       'Tablero de control'!$U6&gt;='Tablero de control'!$Y6,
       100,
       IF(
         'Tablero de control'!$S6&lt;='Tablero de control'!$Y6,
         0,
         (('Tablero de control'!$S6-'Tablero de control'!$U6)-('Tablero de control'!$Y6-'Tablero de control'!$U6))*100/('Tablero de control'!$S6-'Tablero de control'!$U6)
       )
     )
   )
)</f>
        <v>100</v>
      </c>
      <c r="AA6" s="254">
        <f>IF('Tablero de control'!$Z6&gt;100,100,'Tablero de control'!$Z6)</f>
        <v>100</v>
      </c>
      <c r="AB6" s="37" t="str">
        <f>IF(
  'Tablero de control'!$U6="NP",
  "NO PROGRAMADA",
  IF(
    OR('Tablero de control'!$Y6="",'Tablero de control'!$Z6&lt;=0),
    "SIN AVANCE",
    IF(
      'Tablero de control'!$Z6&lt;Parametros!$D$4*Parametros!$G$9,
      "MUY DEFICIENTE",
    IF(
      'Tablero de control'!$Z6&lt;Parametros!$D$4*Parametros!$G$8,
      "DEFICIENTE",
   IF(
      'Tablero de control'!$Z6&lt;Parametros!$D$4*Parametros!$G$7,
      "ACEPTABLE",
      IF(
        'Tablero de control'!$Z6&lt;Parametros!$D$4*Parametros!$G$6,
        "BUENO",
        IF(
          'Tablero de control'!$Z6&lt;Parametros!$D$4*Parametros!$G$5,
          "SATISFACTORIO",
          IF(
            'Tablero de control'!$Z6&gt;=Parametros!$D$4*Parametros!$G$4,
            "OPTIMO"
          )
        )
      )
    )
  )
)
)
)</f>
        <v>OPTIMO</v>
      </c>
    </row>
    <row r="7" spans="1:36" s="38" customFormat="1" ht="102" customHeight="1" x14ac:dyDescent="0.25">
      <c r="A7" s="286" t="s">
        <v>239</v>
      </c>
      <c r="B7" s="42" t="s">
        <v>246</v>
      </c>
      <c r="C7" s="42" t="s">
        <v>270</v>
      </c>
      <c r="D7" s="42" t="s">
        <v>341</v>
      </c>
      <c r="E7" s="42" t="s">
        <v>371</v>
      </c>
      <c r="F7" s="129">
        <v>2.5000000000000001E-3</v>
      </c>
      <c r="G7" s="130">
        <v>0.01</v>
      </c>
      <c r="H7" s="130" t="s">
        <v>1905</v>
      </c>
      <c r="I7" s="130" t="s">
        <v>1919</v>
      </c>
      <c r="J7" s="273">
        <v>4</v>
      </c>
      <c r="K7" s="42" t="s">
        <v>536</v>
      </c>
      <c r="L7" s="42">
        <v>1202025</v>
      </c>
      <c r="M7" s="42" t="s">
        <v>1150</v>
      </c>
      <c r="N7" s="42">
        <v>120202500</v>
      </c>
      <c r="O7" s="42" t="s">
        <v>1523</v>
      </c>
      <c r="P7" s="42" t="s">
        <v>1977</v>
      </c>
      <c r="Q7" s="42" t="s">
        <v>29</v>
      </c>
      <c r="R7" s="82" t="s">
        <v>1858</v>
      </c>
      <c r="S7" s="83">
        <v>8</v>
      </c>
      <c r="T7" s="83">
        <v>12</v>
      </c>
      <c r="U7" s="83">
        <v>3</v>
      </c>
      <c r="V7" s="83">
        <v>3</v>
      </c>
      <c r="W7" s="83">
        <v>3</v>
      </c>
      <c r="X7" s="83">
        <v>3</v>
      </c>
      <c r="Y7" s="280">
        <v>5</v>
      </c>
      <c r="Z7" s="245">
        <f>IF(
'Tablero de control'!$U7="NP",
 0,
  IF(
     'Tablero de control'!$Q7&lt;&gt;"Reducción",
     'Tablero de control'!$Y7*100/'Tablero de control'!$U7,
     IF(
       'Tablero de control'!$U7&gt;='Tablero de control'!$Y7,
       100,
       IF(
         'Tablero de control'!$S7&lt;='Tablero de control'!$Y7,
         0,
         (('Tablero de control'!$S7-'Tablero de control'!$U7)-('Tablero de control'!$Y7-'Tablero de control'!$U7))*100/('Tablero de control'!$S7-'Tablero de control'!$U7)
       )
     )
   )
)</f>
        <v>166.66666666666666</v>
      </c>
      <c r="AA7" s="254">
        <f>IF('Tablero de control'!$Z7&gt;100,100,'Tablero de control'!$Z7)</f>
        <v>100</v>
      </c>
      <c r="AB7" s="37" t="str">
        <f>IF(
  'Tablero de control'!$U7="NP",
  "NO PROGRAMADA",
  IF(
    OR('Tablero de control'!$Y7="",'Tablero de control'!$Z7&lt;=0),
    "SIN AVANCE",
    IF(
      'Tablero de control'!$Z7&lt;Parametros!$D$4*Parametros!$G$9,
      "MUY DEFICIENTE",
    IF(
      'Tablero de control'!$Z7&lt;Parametros!$D$4*Parametros!$G$8,
      "DEFICIENTE",
   IF(
      'Tablero de control'!$Z7&lt;Parametros!$D$4*Parametros!$G$7,
      "ACEPTABLE",
      IF(
        'Tablero de control'!$Z7&lt;Parametros!$D$4*Parametros!$G$6,
        "BUENO",
        IF(
          'Tablero de control'!$Z7&lt;Parametros!$D$4*Parametros!$G$5,
          "SATISFACTORIO",
          IF(
            'Tablero de control'!$Z7&gt;=Parametros!$D$4*Parametros!$G$4,
            "OPTIMO"
          )
        )
      )
    )
  )
)
)
)</f>
        <v>OPTIMO</v>
      </c>
    </row>
    <row r="8" spans="1:36" s="38" customFormat="1" ht="72" customHeight="1" x14ac:dyDescent="0.25">
      <c r="A8" s="286" t="s">
        <v>239</v>
      </c>
      <c r="B8" s="42" t="s">
        <v>246</v>
      </c>
      <c r="C8" s="42" t="s">
        <v>270</v>
      </c>
      <c r="D8" s="42" t="s">
        <v>341</v>
      </c>
      <c r="E8" s="42" t="s">
        <v>371</v>
      </c>
      <c r="F8" s="129">
        <v>2.5000000000000001E-3</v>
      </c>
      <c r="G8" s="130">
        <v>0.01</v>
      </c>
      <c r="H8" s="130" t="s">
        <v>1905</v>
      </c>
      <c r="I8" s="130" t="s">
        <v>1919</v>
      </c>
      <c r="J8" s="273">
        <v>5</v>
      </c>
      <c r="K8" s="42" t="s">
        <v>537</v>
      </c>
      <c r="L8" s="42">
        <v>1202024</v>
      </c>
      <c r="M8" s="42" t="s">
        <v>1151</v>
      </c>
      <c r="N8" s="42">
        <v>120202401</v>
      </c>
      <c r="O8" s="42" t="s">
        <v>1524</v>
      </c>
      <c r="P8" s="42" t="s">
        <v>1977</v>
      </c>
      <c r="Q8" s="42" t="s">
        <v>29</v>
      </c>
      <c r="R8" s="82" t="s">
        <v>1858</v>
      </c>
      <c r="S8" s="82">
        <v>0</v>
      </c>
      <c r="T8" s="82">
        <v>20</v>
      </c>
      <c r="U8" s="82">
        <v>5</v>
      </c>
      <c r="V8" s="82">
        <v>5</v>
      </c>
      <c r="W8" s="82">
        <v>5</v>
      </c>
      <c r="X8" s="82">
        <v>5</v>
      </c>
      <c r="Y8" s="241">
        <v>0</v>
      </c>
      <c r="Z8" s="245">
        <f>IF(
'Tablero de control'!$U8="NP",
 0,
  IF(
     'Tablero de control'!$Q8&lt;&gt;"Reducción",
     'Tablero de control'!$Y8*100/'Tablero de control'!$U8,
     IF(
       'Tablero de control'!$U8&gt;='Tablero de control'!$Y8,
       100,
       IF(
         'Tablero de control'!$S8&lt;='Tablero de control'!$Y8,
         0,
         (('Tablero de control'!$S8-'Tablero de control'!$U8)-('Tablero de control'!$Y8-'Tablero de control'!$U8))*100/('Tablero de control'!$S8-'Tablero de control'!$U8)
       )
     )
   )
)</f>
        <v>0</v>
      </c>
      <c r="AA8" s="254">
        <f>IF('Tablero de control'!$Z8&gt;100,100,'Tablero de control'!$Z8)</f>
        <v>0</v>
      </c>
      <c r="AB8" s="37" t="str">
        <f>IF(
  'Tablero de control'!$U8="NP",
  "NO PROGRAMADA",
  IF(
    OR('Tablero de control'!$Y8="",'Tablero de control'!$Z8&lt;=0),
    "SIN AVANCE",
    IF(
      'Tablero de control'!$Z8&lt;Parametros!$D$4*Parametros!$G$9,
      "MUY DEFICIENTE",
    IF(
      'Tablero de control'!$Z8&lt;Parametros!$D$4*Parametros!$G$8,
      "DEFICIENTE",
   IF(
      'Tablero de control'!$Z8&lt;Parametros!$D$4*Parametros!$G$7,
      "ACEPTABLE",
      IF(
        'Tablero de control'!$Z8&lt;Parametros!$D$4*Parametros!$G$6,
        "BUENO",
        IF(
          'Tablero de control'!$Z8&lt;Parametros!$D$4*Parametros!$G$5,
          "SATISFACTORIO",
          IF(
            'Tablero de control'!$Z8&gt;=Parametros!$D$4*Parametros!$G$4,
            "OPTIMO"
          )
        )
      )
    )
  )
)
)
)</f>
        <v>SIN AVANCE</v>
      </c>
    </row>
    <row r="9" spans="1:36" s="38" customFormat="1" ht="72" customHeight="1" x14ac:dyDescent="0.25">
      <c r="A9" s="286" t="s">
        <v>239</v>
      </c>
      <c r="B9" s="42" t="s">
        <v>246</v>
      </c>
      <c r="C9" s="42" t="s">
        <v>270</v>
      </c>
      <c r="D9" s="42" t="s">
        <v>341</v>
      </c>
      <c r="E9" s="42" t="s">
        <v>371</v>
      </c>
      <c r="F9" s="129">
        <v>2.5000000000000001E-3</v>
      </c>
      <c r="G9" s="130">
        <v>0.01</v>
      </c>
      <c r="H9" s="130" t="s">
        <v>1905</v>
      </c>
      <c r="I9" s="130" t="s">
        <v>1919</v>
      </c>
      <c r="J9" s="273">
        <v>6</v>
      </c>
      <c r="K9" s="42" t="s">
        <v>538</v>
      </c>
      <c r="L9" s="42">
        <v>1202019</v>
      </c>
      <c r="M9" s="42" t="s">
        <v>1152</v>
      </c>
      <c r="N9" s="42">
        <v>120201900</v>
      </c>
      <c r="O9" s="42" t="s">
        <v>1525</v>
      </c>
      <c r="P9" s="42" t="s">
        <v>1977</v>
      </c>
      <c r="Q9" s="42" t="s">
        <v>29</v>
      </c>
      <c r="R9" s="82" t="s">
        <v>1858</v>
      </c>
      <c r="S9" s="82">
        <v>0</v>
      </c>
      <c r="T9" s="82">
        <v>1</v>
      </c>
      <c r="U9" s="82">
        <v>1</v>
      </c>
      <c r="V9" s="82">
        <v>1</v>
      </c>
      <c r="W9" s="82">
        <v>1</v>
      </c>
      <c r="X9" s="82">
        <v>1</v>
      </c>
      <c r="Y9" s="241">
        <v>1</v>
      </c>
      <c r="Z9" s="245">
        <f>IF(
'Tablero de control'!$U9="NP",
 0,
  IF(
     'Tablero de control'!$Q9&lt;&gt;"Reducción",
     'Tablero de control'!$Y9*100/'Tablero de control'!$U9,
     IF(
       'Tablero de control'!$U9&gt;='Tablero de control'!$Y9,
       100,
       IF(
         'Tablero de control'!$S9&lt;='Tablero de control'!$Y9,
         0,
         (('Tablero de control'!$S9-'Tablero de control'!$U9)-('Tablero de control'!$Y9-'Tablero de control'!$U9))*100/('Tablero de control'!$S9-'Tablero de control'!$U9)
       )
     )
   )
)</f>
        <v>100</v>
      </c>
      <c r="AA9" s="254">
        <f>IF('Tablero de control'!$Z9&gt;100,100,'Tablero de control'!$Z9)</f>
        <v>100</v>
      </c>
      <c r="AB9" s="37" t="str">
        <f>IF(
  'Tablero de control'!$U9="NP",
  "NO PROGRAMADA",
  IF(
    OR('Tablero de control'!$Y9="",'Tablero de control'!$Z9&lt;=0),
    "SIN AVANCE",
    IF(
      'Tablero de control'!$Z9&lt;Parametros!$D$4*Parametros!$G$9,
      "MUY DEFICIENTE",
    IF(
      'Tablero de control'!$Z9&lt;Parametros!$D$4*Parametros!$G$8,
      "DEFICIENTE",
   IF(
      'Tablero de control'!$Z9&lt;Parametros!$D$4*Parametros!$G$7,
      "ACEPTABLE",
      IF(
        'Tablero de control'!$Z9&lt;Parametros!$D$4*Parametros!$G$6,
        "BUENO",
        IF(
          'Tablero de control'!$Z9&lt;Parametros!$D$4*Parametros!$G$5,
          "SATISFACTORIO",
          IF(
            'Tablero de control'!$Z9&gt;=Parametros!$D$4*Parametros!$G$4,
            "OPTIMO"
          )
        )
      )
    )
  )
)
)
)</f>
        <v>OPTIMO</v>
      </c>
    </row>
    <row r="10" spans="1:36" s="38" customFormat="1" ht="72" customHeight="1" x14ac:dyDescent="0.25">
      <c r="A10" s="286" t="s">
        <v>239</v>
      </c>
      <c r="B10" s="42" t="s">
        <v>246</v>
      </c>
      <c r="C10" s="42" t="s">
        <v>270</v>
      </c>
      <c r="D10" s="42" t="s">
        <v>341</v>
      </c>
      <c r="E10" s="42" t="s">
        <v>371</v>
      </c>
      <c r="F10" s="129">
        <v>2.5000000000000001E-3</v>
      </c>
      <c r="G10" s="130">
        <v>0.01</v>
      </c>
      <c r="H10" s="130" t="s">
        <v>1905</v>
      </c>
      <c r="I10" s="130" t="s">
        <v>1919</v>
      </c>
      <c r="J10" s="273">
        <v>7</v>
      </c>
      <c r="K10" s="42" t="s">
        <v>539</v>
      </c>
      <c r="L10" s="42">
        <v>1202026</v>
      </c>
      <c r="M10" s="42" t="s">
        <v>1153</v>
      </c>
      <c r="N10" s="42">
        <v>120202600</v>
      </c>
      <c r="O10" s="42" t="s">
        <v>1526</v>
      </c>
      <c r="P10" s="42" t="s">
        <v>1977</v>
      </c>
      <c r="Q10" s="42" t="s">
        <v>29</v>
      </c>
      <c r="R10" s="82" t="s">
        <v>1858</v>
      </c>
      <c r="S10" s="82">
        <v>4</v>
      </c>
      <c r="T10" s="82">
        <v>7</v>
      </c>
      <c r="U10" s="82">
        <v>1</v>
      </c>
      <c r="V10" s="82">
        <v>2</v>
      </c>
      <c r="W10" s="82">
        <v>2</v>
      </c>
      <c r="X10" s="82">
        <v>2</v>
      </c>
      <c r="Y10" s="241">
        <v>3</v>
      </c>
      <c r="Z10" s="245">
        <f>IF(
'Tablero de control'!$U10="NP",
 0,
  IF(
     'Tablero de control'!$Q10&lt;&gt;"Reducción",
     'Tablero de control'!$Y10*100/'Tablero de control'!$U10,
     IF(
       'Tablero de control'!$U10&gt;='Tablero de control'!$Y10,
       100,
       IF(
         'Tablero de control'!$S10&lt;='Tablero de control'!$Y10,
         0,
         (('Tablero de control'!$S10-'Tablero de control'!$U10)-('Tablero de control'!$Y10-'Tablero de control'!$U10))*100/('Tablero de control'!$S10-'Tablero de control'!$U10)
       )
     )
   )
)</f>
        <v>300</v>
      </c>
      <c r="AA10" s="254">
        <f>IF('Tablero de control'!$Z10&gt;100,100,'Tablero de control'!$Z10)</f>
        <v>100</v>
      </c>
      <c r="AB10" s="37" t="str">
        <f>IF(
  'Tablero de control'!$U10="NP",
  "NO PROGRAMADA",
  IF(
    OR('Tablero de control'!$Y10="",'Tablero de control'!$Z10&lt;=0),
    "SIN AVANCE",
    IF(
      'Tablero de control'!$Z10&lt;Parametros!$D$4*Parametros!$G$9,
      "MUY DEFICIENTE",
    IF(
      'Tablero de control'!$Z10&lt;Parametros!$D$4*Parametros!$G$8,
      "DEFICIENTE",
   IF(
      'Tablero de control'!$Z10&lt;Parametros!$D$4*Parametros!$G$7,
      "ACEPTABLE",
      IF(
        'Tablero de control'!$Z10&lt;Parametros!$D$4*Parametros!$G$6,
        "BUENO",
        IF(
          'Tablero de control'!$Z10&lt;Parametros!$D$4*Parametros!$G$5,
          "SATISFACTORIO",
          IF(
            'Tablero de control'!$Z10&gt;=Parametros!$D$4*Parametros!$G$4,
            "OPTIMO"
          )
        )
      )
    )
  )
)
)
)</f>
        <v>OPTIMO</v>
      </c>
    </row>
    <row r="11" spans="1:36" s="38" customFormat="1" ht="72" customHeight="1" x14ac:dyDescent="0.25">
      <c r="A11" s="286" t="s">
        <v>239</v>
      </c>
      <c r="B11" s="42" t="s">
        <v>246</v>
      </c>
      <c r="C11" s="42" t="s">
        <v>270</v>
      </c>
      <c r="D11" s="42" t="s">
        <v>341</v>
      </c>
      <c r="E11" s="42" t="s">
        <v>371</v>
      </c>
      <c r="F11" s="129">
        <v>2.5000000000000001E-3</v>
      </c>
      <c r="G11" s="130">
        <v>0.01</v>
      </c>
      <c r="H11" s="130" t="s">
        <v>1905</v>
      </c>
      <c r="I11" s="130" t="s">
        <v>1920</v>
      </c>
      <c r="J11" s="273">
        <v>8</v>
      </c>
      <c r="K11" s="42" t="s">
        <v>540</v>
      </c>
      <c r="L11" s="42">
        <v>1202005</v>
      </c>
      <c r="M11" s="42" t="s">
        <v>1875</v>
      </c>
      <c r="N11" s="42">
        <v>120200501</v>
      </c>
      <c r="O11" s="42" t="s">
        <v>1890</v>
      </c>
      <c r="P11" s="42" t="s">
        <v>1977</v>
      </c>
      <c r="Q11" s="42" t="s">
        <v>29</v>
      </c>
      <c r="R11" s="82" t="s">
        <v>1858</v>
      </c>
      <c r="S11" s="82">
        <v>4</v>
      </c>
      <c r="T11" s="82">
        <v>8</v>
      </c>
      <c r="U11" s="82">
        <v>2</v>
      </c>
      <c r="V11" s="82">
        <v>2</v>
      </c>
      <c r="W11" s="82">
        <v>2</v>
      </c>
      <c r="X11" s="82">
        <v>2</v>
      </c>
      <c r="Y11" s="241">
        <v>3</v>
      </c>
      <c r="Z11" s="245">
        <f>IF(
'Tablero de control'!$U11="NP",
 0,
  IF(
     'Tablero de control'!$Q11&lt;&gt;"Reducción",
     'Tablero de control'!$Y11*100/'Tablero de control'!$U11,
     IF(
       'Tablero de control'!$U11&gt;='Tablero de control'!$Y11,
       100,
       IF(
         'Tablero de control'!$S11&lt;='Tablero de control'!$Y11,
         0,
         (('Tablero de control'!$S11-'Tablero de control'!$U11)-('Tablero de control'!$Y11-'Tablero de control'!$U11))*100/('Tablero de control'!$S11-'Tablero de control'!$U11)
       )
     )
   )
)</f>
        <v>150</v>
      </c>
      <c r="AA11" s="254">
        <f>IF('Tablero de control'!$Z11&gt;100,100,'Tablero de control'!$Z11)</f>
        <v>100</v>
      </c>
      <c r="AB11" s="37" t="str">
        <f>IF(
  'Tablero de control'!$U11="NP",
  "NO PROGRAMADA",
  IF(
    OR('Tablero de control'!$Y11="",'Tablero de control'!$Z11&lt;=0),
    "SIN AVANCE",
    IF(
      'Tablero de control'!$Z11&lt;Parametros!$D$4*Parametros!$G$9,
      "MUY DEFICIENTE",
    IF(
      'Tablero de control'!$Z11&lt;Parametros!$D$4*Parametros!$G$8,
      "DEFICIENTE",
   IF(
      'Tablero de control'!$Z11&lt;Parametros!$D$4*Parametros!$G$7,
      "ACEPTABLE",
      IF(
        'Tablero de control'!$Z11&lt;Parametros!$D$4*Parametros!$G$6,
        "BUENO",
        IF(
          'Tablero de control'!$Z11&lt;Parametros!$D$4*Parametros!$G$5,
          "SATISFACTORIO",
          IF(
            'Tablero de control'!$Z11&gt;=Parametros!$D$4*Parametros!$G$4,
            "OPTIMO"
          )
        )
      )
    )
  )
)
)
)</f>
        <v>OPTIMO</v>
      </c>
    </row>
    <row r="12" spans="1:36" s="38" customFormat="1" ht="72" customHeight="1" x14ac:dyDescent="0.25">
      <c r="A12" s="286" t="s">
        <v>239</v>
      </c>
      <c r="B12" s="42" t="s">
        <v>246</v>
      </c>
      <c r="C12" s="42" t="s">
        <v>270</v>
      </c>
      <c r="D12" s="42" t="s">
        <v>341</v>
      </c>
      <c r="E12" s="42" t="s">
        <v>372</v>
      </c>
      <c r="F12" s="129">
        <v>0.59699999999999998</v>
      </c>
      <c r="G12" s="130">
        <v>0.62</v>
      </c>
      <c r="H12" s="130" t="s">
        <v>1905</v>
      </c>
      <c r="I12" s="130" t="s">
        <v>1921</v>
      </c>
      <c r="J12" s="273">
        <v>9</v>
      </c>
      <c r="K12" s="42" t="s">
        <v>541</v>
      </c>
      <c r="L12" s="42">
        <v>1206011</v>
      </c>
      <c r="M12" s="42" t="s">
        <v>63</v>
      </c>
      <c r="N12" s="42">
        <v>120601100</v>
      </c>
      <c r="O12" s="42" t="s">
        <v>167</v>
      </c>
      <c r="P12" s="42" t="s">
        <v>1977</v>
      </c>
      <c r="Q12" s="42" t="s">
        <v>30</v>
      </c>
      <c r="R12" s="82" t="s">
        <v>1858</v>
      </c>
      <c r="S12" s="82">
        <v>1</v>
      </c>
      <c r="T12" s="82">
        <v>1</v>
      </c>
      <c r="U12" s="82">
        <v>1</v>
      </c>
      <c r="V12" s="82">
        <v>1</v>
      </c>
      <c r="W12" s="82">
        <v>1</v>
      </c>
      <c r="X12" s="82">
        <v>1</v>
      </c>
      <c r="Y12" s="241">
        <v>1</v>
      </c>
      <c r="Z12" s="245">
        <f>IF(
'Tablero de control'!$U12="NP",
 0,
  IF(
     'Tablero de control'!$Q12&lt;&gt;"Reducción",
     'Tablero de control'!$Y12*100/'Tablero de control'!$U12,
     IF(
       'Tablero de control'!$U12&gt;='Tablero de control'!$Y12,
       100,
       IF(
         'Tablero de control'!$S12&lt;='Tablero de control'!$Y12,
         0,
         (('Tablero de control'!$S12-'Tablero de control'!$U12)-('Tablero de control'!$Y12-'Tablero de control'!$U12))*100/('Tablero de control'!$S12-'Tablero de control'!$U12)
       )
     )
   )
)</f>
        <v>100</v>
      </c>
      <c r="AA12" s="254">
        <f>IF('Tablero de control'!$Z12&gt;100,100,'Tablero de control'!$Z12)</f>
        <v>100</v>
      </c>
      <c r="AB12" s="37" t="str">
        <f>IF(
  'Tablero de control'!$U12="NP",
  "NO PROGRAMADA",
  IF(
    OR('Tablero de control'!$Y12="",'Tablero de control'!$Z12&lt;=0),
    "SIN AVANCE",
    IF(
      'Tablero de control'!$Z12&lt;Parametros!$D$4*Parametros!$G$9,
      "MUY DEFICIENTE",
    IF(
      'Tablero de control'!$Z12&lt;Parametros!$D$4*Parametros!$G$8,
      "DEFICIENTE",
   IF(
      'Tablero de control'!$Z12&lt;Parametros!$D$4*Parametros!$G$7,
      "ACEPTABLE",
      IF(
        'Tablero de control'!$Z12&lt;Parametros!$D$4*Parametros!$G$6,
        "BUENO",
        IF(
          'Tablero de control'!$Z12&lt;Parametros!$D$4*Parametros!$G$5,
          "SATISFACTORIO",
          IF(
            'Tablero de control'!$Z12&gt;=Parametros!$D$4*Parametros!$G$4,
            "OPTIMO"
          )
        )
      )
    )
  )
)
)
)</f>
        <v>OPTIMO</v>
      </c>
    </row>
    <row r="13" spans="1:36" s="38" customFormat="1" ht="72" customHeight="1" x14ac:dyDescent="0.25">
      <c r="A13" s="286" t="s">
        <v>239</v>
      </c>
      <c r="B13" s="42" t="s">
        <v>246</v>
      </c>
      <c r="C13" s="42" t="s">
        <v>270</v>
      </c>
      <c r="D13" s="42" t="s">
        <v>341</v>
      </c>
      <c r="E13" s="42" t="s">
        <v>372</v>
      </c>
      <c r="F13" s="129">
        <v>0.59699999999999998</v>
      </c>
      <c r="G13" s="130">
        <v>0.62</v>
      </c>
      <c r="H13" s="130" t="s">
        <v>1905</v>
      </c>
      <c r="I13" s="130" t="s">
        <v>1921</v>
      </c>
      <c r="J13" s="273">
        <v>10</v>
      </c>
      <c r="K13" s="42" t="s">
        <v>542</v>
      </c>
      <c r="L13" s="42">
        <v>1206003</v>
      </c>
      <c r="M13" s="42" t="s">
        <v>1154</v>
      </c>
      <c r="N13" s="42">
        <v>120600300</v>
      </c>
      <c r="O13" s="42" t="s">
        <v>1527</v>
      </c>
      <c r="P13" s="42" t="s">
        <v>1977</v>
      </c>
      <c r="Q13" s="42" t="s">
        <v>29</v>
      </c>
      <c r="R13" s="82" t="s">
        <v>1858</v>
      </c>
      <c r="S13" s="82">
        <v>0</v>
      </c>
      <c r="T13" s="82">
        <v>1</v>
      </c>
      <c r="U13" s="82">
        <v>1</v>
      </c>
      <c r="V13" s="82">
        <v>1</v>
      </c>
      <c r="W13" s="82">
        <v>1</v>
      </c>
      <c r="X13" s="82">
        <v>1</v>
      </c>
      <c r="Y13" s="241">
        <v>0</v>
      </c>
      <c r="Z13" s="245">
        <f>IF(
'Tablero de control'!$U13="NP",
 0,
  IF(
     'Tablero de control'!$Q13&lt;&gt;"Reducción",
     'Tablero de control'!$Y13*100/'Tablero de control'!$U13,
     IF(
       'Tablero de control'!$U13&gt;='Tablero de control'!$Y13,
       100,
       IF(
         'Tablero de control'!$S13&lt;='Tablero de control'!$Y13,
         0,
         (('Tablero de control'!$S13-'Tablero de control'!$U13)-('Tablero de control'!$Y13-'Tablero de control'!$U13))*100/('Tablero de control'!$S13-'Tablero de control'!$U13)
       )
     )
   )
)</f>
        <v>0</v>
      </c>
      <c r="AA13" s="254">
        <f>IF('Tablero de control'!$Z13&gt;100,100,'Tablero de control'!$Z13)</f>
        <v>0</v>
      </c>
      <c r="AB13" s="37" t="str">
        <f>IF(
  'Tablero de control'!$U13="NP",
  "NO PROGRAMADA",
  IF(
    OR('Tablero de control'!$Y13="",'Tablero de control'!$Z13&lt;=0),
    "SIN AVANCE",
    IF(
      'Tablero de control'!$Z13&lt;Parametros!$D$4*Parametros!$G$9,
      "MUY DEFICIENTE",
    IF(
      'Tablero de control'!$Z13&lt;Parametros!$D$4*Parametros!$G$8,
      "DEFICIENTE",
   IF(
      'Tablero de control'!$Z13&lt;Parametros!$D$4*Parametros!$G$7,
      "ACEPTABLE",
      IF(
        'Tablero de control'!$Z13&lt;Parametros!$D$4*Parametros!$G$6,
        "BUENO",
        IF(
          'Tablero de control'!$Z13&lt;Parametros!$D$4*Parametros!$G$5,
          "SATISFACTORIO",
          IF(
            'Tablero de control'!$Z13&gt;=Parametros!$D$4*Parametros!$G$4,
            "OPTIMO"
          )
        )
      )
    )
  )
)
)
)</f>
        <v>SIN AVANCE</v>
      </c>
    </row>
    <row r="14" spans="1:36" s="38" customFormat="1" ht="72" customHeight="1" x14ac:dyDescent="0.25">
      <c r="A14" s="286" t="s">
        <v>239</v>
      </c>
      <c r="B14" s="42" t="s">
        <v>246</v>
      </c>
      <c r="C14" s="42" t="s">
        <v>271</v>
      </c>
      <c r="D14" s="42" t="s">
        <v>341</v>
      </c>
      <c r="E14" s="42" t="s">
        <v>373</v>
      </c>
      <c r="F14" s="83">
        <v>2642</v>
      </c>
      <c r="G14" s="83">
        <v>2200</v>
      </c>
      <c r="H14" s="83" t="s">
        <v>1905</v>
      </c>
      <c r="I14" s="83" t="s">
        <v>1922</v>
      </c>
      <c r="J14" s="273">
        <v>11</v>
      </c>
      <c r="K14" s="42" t="s">
        <v>543</v>
      </c>
      <c r="L14" s="42">
        <v>4501008</v>
      </c>
      <c r="M14" s="42" t="s">
        <v>141</v>
      </c>
      <c r="N14" s="42">
        <v>450100800</v>
      </c>
      <c r="O14" s="42" t="s">
        <v>71</v>
      </c>
      <c r="P14" s="42" t="s">
        <v>1977</v>
      </c>
      <c r="Q14" s="42" t="s">
        <v>29</v>
      </c>
      <c r="R14" s="82" t="s">
        <v>1858</v>
      </c>
      <c r="S14" s="82">
        <v>0</v>
      </c>
      <c r="T14" s="82">
        <v>1</v>
      </c>
      <c r="U14" s="82">
        <v>1</v>
      </c>
      <c r="V14" s="82">
        <v>1</v>
      </c>
      <c r="W14" s="82">
        <v>1</v>
      </c>
      <c r="X14" s="82">
        <v>1</v>
      </c>
      <c r="Y14" s="241">
        <v>1</v>
      </c>
      <c r="Z14" s="245">
        <f>IF(
'Tablero de control'!$U14="NP",
 0,
  IF(
     'Tablero de control'!$Q14&lt;&gt;"Reducción",
     'Tablero de control'!$Y14*100/'Tablero de control'!$U14,
     IF(
       'Tablero de control'!$U14&gt;='Tablero de control'!$Y14,
       100,
       IF(
         'Tablero de control'!$S14&lt;='Tablero de control'!$Y14,
         0,
         (('Tablero de control'!$S14-'Tablero de control'!$U14)-('Tablero de control'!$Y14-'Tablero de control'!$U14))*100/('Tablero de control'!$S14-'Tablero de control'!$U14)
       )
     )
   )
)</f>
        <v>100</v>
      </c>
      <c r="AA14" s="254">
        <f>IF('Tablero de control'!$Z14&gt;100,100,'Tablero de control'!$Z14)</f>
        <v>100</v>
      </c>
      <c r="AB14" s="37" t="str">
        <f>IF(
  'Tablero de control'!$U14="NP",
  "NO PROGRAMADA",
  IF(
    OR('Tablero de control'!$Y14="",'Tablero de control'!$Z14&lt;=0),
    "SIN AVANCE",
    IF(
      'Tablero de control'!$Z14&lt;Parametros!$D$4*Parametros!$G$9,
      "MUY DEFICIENTE",
    IF(
      'Tablero de control'!$Z14&lt;Parametros!$D$4*Parametros!$G$8,
      "DEFICIENTE",
   IF(
      'Tablero de control'!$Z14&lt;Parametros!$D$4*Parametros!$G$7,
      "ACEPTABLE",
      IF(
        'Tablero de control'!$Z14&lt;Parametros!$D$4*Parametros!$G$6,
        "BUENO",
        IF(
          'Tablero de control'!$Z14&lt;Parametros!$D$4*Parametros!$G$5,
          "SATISFACTORIO",
          IF(
            'Tablero de control'!$Z14&gt;=Parametros!$D$4*Parametros!$G$4,
            "OPTIMO"
          )
        )
      )
    )
  )
)
)
)</f>
        <v>OPTIMO</v>
      </c>
    </row>
    <row r="15" spans="1:36" s="38" customFormat="1" ht="72" customHeight="1" x14ac:dyDescent="0.25">
      <c r="A15" s="286" t="s">
        <v>239</v>
      </c>
      <c r="B15" s="42" t="s">
        <v>246</v>
      </c>
      <c r="C15" s="42" t="s">
        <v>271</v>
      </c>
      <c r="D15" s="42" t="s">
        <v>341</v>
      </c>
      <c r="E15" s="42" t="s">
        <v>373</v>
      </c>
      <c r="F15" s="83">
        <v>2642</v>
      </c>
      <c r="G15" s="83">
        <v>2200</v>
      </c>
      <c r="H15" s="83" t="s">
        <v>1905</v>
      </c>
      <c r="I15" s="83" t="s">
        <v>1922</v>
      </c>
      <c r="J15" s="273">
        <v>12</v>
      </c>
      <c r="K15" s="42" t="s">
        <v>544</v>
      </c>
      <c r="L15" s="42" t="s">
        <v>1155</v>
      </c>
      <c r="M15" s="42" t="s">
        <v>1156</v>
      </c>
      <c r="N15" s="42">
        <v>120600700</v>
      </c>
      <c r="O15" s="42" t="s">
        <v>1528</v>
      </c>
      <c r="P15" s="42" t="s">
        <v>1977</v>
      </c>
      <c r="Q15" s="42" t="s">
        <v>29</v>
      </c>
      <c r="R15" s="82" t="s">
        <v>1858</v>
      </c>
      <c r="S15" s="80">
        <v>1200</v>
      </c>
      <c r="T15" s="80">
        <v>4200</v>
      </c>
      <c r="U15" s="80">
        <v>600</v>
      </c>
      <c r="V15" s="80">
        <v>1200</v>
      </c>
      <c r="W15" s="80">
        <v>1200</v>
      </c>
      <c r="X15" s="80">
        <v>1200</v>
      </c>
      <c r="Y15" s="241">
        <v>2131</v>
      </c>
      <c r="Z15" s="245">
        <f>IF(
'Tablero de control'!$U15="NP",
 0,
  IF(
     'Tablero de control'!$Q15&lt;&gt;"Reducción",
     'Tablero de control'!$Y15*100/'Tablero de control'!$U15,
     IF(
       'Tablero de control'!$U15&gt;='Tablero de control'!$Y15,
       100,
       IF(
         'Tablero de control'!$S15&lt;='Tablero de control'!$Y15,
         0,
         (('Tablero de control'!$S15-'Tablero de control'!$U15)-('Tablero de control'!$Y15-'Tablero de control'!$U15))*100/('Tablero de control'!$S15-'Tablero de control'!$U15)
       )
     )
   )
)</f>
        <v>355.16666666666669</v>
      </c>
      <c r="AA15" s="254">
        <f>IF('Tablero de control'!$Z15&gt;100,100,'Tablero de control'!$Z15)</f>
        <v>100</v>
      </c>
      <c r="AB15" s="37" t="str">
        <f>IF(
  'Tablero de control'!$U15="NP",
  "NO PROGRAMADA",
  IF(
    OR('Tablero de control'!$Y15="",'Tablero de control'!$Z15&lt;=0),
    "SIN AVANCE",
    IF(
      'Tablero de control'!$Z15&lt;Parametros!$D$4*Parametros!$G$9,
      "MUY DEFICIENTE",
    IF(
      'Tablero de control'!$Z15&lt;Parametros!$D$4*Parametros!$G$8,
      "DEFICIENTE",
   IF(
      'Tablero de control'!$Z15&lt;Parametros!$D$4*Parametros!$G$7,
      "ACEPTABLE",
      IF(
        'Tablero de control'!$Z15&lt;Parametros!$D$4*Parametros!$G$6,
        "BUENO",
        IF(
          'Tablero de control'!$Z15&lt;Parametros!$D$4*Parametros!$G$5,
          "SATISFACTORIO",
          IF(
            'Tablero de control'!$Z15&gt;=Parametros!$D$4*Parametros!$G$4,
            "OPTIMO"
          )
        )
      )
    )
  )
)
)
)</f>
        <v>OPTIMO</v>
      </c>
    </row>
    <row r="16" spans="1:36" s="38" customFormat="1" ht="72" customHeight="1" x14ac:dyDescent="0.25">
      <c r="A16" s="286" t="s">
        <v>239</v>
      </c>
      <c r="B16" s="42" t="s">
        <v>246</v>
      </c>
      <c r="C16" s="42" t="s">
        <v>271</v>
      </c>
      <c r="D16" s="42" t="s">
        <v>341</v>
      </c>
      <c r="E16" s="42" t="s">
        <v>373</v>
      </c>
      <c r="F16" s="83">
        <v>2642</v>
      </c>
      <c r="G16" s="83">
        <v>2200</v>
      </c>
      <c r="H16" s="83" t="s">
        <v>1906</v>
      </c>
      <c r="I16" s="83" t="s">
        <v>1922</v>
      </c>
      <c r="J16" s="273">
        <v>13</v>
      </c>
      <c r="K16" s="42" t="s">
        <v>545</v>
      </c>
      <c r="L16" s="42">
        <v>4501026</v>
      </c>
      <c r="M16" s="42" t="s">
        <v>1157</v>
      </c>
      <c r="N16" s="42">
        <v>450102602</v>
      </c>
      <c r="O16" s="42" t="s">
        <v>216</v>
      </c>
      <c r="P16" s="42" t="s">
        <v>1977</v>
      </c>
      <c r="Q16" s="42" t="s">
        <v>30</v>
      </c>
      <c r="R16" s="82" t="s">
        <v>1858</v>
      </c>
      <c r="S16" s="82">
        <v>1</v>
      </c>
      <c r="T16" s="82">
        <v>1</v>
      </c>
      <c r="U16" s="82">
        <v>1</v>
      </c>
      <c r="V16" s="82">
        <v>1</v>
      </c>
      <c r="W16" s="82">
        <v>1</v>
      </c>
      <c r="X16" s="82">
        <v>1</v>
      </c>
      <c r="Y16" s="241">
        <v>1</v>
      </c>
      <c r="Z16" s="245">
        <f>IF(
'Tablero de control'!$U16="NP",
 0,
  IF(
     'Tablero de control'!$Q16&lt;&gt;"Reducción",
     'Tablero de control'!$Y16*100/'Tablero de control'!$U16,
     IF(
       'Tablero de control'!$U16&gt;='Tablero de control'!$Y16,
       100,
       IF(
         'Tablero de control'!$S16&lt;='Tablero de control'!$Y16,
         0,
         (('Tablero de control'!$S16-'Tablero de control'!$U16)-('Tablero de control'!$Y16-'Tablero de control'!$U16))*100/('Tablero de control'!$S16-'Tablero de control'!$U16)
       )
     )
   )
)</f>
        <v>100</v>
      </c>
      <c r="AA16" s="254">
        <f>IF('Tablero de control'!$Z16&gt;100,100,'Tablero de control'!$Z16)</f>
        <v>100</v>
      </c>
      <c r="AB16" s="37" t="str">
        <f>IF(
  'Tablero de control'!$U16="NP",
  "NO PROGRAMADA",
  IF(
    OR('Tablero de control'!$Y16="",'Tablero de control'!$Z16&lt;=0),
    "SIN AVANCE",
    IF(
      'Tablero de control'!$Z16&lt;Parametros!$D$4*Parametros!$G$9,
      "MUY DEFICIENTE",
    IF(
      'Tablero de control'!$Z16&lt;Parametros!$D$4*Parametros!$G$8,
      "DEFICIENTE",
   IF(
      'Tablero de control'!$Z16&lt;Parametros!$D$4*Parametros!$G$7,
      "ACEPTABLE",
      IF(
        'Tablero de control'!$Z16&lt;Parametros!$D$4*Parametros!$G$6,
        "BUENO",
        IF(
          'Tablero de control'!$Z16&lt;Parametros!$D$4*Parametros!$G$5,
          "SATISFACTORIO",
          IF(
            'Tablero de control'!$Z16&gt;=Parametros!$D$4*Parametros!$G$4,
            "OPTIMO"
          )
        )
      )
    )
  )
)
)
)</f>
        <v>OPTIMO</v>
      </c>
    </row>
    <row r="17" spans="1:28" s="38" customFormat="1" ht="38.25" customHeight="1" x14ac:dyDescent="0.25">
      <c r="A17" s="286" t="s">
        <v>239</v>
      </c>
      <c r="B17" s="42" t="s">
        <v>246</v>
      </c>
      <c r="C17" s="42" t="s">
        <v>271</v>
      </c>
      <c r="D17" s="42" t="s">
        <v>341</v>
      </c>
      <c r="E17" s="42" t="s">
        <v>373</v>
      </c>
      <c r="F17" s="83">
        <v>2642</v>
      </c>
      <c r="G17" s="83">
        <v>2200</v>
      </c>
      <c r="H17" s="83" t="s">
        <v>1906</v>
      </c>
      <c r="I17" s="83" t="s">
        <v>1922</v>
      </c>
      <c r="J17" s="273">
        <v>14</v>
      </c>
      <c r="K17" s="42" t="s">
        <v>546</v>
      </c>
      <c r="L17" s="42">
        <v>4501029</v>
      </c>
      <c r="M17" s="42" t="s">
        <v>1158</v>
      </c>
      <c r="N17" s="42">
        <v>450102900</v>
      </c>
      <c r="O17" s="42" t="s">
        <v>194</v>
      </c>
      <c r="P17" s="42" t="s">
        <v>1977</v>
      </c>
      <c r="Q17" s="42" t="s">
        <v>29</v>
      </c>
      <c r="R17" s="82" t="s">
        <v>1858</v>
      </c>
      <c r="S17" s="82">
        <v>1</v>
      </c>
      <c r="T17" s="82">
        <v>15</v>
      </c>
      <c r="U17" s="82">
        <v>3</v>
      </c>
      <c r="V17" s="82">
        <v>4</v>
      </c>
      <c r="W17" s="82">
        <v>4</v>
      </c>
      <c r="X17" s="82">
        <v>4</v>
      </c>
      <c r="Y17" s="241">
        <v>6</v>
      </c>
      <c r="Z17" s="245">
        <f>IF(
'Tablero de control'!$U17="NP",
 0,
  IF(
     'Tablero de control'!$Q17&lt;&gt;"Reducción",
     'Tablero de control'!$Y17*100/'Tablero de control'!$U17,
     IF(
       'Tablero de control'!$U17&gt;='Tablero de control'!$Y17,
       100,
       IF(
         'Tablero de control'!$S17&lt;='Tablero de control'!$Y17,
         0,
         (('Tablero de control'!$S17-'Tablero de control'!$U17)-('Tablero de control'!$Y17-'Tablero de control'!$U17))*100/('Tablero de control'!$S17-'Tablero de control'!$U17)
       )
     )
   )
)</f>
        <v>200</v>
      </c>
      <c r="AA17" s="254">
        <f>IF('Tablero de control'!$Z17&gt;100,100,'Tablero de control'!$Z17)</f>
        <v>100</v>
      </c>
      <c r="AB17" s="37" t="str">
        <f>IF(
  'Tablero de control'!$U17="NP",
  "NO PROGRAMADA",
  IF(
    OR('Tablero de control'!$Y17="",'Tablero de control'!$Z17&lt;=0),
    "SIN AVANCE",
    IF(
      'Tablero de control'!$Z17&lt;Parametros!$D$4*Parametros!$G$9,
      "MUY DEFICIENTE",
    IF(
      'Tablero de control'!$Z17&lt;Parametros!$D$4*Parametros!$G$8,
      "DEFICIENTE",
   IF(
      'Tablero de control'!$Z17&lt;Parametros!$D$4*Parametros!$G$7,
      "ACEPTABLE",
      IF(
        'Tablero de control'!$Z17&lt;Parametros!$D$4*Parametros!$G$6,
        "BUENO",
        IF(
          'Tablero de control'!$Z17&lt;Parametros!$D$4*Parametros!$G$5,
          "SATISFACTORIO",
          IF(
            'Tablero de control'!$Z17&gt;=Parametros!$D$4*Parametros!$G$4,
            "OPTIMO"
          )
        )
      )
    )
  )
)
)
)</f>
        <v>OPTIMO</v>
      </c>
    </row>
    <row r="18" spans="1:28" s="38" customFormat="1" ht="38.25" customHeight="1" x14ac:dyDescent="0.25">
      <c r="A18" s="286" t="s">
        <v>239</v>
      </c>
      <c r="B18" s="42" t="s">
        <v>246</v>
      </c>
      <c r="C18" s="42" t="s">
        <v>271</v>
      </c>
      <c r="D18" s="42" t="s">
        <v>341</v>
      </c>
      <c r="E18" s="42" t="s">
        <v>373</v>
      </c>
      <c r="F18" s="83">
        <v>2642</v>
      </c>
      <c r="G18" s="83">
        <v>2200</v>
      </c>
      <c r="H18" s="83" t="s">
        <v>1906</v>
      </c>
      <c r="I18" s="83" t="s">
        <v>1922</v>
      </c>
      <c r="J18" s="273">
        <v>15</v>
      </c>
      <c r="K18" s="42" t="s">
        <v>547</v>
      </c>
      <c r="L18" s="42">
        <v>4501046</v>
      </c>
      <c r="M18" s="42" t="s">
        <v>50</v>
      </c>
      <c r="N18" s="42">
        <v>450104600</v>
      </c>
      <c r="O18" s="42" t="s">
        <v>102</v>
      </c>
      <c r="P18" s="42" t="s">
        <v>1977</v>
      </c>
      <c r="Q18" s="42" t="s">
        <v>29</v>
      </c>
      <c r="R18" s="82" t="s">
        <v>1858</v>
      </c>
      <c r="S18" s="80">
        <v>0</v>
      </c>
      <c r="T18" s="80">
        <v>4</v>
      </c>
      <c r="U18" s="80">
        <v>1</v>
      </c>
      <c r="V18" s="80">
        <v>1</v>
      </c>
      <c r="W18" s="80">
        <v>1</v>
      </c>
      <c r="X18" s="80">
        <v>1</v>
      </c>
      <c r="Y18" s="241">
        <v>1</v>
      </c>
      <c r="Z18" s="245">
        <f>IF(
'Tablero de control'!$U18="NP",
 0,
  IF(
     'Tablero de control'!$Q18&lt;&gt;"Reducción",
     'Tablero de control'!$Y18*100/'Tablero de control'!$U18,
     IF(
       'Tablero de control'!$U18&gt;='Tablero de control'!$Y18,
       100,
       IF(
         'Tablero de control'!$S18&lt;='Tablero de control'!$Y18,
         0,
         (('Tablero de control'!$S18-'Tablero de control'!$U18)-('Tablero de control'!$Y18-'Tablero de control'!$U18))*100/('Tablero de control'!$S18-'Tablero de control'!$U18)
       )
     )
   )
)</f>
        <v>100</v>
      </c>
      <c r="AA18" s="254">
        <f>IF('Tablero de control'!$Z18&gt;100,100,'Tablero de control'!$Z18)</f>
        <v>100</v>
      </c>
      <c r="AB18" s="37" t="str">
        <f>IF(
  'Tablero de control'!$U18="NP",
  "NO PROGRAMADA",
  IF(
    OR('Tablero de control'!$Y18="",'Tablero de control'!$Z18&lt;=0),
    "SIN AVANCE",
    IF(
      'Tablero de control'!$Z18&lt;Parametros!$D$4*Parametros!$G$9,
      "MUY DEFICIENTE",
    IF(
      'Tablero de control'!$Z18&lt;Parametros!$D$4*Parametros!$G$8,
      "DEFICIENTE",
   IF(
      'Tablero de control'!$Z18&lt;Parametros!$D$4*Parametros!$G$7,
      "ACEPTABLE",
      IF(
        'Tablero de control'!$Z18&lt;Parametros!$D$4*Parametros!$G$6,
        "BUENO",
        IF(
          'Tablero de control'!$Z18&lt;Parametros!$D$4*Parametros!$G$5,
          "SATISFACTORIO",
          IF(
            'Tablero de control'!$Z18&gt;=Parametros!$D$4*Parametros!$G$4,
            "OPTIMO"
          )
        )
      )
    )
  )
)
)
)</f>
        <v>OPTIMO</v>
      </c>
    </row>
    <row r="19" spans="1:28" s="38" customFormat="1" ht="38.25" customHeight="1" x14ac:dyDescent="0.25">
      <c r="A19" s="286" t="s">
        <v>239</v>
      </c>
      <c r="B19" s="42" t="s">
        <v>246</v>
      </c>
      <c r="C19" s="42" t="s">
        <v>271</v>
      </c>
      <c r="D19" s="42" t="s">
        <v>341</v>
      </c>
      <c r="E19" s="42" t="s">
        <v>373</v>
      </c>
      <c r="F19" s="83">
        <v>2642</v>
      </c>
      <c r="G19" s="83">
        <v>2200</v>
      </c>
      <c r="H19" s="83" t="s">
        <v>1906</v>
      </c>
      <c r="I19" s="83" t="s">
        <v>1922</v>
      </c>
      <c r="J19" s="273">
        <v>16</v>
      </c>
      <c r="K19" s="42" t="s">
        <v>548</v>
      </c>
      <c r="L19" s="42">
        <v>4501006</v>
      </c>
      <c r="M19" s="42" t="s">
        <v>121</v>
      </c>
      <c r="N19" s="42">
        <v>450100600</v>
      </c>
      <c r="O19" s="42" t="s">
        <v>196</v>
      </c>
      <c r="P19" s="42" t="s">
        <v>1978</v>
      </c>
      <c r="Q19" s="42" t="s">
        <v>29</v>
      </c>
      <c r="R19" s="82" t="s">
        <v>1858</v>
      </c>
      <c r="S19" s="82">
        <v>36</v>
      </c>
      <c r="T19" s="82">
        <v>120</v>
      </c>
      <c r="U19" s="82">
        <v>30</v>
      </c>
      <c r="V19" s="82">
        <v>30</v>
      </c>
      <c r="W19" s="82">
        <v>30</v>
      </c>
      <c r="X19" s="82">
        <v>30</v>
      </c>
      <c r="Y19" s="241">
        <v>29</v>
      </c>
      <c r="Z19" s="245">
        <f>IF(
'Tablero de control'!$U19="NP",
 0,
  IF(
     'Tablero de control'!$Q19&lt;&gt;"Reducción",
     'Tablero de control'!$Y19*100/'Tablero de control'!$U19,
     IF(
       'Tablero de control'!$U19&gt;='Tablero de control'!$Y19,
       100,
       IF(
         'Tablero de control'!$S19&lt;='Tablero de control'!$Y19,
         0,
         (('Tablero de control'!$S19-'Tablero de control'!$U19)-('Tablero de control'!$Y19-'Tablero de control'!$U19))*100/('Tablero de control'!$S19-'Tablero de control'!$U19)
       )
     )
   )
)</f>
        <v>96.666666666666671</v>
      </c>
      <c r="AA19" s="254">
        <f>IF('Tablero de control'!$Z19&gt;100,100,'Tablero de control'!$Z19)</f>
        <v>96.666666666666671</v>
      </c>
      <c r="AB19" s="37" t="str">
        <f>IF(
  'Tablero de control'!$U19="NP",
  "NO PROGRAMADA",
  IF(
    OR('Tablero de control'!$Y19="",'Tablero de control'!$Z19&lt;=0),
    "SIN AVANCE",
    IF(
      'Tablero de control'!$Z19&lt;Parametros!$D$4*Parametros!$G$9,
      "MUY DEFICIENTE",
    IF(
      'Tablero de control'!$Z19&lt;Parametros!$D$4*Parametros!$G$8,
      "DEFICIENTE",
   IF(
      'Tablero de control'!$Z19&lt;Parametros!$D$4*Parametros!$G$7,
      "ACEPTABLE",
      IF(
        'Tablero de control'!$Z19&lt;Parametros!$D$4*Parametros!$G$6,
        "BUENO",
        IF(
          'Tablero de control'!$Z19&lt;Parametros!$D$4*Parametros!$G$5,
          "SATISFACTORIO",
          IF(
            'Tablero de control'!$Z19&gt;=Parametros!$D$4*Parametros!$G$4,
            "OPTIMO"
          )
        )
      )
    )
  )
)
)
)</f>
        <v>SATISFACTORIO</v>
      </c>
    </row>
    <row r="20" spans="1:28" s="38" customFormat="1" ht="51" customHeight="1" x14ac:dyDescent="0.25">
      <c r="A20" s="286" t="s">
        <v>239</v>
      </c>
      <c r="B20" s="42" t="s">
        <v>246</v>
      </c>
      <c r="C20" s="42" t="s">
        <v>271</v>
      </c>
      <c r="D20" s="42" t="s">
        <v>341</v>
      </c>
      <c r="E20" s="42" t="s">
        <v>373</v>
      </c>
      <c r="F20" s="83">
        <v>2642</v>
      </c>
      <c r="G20" s="83">
        <v>2200</v>
      </c>
      <c r="H20" s="83" t="s">
        <v>1906</v>
      </c>
      <c r="I20" s="83" t="s">
        <v>1922</v>
      </c>
      <c r="J20" s="273">
        <v>17</v>
      </c>
      <c r="K20" s="42" t="s">
        <v>549</v>
      </c>
      <c r="L20" s="42">
        <v>4501046</v>
      </c>
      <c r="M20" s="42" t="s">
        <v>50</v>
      </c>
      <c r="N20" s="42">
        <v>450104600</v>
      </c>
      <c r="O20" s="42" t="s">
        <v>50</v>
      </c>
      <c r="P20" s="42" t="s">
        <v>1977</v>
      </c>
      <c r="Q20" s="42" t="s">
        <v>29</v>
      </c>
      <c r="R20" s="82" t="s">
        <v>1858</v>
      </c>
      <c r="S20" s="82">
        <v>0</v>
      </c>
      <c r="T20" s="82">
        <v>8</v>
      </c>
      <c r="U20" s="82">
        <v>2</v>
      </c>
      <c r="V20" s="82">
        <v>2</v>
      </c>
      <c r="W20" s="82">
        <v>2</v>
      </c>
      <c r="X20" s="82">
        <v>2</v>
      </c>
      <c r="Y20" s="241">
        <v>2</v>
      </c>
      <c r="Z20" s="245">
        <f>IF(
'Tablero de control'!$U20="NP",
 0,
  IF(
     'Tablero de control'!$Q20&lt;&gt;"Reducción",
     'Tablero de control'!$Y20*100/'Tablero de control'!$U20,
     IF(
       'Tablero de control'!$U20&gt;='Tablero de control'!$Y20,
       100,
       IF(
         'Tablero de control'!$S20&lt;='Tablero de control'!$Y20,
         0,
         (('Tablero de control'!$S20-'Tablero de control'!$U20)-('Tablero de control'!$Y20-'Tablero de control'!$U20))*100/('Tablero de control'!$S20-'Tablero de control'!$U20)
       )
     )
   )
)</f>
        <v>100</v>
      </c>
      <c r="AA20" s="254">
        <f>IF('Tablero de control'!$Z20&gt;100,100,'Tablero de control'!$Z20)</f>
        <v>100</v>
      </c>
      <c r="AB20" s="37" t="str">
        <f>IF(
  'Tablero de control'!$U20="NP",
  "NO PROGRAMADA",
  IF(
    OR('Tablero de control'!$Y20="",'Tablero de control'!$Z20&lt;=0),
    "SIN AVANCE",
    IF(
      'Tablero de control'!$Z20&lt;Parametros!$D$4*Parametros!$G$9,
      "MUY DEFICIENTE",
    IF(
      'Tablero de control'!$Z20&lt;Parametros!$D$4*Parametros!$G$8,
      "DEFICIENTE",
   IF(
      'Tablero de control'!$Z20&lt;Parametros!$D$4*Parametros!$G$7,
      "ACEPTABLE",
      IF(
        'Tablero de control'!$Z20&lt;Parametros!$D$4*Parametros!$G$6,
        "BUENO",
        IF(
          'Tablero de control'!$Z20&lt;Parametros!$D$4*Parametros!$G$5,
          "SATISFACTORIO",
          IF(
            'Tablero de control'!$Z20&gt;=Parametros!$D$4*Parametros!$G$4,
            "OPTIMO"
          )
        )
      )
    )
  )
)
)
)</f>
        <v>OPTIMO</v>
      </c>
    </row>
    <row r="21" spans="1:28" s="38" customFormat="1" ht="76.5" customHeight="1" x14ac:dyDescent="0.25">
      <c r="A21" s="286" t="s">
        <v>239</v>
      </c>
      <c r="B21" s="42" t="s">
        <v>246</v>
      </c>
      <c r="C21" s="42" t="s">
        <v>271</v>
      </c>
      <c r="D21" s="42" t="s">
        <v>341</v>
      </c>
      <c r="E21" s="42" t="s">
        <v>374</v>
      </c>
      <c r="F21" s="83">
        <v>159</v>
      </c>
      <c r="G21" s="83">
        <v>100</v>
      </c>
      <c r="H21" s="83" t="s">
        <v>1906</v>
      </c>
      <c r="I21" s="83" t="s">
        <v>1922</v>
      </c>
      <c r="J21" s="273">
        <v>18</v>
      </c>
      <c r="K21" s="42" t="s">
        <v>550</v>
      </c>
      <c r="L21" s="42" t="s">
        <v>1159</v>
      </c>
      <c r="M21" s="42" t="s">
        <v>82</v>
      </c>
      <c r="N21" s="42">
        <v>450103100</v>
      </c>
      <c r="O21" s="42" t="s">
        <v>172</v>
      </c>
      <c r="P21" s="42" t="s">
        <v>1977</v>
      </c>
      <c r="Q21" s="42" t="s">
        <v>29</v>
      </c>
      <c r="R21" s="82" t="s">
        <v>1858</v>
      </c>
      <c r="S21" s="82">
        <v>0</v>
      </c>
      <c r="T21" s="82">
        <v>4</v>
      </c>
      <c r="U21" s="82">
        <v>1</v>
      </c>
      <c r="V21" s="82">
        <v>1</v>
      </c>
      <c r="W21" s="82">
        <v>1</v>
      </c>
      <c r="X21" s="82">
        <v>1</v>
      </c>
      <c r="Y21" s="241">
        <v>1</v>
      </c>
      <c r="Z21" s="245">
        <f>IF(
'Tablero de control'!$U21="NP",
 0,
  IF(
     'Tablero de control'!$Q21&lt;&gt;"Reducción",
     'Tablero de control'!$Y21*100/'Tablero de control'!$U21,
     IF(
       'Tablero de control'!$U21&gt;='Tablero de control'!$Y21,
       100,
       IF(
         'Tablero de control'!$S21&lt;='Tablero de control'!$Y21,
         0,
         (('Tablero de control'!$S21-'Tablero de control'!$U21)-('Tablero de control'!$Y21-'Tablero de control'!$U21))*100/('Tablero de control'!$S21-'Tablero de control'!$U21)
       )
     )
   )
)</f>
        <v>100</v>
      </c>
      <c r="AA21" s="254">
        <f>IF('Tablero de control'!$Z21&gt;100,100,'Tablero de control'!$Z21)</f>
        <v>100</v>
      </c>
      <c r="AB21" s="37" t="str">
        <f>IF(
  'Tablero de control'!$U21="NP",
  "NO PROGRAMADA",
  IF(
    OR('Tablero de control'!$Y21="",'Tablero de control'!$Z21&lt;=0),
    "SIN AVANCE",
    IF(
      'Tablero de control'!$Z21&lt;Parametros!$D$4*Parametros!$G$9,
      "MUY DEFICIENTE",
    IF(
      'Tablero de control'!$Z21&lt;Parametros!$D$4*Parametros!$G$8,
      "DEFICIENTE",
   IF(
      'Tablero de control'!$Z21&lt;Parametros!$D$4*Parametros!$G$7,
      "ACEPTABLE",
      IF(
        'Tablero de control'!$Z21&lt;Parametros!$D$4*Parametros!$G$6,
        "BUENO",
        IF(
          'Tablero de control'!$Z21&lt;Parametros!$D$4*Parametros!$G$5,
          "SATISFACTORIO",
          IF(
            'Tablero de control'!$Z21&gt;=Parametros!$D$4*Parametros!$G$4,
            "OPTIMO"
          )
        )
      )
    )
  )
)
)
)</f>
        <v>OPTIMO</v>
      </c>
    </row>
    <row r="22" spans="1:28" s="38" customFormat="1" ht="33.75" customHeight="1" x14ac:dyDescent="0.25">
      <c r="A22" s="286" t="s">
        <v>239</v>
      </c>
      <c r="B22" s="42" t="s">
        <v>246</v>
      </c>
      <c r="C22" s="42" t="s">
        <v>271</v>
      </c>
      <c r="D22" s="42" t="s">
        <v>341</v>
      </c>
      <c r="E22" s="42" t="s">
        <v>374</v>
      </c>
      <c r="F22" s="83">
        <v>159</v>
      </c>
      <c r="G22" s="83">
        <v>100</v>
      </c>
      <c r="H22" s="83" t="s">
        <v>1906</v>
      </c>
      <c r="I22" s="83" t="s">
        <v>1922</v>
      </c>
      <c r="J22" s="273">
        <v>19</v>
      </c>
      <c r="K22" s="42" t="s">
        <v>551</v>
      </c>
      <c r="L22" s="42">
        <v>4501044</v>
      </c>
      <c r="M22" s="42" t="s">
        <v>140</v>
      </c>
      <c r="N22" s="42">
        <v>450100400</v>
      </c>
      <c r="O22" s="42" t="s">
        <v>214</v>
      </c>
      <c r="P22" s="42" t="s">
        <v>1977</v>
      </c>
      <c r="Q22" s="42" t="s">
        <v>29</v>
      </c>
      <c r="R22" s="82" t="s">
        <v>1858</v>
      </c>
      <c r="S22" s="82">
        <v>1</v>
      </c>
      <c r="T22" s="82">
        <v>8</v>
      </c>
      <c r="U22" s="82">
        <v>2</v>
      </c>
      <c r="V22" s="82">
        <v>2</v>
      </c>
      <c r="W22" s="82">
        <v>2</v>
      </c>
      <c r="X22" s="82">
        <v>2</v>
      </c>
      <c r="Y22" s="241">
        <v>5</v>
      </c>
      <c r="Z22" s="245">
        <f>IF(
'Tablero de control'!$U22="NP",
 0,
  IF(
     'Tablero de control'!$Q22&lt;&gt;"Reducción",
     'Tablero de control'!$Y22*100/'Tablero de control'!$U22,
     IF(
       'Tablero de control'!$U22&gt;='Tablero de control'!$Y22,
       100,
       IF(
         'Tablero de control'!$S22&lt;='Tablero de control'!$Y22,
         0,
         (('Tablero de control'!$S22-'Tablero de control'!$U22)-('Tablero de control'!$Y22-'Tablero de control'!$U22))*100/('Tablero de control'!$S22-'Tablero de control'!$U22)
       )
     )
   )
)</f>
        <v>250</v>
      </c>
      <c r="AA22" s="254">
        <f>IF('Tablero de control'!$Z22&gt;100,100,'Tablero de control'!$Z22)</f>
        <v>100</v>
      </c>
      <c r="AB22" s="37" t="str">
        <f>IF(
  'Tablero de control'!$U22="NP",
  "NO PROGRAMADA",
  IF(
    OR('Tablero de control'!$Y22="",'Tablero de control'!$Z22&lt;=0),
    "SIN AVANCE",
    IF(
      'Tablero de control'!$Z22&lt;Parametros!$D$4*Parametros!$G$9,
      "MUY DEFICIENTE",
    IF(
      'Tablero de control'!$Z22&lt;Parametros!$D$4*Parametros!$G$8,
      "DEFICIENTE",
   IF(
      'Tablero de control'!$Z22&lt;Parametros!$D$4*Parametros!$G$7,
      "ACEPTABLE",
      IF(
        'Tablero de control'!$Z22&lt;Parametros!$D$4*Parametros!$G$6,
        "BUENO",
        IF(
          'Tablero de control'!$Z22&lt;Parametros!$D$4*Parametros!$G$5,
          "SATISFACTORIO",
          IF(
            'Tablero de control'!$Z22&gt;=Parametros!$D$4*Parametros!$G$4,
            "OPTIMO"
          )
        )
      )
    )
  )
)
)
)</f>
        <v>OPTIMO</v>
      </c>
    </row>
    <row r="23" spans="1:28" s="38" customFormat="1" ht="38.25" customHeight="1" x14ac:dyDescent="0.25">
      <c r="A23" s="286" t="s">
        <v>239</v>
      </c>
      <c r="B23" s="42" t="s">
        <v>246</v>
      </c>
      <c r="C23" s="42" t="s">
        <v>272</v>
      </c>
      <c r="D23" s="42" t="s">
        <v>341</v>
      </c>
      <c r="E23" s="42" t="s">
        <v>375</v>
      </c>
      <c r="F23" s="131">
        <v>200</v>
      </c>
      <c r="G23" s="131">
        <v>750</v>
      </c>
      <c r="H23" s="83" t="s">
        <v>1906</v>
      </c>
      <c r="I23" s="131" t="s">
        <v>1923</v>
      </c>
      <c r="J23" s="273">
        <v>20</v>
      </c>
      <c r="K23" s="42" t="s">
        <v>552</v>
      </c>
      <c r="L23" s="42">
        <v>4501046</v>
      </c>
      <c r="M23" s="42" t="s">
        <v>50</v>
      </c>
      <c r="N23" s="42">
        <v>450104601</v>
      </c>
      <c r="O23" s="42" t="s">
        <v>1529</v>
      </c>
      <c r="P23" s="42" t="s">
        <v>1977</v>
      </c>
      <c r="Q23" s="42" t="s">
        <v>30</v>
      </c>
      <c r="R23" s="82" t="s">
        <v>1858</v>
      </c>
      <c r="S23" s="82">
        <v>1</v>
      </c>
      <c r="T23" s="82">
        <v>1</v>
      </c>
      <c r="U23" s="82">
        <v>1</v>
      </c>
      <c r="V23" s="82">
        <v>1</v>
      </c>
      <c r="W23" s="82">
        <v>1</v>
      </c>
      <c r="X23" s="82">
        <v>1</v>
      </c>
      <c r="Y23" s="241">
        <v>0</v>
      </c>
      <c r="Z23" s="245">
        <f>IF(
'Tablero de control'!$U23="NP",
 0,
  IF(
     'Tablero de control'!$Q23&lt;&gt;"Reducción",
     'Tablero de control'!$Y23*100/'Tablero de control'!$U23,
     IF(
       'Tablero de control'!$U23&gt;='Tablero de control'!$Y23,
       100,
       IF(
         'Tablero de control'!$S23&lt;='Tablero de control'!$Y23,
         0,
         (('Tablero de control'!$S23-'Tablero de control'!$U23)-('Tablero de control'!$Y23-'Tablero de control'!$U23))*100/('Tablero de control'!$S23-'Tablero de control'!$U23)
       )
     )
   )
)</f>
        <v>0</v>
      </c>
      <c r="AA23" s="254">
        <f>IF('Tablero de control'!$Z23&gt;100,100,'Tablero de control'!$Z23)</f>
        <v>0</v>
      </c>
      <c r="AB23" s="37" t="str">
        <f>IF(
  'Tablero de control'!$U23="NP",
  "NO PROGRAMADA",
  IF(
    OR('Tablero de control'!$Y23="",'Tablero de control'!$Z23&lt;=0),
    "SIN AVANCE",
    IF(
      'Tablero de control'!$Z23&lt;Parametros!$D$4*Parametros!$G$9,
      "MUY DEFICIENTE",
    IF(
      'Tablero de control'!$Z23&lt;Parametros!$D$4*Parametros!$G$8,
      "DEFICIENTE",
   IF(
      'Tablero de control'!$Z23&lt;Parametros!$D$4*Parametros!$G$7,
      "ACEPTABLE",
      IF(
        'Tablero de control'!$Z23&lt;Parametros!$D$4*Parametros!$G$6,
        "BUENO",
        IF(
          'Tablero de control'!$Z23&lt;Parametros!$D$4*Parametros!$G$5,
          "SATISFACTORIO",
          IF(
            'Tablero de control'!$Z23&gt;=Parametros!$D$4*Parametros!$G$4,
            "OPTIMO"
          )
        )
      )
    )
  )
)
)
)</f>
        <v>SIN AVANCE</v>
      </c>
    </row>
    <row r="24" spans="1:28" s="38" customFormat="1" ht="33.75" customHeight="1" x14ac:dyDescent="0.25">
      <c r="A24" s="286" t="s">
        <v>239</v>
      </c>
      <c r="B24" s="42" t="s">
        <v>246</v>
      </c>
      <c r="C24" s="42" t="s">
        <v>272</v>
      </c>
      <c r="D24" s="42" t="s">
        <v>341</v>
      </c>
      <c r="E24" s="42" t="s">
        <v>375</v>
      </c>
      <c r="F24" s="131">
        <v>200</v>
      </c>
      <c r="G24" s="131">
        <v>750</v>
      </c>
      <c r="H24" s="83" t="s">
        <v>1906</v>
      </c>
      <c r="I24" s="131" t="s">
        <v>1923</v>
      </c>
      <c r="J24" s="273">
        <v>21</v>
      </c>
      <c r="K24" s="42" t="s">
        <v>553</v>
      </c>
      <c r="L24" s="42">
        <v>4501001</v>
      </c>
      <c r="M24" s="42" t="s">
        <v>57</v>
      </c>
      <c r="N24" s="42">
        <v>450100100</v>
      </c>
      <c r="O24" s="42" t="s">
        <v>195</v>
      </c>
      <c r="P24" s="42" t="s">
        <v>1977</v>
      </c>
      <c r="Q24" s="42" t="s">
        <v>29</v>
      </c>
      <c r="R24" s="82" t="s">
        <v>1858</v>
      </c>
      <c r="S24" s="102">
        <v>10</v>
      </c>
      <c r="T24" s="102">
        <v>35</v>
      </c>
      <c r="U24" s="102">
        <v>5</v>
      </c>
      <c r="V24" s="102">
        <v>3</v>
      </c>
      <c r="W24" s="102">
        <v>7</v>
      </c>
      <c r="X24" s="102">
        <v>10</v>
      </c>
      <c r="Y24" s="241">
        <v>11</v>
      </c>
      <c r="Z24" s="245">
        <f>IF(
'Tablero de control'!$U24="NP",
 0,
  IF(
     'Tablero de control'!$Q24&lt;&gt;"Reducción",
     'Tablero de control'!$Y24*100/'Tablero de control'!$U24,
     IF(
       'Tablero de control'!$U24&gt;='Tablero de control'!$Y24,
       100,
       IF(
         'Tablero de control'!$S24&lt;='Tablero de control'!$Y24,
         0,
         (('Tablero de control'!$S24-'Tablero de control'!$U24)-('Tablero de control'!$Y24-'Tablero de control'!$U24))*100/('Tablero de control'!$S24-'Tablero de control'!$U24)
       )
     )
   )
)</f>
        <v>220</v>
      </c>
      <c r="AA24" s="254">
        <f>IF('Tablero de control'!$Z24&gt;100,100,'Tablero de control'!$Z24)</f>
        <v>100</v>
      </c>
      <c r="AB24" s="37" t="str">
        <f>IF(
  'Tablero de control'!$U24="NP",
  "NO PROGRAMADA",
  IF(
    OR('Tablero de control'!$Y24="",'Tablero de control'!$Z24&lt;=0),
    "SIN AVANCE",
    IF(
      'Tablero de control'!$Z24&lt;Parametros!$D$4*Parametros!$G$9,
      "MUY DEFICIENTE",
    IF(
      'Tablero de control'!$Z24&lt;Parametros!$D$4*Parametros!$G$8,
      "DEFICIENTE",
   IF(
      'Tablero de control'!$Z24&lt;Parametros!$D$4*Parametros!$G$7,
      "ACEPTABLE",
      IF(
        'Tablero de control'!$Z24&lt;Parametros!$D$4*Parametros!$G$6,
        "BUENO",
        IF(
          'Tablero de control'!$Z24&lt;Parametros!$D$4*Parametros!$G$5,
          "SATISFACTORIO",
          IF(
            'Tablero de control'!$Z24&gt;=Parametros!$D$4*Parametros!$G$4,
            "OPTIMO"
          )
        )
      )
    )
  )
)
)
)</f>
        <v>OPTIMO</v>
      </c>
    </row>
    <row r="25" spans="1:28" s="38" customFormat="1" ht="51" customHeight="1" x14ac:dyDescent="0.25">
      <c r="A25" s="286" t="s">
        <v>239</v>
      </c>
      <c r="B25" s="42" t="s">
        <v>246</v>
      </c>
      <c r="C25" s="42" t="s">
        <v>273</v>
      </c>
      <c r="D25" s="42" t="s">
        <v>342</v>
      </c>
      <c r="E25" s="42" t="s">
        <v>376</v>
      </c>
      <c r="F25" s="142" t="s">
        <v>504</v>
      </c>
      <c r="G25" s="83" t="s">
        <v>521</v>
      </c>
      <c r="H25" s="83" t="s">
        <v>1906</v>
      </c>
      <c r="I25" s="83" t="s">
        <v>1924</v>
      </c>
      <c r="J25" s="284">
        <v>22</v>
      </c>
      <c r="K25" s="42" t="s">
        <v>554</v>
      </c>
      <c r="L25" s="42">
        <v>4502018</v>
      </c>
      <c r="M25" s="42" t="s">
        <v>1160</v>
      </c>
      <c r="N25" s="42">
        <v>450201801</v>
      </c>
      <c r="O25" s="42" t="s">
        <v>1530</v>
      </c>
      <c r="P25" s="42" t="s">
        <v>1979</v>
      </c>
      <c r="Q25" s="42" t="s">
        <v>29</v>
      </c>
      <c r="R25" s="82" t="s">
        <v>1858</v>
      </c>
      <c r="S25" s="81">
        <v>4</v>
      </c>
      <c r="T25" s="82">
        <v>16</v>
      </c>
      <c r="U25" s="82">
        <v>3</v>
      </c>
      <c r="V25" s="81">
        <v>3</v>
      </c>
      <c r="W25" s="82">
        <v>3</v>
      </c>
      <c r="X25" s="81">
        <v>3</v>
      </c>
      <c r="Y25" s="241">
        <v>2</v>
      </c>
      <c r="Z25" s="245">
        <f>IF(
'Tablero de control'!$U25="NP",
 0,
  IF(
     'Tablero de control'!$Q25&lt;&gt;"Reducción",
     'Tablero de control'!$Y25*100/'Tablero de control'!$U25,
     IF(
       'Tablero de control'!$U25&gt;='Tablero de control'!$Y25,
       100,
       IF(
         'Tablero de control'!$S25&lt;='Tablero de control'!$Y25,
         0,
         (('Tablero de control'!$S25-'Tablero de control'!$U25)-('Tablero de control'!$Y25-'Tablero de control'!$U25))*100/('Tablero de control'!$S25-'Tablero de control'!$U25)
       )
     )
   )
)</f>
        <v>66.666666666666671</v>
      </c>
      <c r="AA25" s="254">
        <f>IF('Tablero de control'!$Z25&gt;100,100,'Tablero de control'!$Z25)</f>
        <v>66.666666666666671</v>
      </c>
      <c r="AB25" s="37" t="str">
        <f>IF(
  'Tablero de control'!$U25="NP",
  "NO PROGRAMADA",
  IF(
    OR('Tablero de control'!$Y25="",'Tablero de control'!$Z25&lt;=0),
    "SIN AVANCE",
    IF(
      'Tablero de control'!$Z25&lt;Parametros!$D$4*Parametros!$G$9,
      "MUY DEFICIENTE",
    IF(
      'Tablero de control'!$Z25&lt;Parametros!$D$4*Parametros!$G$8,
      "DEFICIENTE",
   IF(
      'Tablero de control'!$Z25&lt;Parametros!$D$4*Parametros!$G$7,
      "ACEPTABLE",
      IF(
        'Tablero de control'!$Z25&lt;Parametros!$D$4*Parametros!$G$6,
        "BUENO",
        IF(
          'Tablero de control'!$Z25&lt;Parametros!$D$4*Parametros!$G$5,
          "SATISFACTORIO",
          IF(
            'Tablero de control'!$Z25&gt;=Parametros!$D$4*Parametros!$G$4,
            "OPTIMO"
          )
        )
      )
    )
  )
)
)
)</f>
        <v>ACEPTABLE</v>
      </c>
    </row>
    <row r="26" spans="1:28" s="38" customFormat="1" ht="38.25" customHeight="1" x14ac:dyDescent="0.25">
      <c r="A26" s="286" t="s">
        <v>239</v>
      </c>
      <c r="B26" s="42" t="s">
        <v>246</v>
      </c>
      <c r="C26" s="42" t="s">
        <v>273</v>
      </c>
      <c r="D26" s="42" t="s">
        <v>342</v>
      </c>
      <c r="E26" s="42" t="s">
        <v>376</v>
      </c>
      <c r="F26" s="142" t="s">
        <v>504</v>
      </c>
      <c r="G26" s="83" t="s">
        <v>521</v>
      </c>
      <c r="H26" s="83" t="s">
        <v>1906</v>
      </c>
      <c r="I26" s="83" t="s">
        <v>1924</v>
      </c>
      <c r="J26" s="273">
        <v>23</v>
      </c>
      <c r="K26" s="42" t="s">
        <v>555</v>
      </c>
      <c r="L26" s="42">
        <v>4502022</v>
      </c>
      <c r="M26" s="42" t="s">
        <v>57</v>
      </c>
      <c r="N26" s="42">
        <v>450202200</v>
      </c>
      <c r="O26" s="42" t="s">
        <v>188</v>
      </c>
      <c r="P26" s="42" t="s">
        <v>1979</v>
      </c>
      <c r="Q26" s="42" t="s">
        <v>29</v>
      </c>
      <c r="R26" s="82" t="s">
        <v>1858</v>
      </c>
      <c r="S26" s="81">
        <v>18</v>
      </c>
      <c r="T26" s="82">
        <v>25</v>
      </c>
      <c r="U26" s="82">
        <v>7</v>
      </c>
      <c r="V26" s="81">
        <v>7</v>
      </c>
      <c r="W26" s="82">
        <v>6</v>
      </c>
      <c r="X26" s="81">
        <v>5</v>
      </c>
      <c r="Y26" s="241">
        <v>18</v>
      </c>
      <c r="Z26" s="245">
        <f>IF(
'Tablero de control'!$U26="NP",
 0,
  IF(
     'Tablero de control'!$Q26&lt;&gt;"Reducción",
     'Tablero de control'!$Y26*100/'Tablero de control'!$U26,
     IF(
       'Tablero de control'!$U26&gt;='Tablero de control'!$Y26,
       100,
       IF(
         'Tablero de control'!$S26&lt;='Tablero de control'!$Y26,
         0,
         (('Tablero de control'!$S26-'Tablero de control'!$U26)-('Tablero de control'!$Y26-'Tablero de control'!$U26))*100/('Tablero de control'!$S26-'Tablero de control'!$U26)
       )
     )
   )
)</f>
        <v>257.14285714285717</v>
      </c>
      <c r="AA26" s="254">
        <f>IF('Tablero de control'!$Z26&gt;100,100,'Tablero de control'!$Z26)</f>
        <v>100</v>
      </c>
      <c r="AB26" s="37" t="str">
        <f>IF(
  'Tablero de control'!$U26="NP",
  "NO PROGRAMADA",
  IF(
    OR('Tablero de control'!$Y26="",'Tablero de control'!$Z26&lt;=0),
    "SIN AVANCE",
    IF(
      'Tablero de control'!$Z26&lt;Parametros!$D$4*Parametros!$G$9,
      "MUY DEFICIENTE",
    IF(
      'Tablero de control'!$Z26&lt;Parametros!$D$4*Parametros!$G$8,
      "DEFICIENTE",
   IF(
      'Tablero de control'!$Z26&lt;Parametros!$D$4*Parametros!$G$7,
      "ACEPTABLE",
      IF(
        'Tablero de control'!$Z26&lt;Parametros!$D$4*Parametros!$G$6,
        "BUENO",
        IF(
          'Tablero de control'!$Z26&lt;Parametros!$D$4*Parametros!$G$5,
          "SATISFACTORIO",
          IF(
            'Tablero de control'!$Z26&gt;=Parametros!$D$4*Parametros!$G$4,
            "OPTIMO"
          )
        )
      )
    )
  )
)
)
)</f>
        <v>OPTIMO</v>
      </c>
    </row>
    <row r="27" spans="1:28" s="38" customFormat="1" ht="51" customHeight="1" x14ac:dyDescent="0.25">
      <c r="A27" s="286" t="s">
        <v>239</v>
      </c>
      <c r="B27" s="42" t="s">
        <v>246</v>
      </c>
      <c r="C27" s="42" t="s">
        <v>273</v>
      </c>
      <c r="D27" s="42" t="s">
        <v>342</v>
      </c>
      <c r="E27" s="42" t="s">
        <v>376</v>
      </c>
      <c r="F27" s="142" t="s">
        <v>504</v>
      </c>
      <c r="G27" s="83" t="s">
        <v>521</v>
      </c>
      <c r="H27" s="83" t="s">
        <v>1906</v>
      </c>
      <c r="I27" s="83" t="s">
        <v>1924</v>
      </c>
      <c r="J27" s="273">
        <v>24</v>
      </c>
      <c r="K27" s="42" t="s">
        <v>556</v>
      </c>
      <c r="L27" s="42" t="s">
        <v>1161</v>
      </c>
      <c r="M27" s="42" t="s">
        <v>119</v>
      </c>
      <c r="N27" s="42">
        <v>450202100</v>
      </c>
      <c r="O27" s="42" t="s">
        <v>192</v>
      </c>
      <c r="P27" s="42" t="s">
        <v>1979</v>
      </c>
      <c r="Q27" s="42" t="s">
        <v>29</v>
      </c>
      <c r="R27" s="82" t="s">
        <v>1858</v>
      </c>
      <c r="S27" s="81">
        <v>0</v>
      </c>
      <c r="T27" s="82">
        <v>8</v>
      </c>
      <c r="U27" s="82">
        <v>2</v>
      </c>
      <c r="V27" s="81">
        <v>2</v>
      </c>
      <c r="W27" s="82">
        <v>2</v>
      </c>
      <c r="X27" s="81">
        <v>2</v>
      </c>
      <c r="Y27" s="241">
        <v>2</v>
      </c>
      <c r="Z27" s="245">
        <f>IF(
'Tablero de control'!$U27="NP",
 0,
  IF(
     'Tablero de control'!$Q27&lt;&gt;"Reducción",
     'Tablero de control'!$Y27*100/'Tablero de control'!$U27,
     IF(
       'Tablero de control'!$U27&gt;='Tablero de control'!$Y27,
       100,
       IF(
         'Tablero de control'!$S27&lt;='Tablero de control'!$Y27,
         0,
         (('Tablero de control'!$S27-'Tablero de control'!$U27)-('Tablero de control'!$Y27-'Tablero de control'!$U27))*100/('Tablero de control'!$S27-'Tablero de control'!$U27)
       )
     )
   )
)</f>
        <v>100</v>
      </c>
      <c r="AA27" s="254">
        <f>IF('Tablero de control'!$Z27&gt;100,100,'Tablero de control'!$Z27)</f>
        <v>100</v>
      </c>
      <c r="AB27" s="37" t="str">
        <f>IF(
  'Tablero de control'!$U27="NP",
  "NO PROGRAMADA",
  IF(
    OR('Tablero de control'!$Y27="",'Tablero de control'!$Z27&lt;=0),
    "SIN AVANCE",
    IF(
      'Tablero de control'!$Z27&lt;Parametros!$D$4*Parametros!$G$9,
      "MUY DEFICIENTE",
    IF(
      'Tablero de control'!$Z27&lt;Parametros!$D$4*Parametros!$G$8,
      "DEFICIENTE",
   IF(
      'Tablero de control'!$Z27&lt;Parametros!$D$4*Parametros!$G$7,
      "ACEPTABLE",
      IF(
        'Tablero de control'!$Z27&lt;Parametros!$D$4*Parametros!$G$6,
        "BUENO",
        IF(
          'Tablero de control'!$Z27&lt;Parametros!$D$4*Parametros!$G$5,
          "SATISFACTORIO",
          IF(
            'Tablero de control'!$Z27&gt;=Parametros!$D$4*Parametros!$G$4,
            "OPTIMO"
          )
        )
      )
    )
  )
)
)
)</f>
        <v>OPTIMO</v>
      </c>
    </row>
    <row r="28" spans="1:28" s="38" customFormat="1" ht="51" customHeight="1" x14ac:dyDescent="0.25">
      <c r="A28" s="286" t="s">
        <v>239</v>
      </c>
      <c r="B28" s="42" t="s">
        <v>246</v>
      </c>
      <c r="C28" s="42" t="s">
        <v>273</v>
      </c>
      <c r="D28" s="42" t="s">
        <v>342</v>
      </c>
      <c r="E28" s="42" t="s">
        <v>376</v>
      </c>
      <c r="F28" s="142" t="s">
        <v>504</v>
      </c>
      <c r="G28" s="83" t="s">
        <v>521</v>
      </c>
      <c r="H28" s="83" t="s">
        <v>1906</v>
      </c>
      <c r="I28" s="83" t="s">
        <v>1924</v>
      </c>
      <c r="J28" s="273">
        <v>25</v>
      </c>
      <c r="K28" s="42" t="s">
        <v>557</v>
      </c>
      <c r="L28" s="257">
        <v>4502030</v>
      </c>
      <c r="M28" s="253" t="s">
        <v>120</v>
      </c>
      <c r="N28" s="42">
        <v>450203000</v>
      </c>
      <c r="O28" s="42" t="s">
        <v>178</v>
      </c>
      <c r="P28" s="42" t="s">
        <v>1979</v>
      </c>
      <c r="Q28" s="42" t="s">
        <v>29</v>
      </c>
      <c r="R28" s="82" t="s">
        <v>1858</v>
      </c>
      <c r="S28" s="81">
        <v>0</v>
      </c>
      <c r="T28" s="82">
        <v>4</v>
      </c>
      <c r="U28" s="82">
        <v>1</v>
      </c>
      <c r="V28" s="81">
        <v>1</v>
      </c>
      <c r="W28" s="82">
        <v>1</v>
      </c>
      <c r="X28" s="81">
        <v>1</v>
      </c>
      <c r="Y28" s="241">
        <v>1</v>
      </c>
      <c r="Z28" s="245">
        <f>IF(
'Tablero de control'!$U28="NP",
 0,
  IF(
     'Tablero de control'!$Q28&lt;&gt;"Reducción",
     'Tablero de control'!$Y28*100/'Tablero de control'!$U28,
     IF(
       'Tablero de control'!$U28&gt;='Tablero de control'!$Y28,
       100,
       IF(
         'Tablero de control'!$S28&lt;='Tablero de control'!$Y28,
         0,
         (('Tablero de control'!$S28-'Tablero de control'!$U28)-('Tablero de control'!$Y28-'Tablero de control'!$U28))*100/('Tablero de control'!$S28-'Tablero de control'!$U28)
       )
     )
   )
)</f>
        <v>100</v>
      </c>
      <c r="AA28" s="254">
        <f>IF('Tablero de control'!$Z28&gt;100,100,'Tablero de control'!$Z28)</f>
        <v>100</v>
      </c>
      <c r="AB28" s="37" t="str">
        <f>IF(
  'Tablero de control'!$U28="NP",
  "NO PROGRAMADA",
  IF(
    OR('Tablero de control'!$Y28="",'Tablero de control'!$Z28&lt;=0),
    "SIN AVANCE",
    IF(
      'Tablero de control'!$Z28&lt;Parametros!$D$4*Parametros!$G$9,
      "MUY DEFICIENTE",
    IF(
      'Tablero de control'!$Z28&lt;Parametros!$D$4*Parametros!$G$8,
      "DEFICIENTE",
   IF(
      'Tablero de control'!$Z28&lt;Parametros!$D$4*Parametros!$G$7,
      "ACEPTABLE",
      IF(
        'Tablero de control'!$Z28&lt;Parametros!$D$4*Parametros!$G$6,
        "BUENO",
        IF(
          'Tablero de control'!$Z28&lt;Parametros!$D$4*Parametros!$G$5,
          "SATISFACTORIO",
          IF(
            'Tablero de control'!$Z28&gt;=Parametros!$D$4*Parametros!$G$4,
            "OPTIMO"
          )
        )
      )
    )
  )
)
)
)</f>
        <v>OPTIMO</v>
      </c>
    </row>
    <row r="29" spans="1:28" s="38" customFormat="1" ht="38.25" customHeight="1" x14ac:dyDescent="0.25">
      <c r="A29" s="286" t="s">
        <v>239</v>
      </c>
      <c r="B29" s="42" t="s">
        <v>246</v>
      </c>
      <c r="C29" s="42" t="s">
        <v>273</v>
      </c>
      <c r="D29" s="42" t="s">
        <v>342</v>
      </c>
      <c r="E29" s="42" t="s">
        <v>376</v>
      </c>
      <c r="F29" s="142" t="s">
        <v>504</v>
      </c>
      <c r="G29" s="83" t="s">
        <v>521</v>
      </c>
      <c r="H29" s="83" t="s">
        <v>1906</v>
      </c>
      <c r="I29" s="83" t="s">
        <v>1924</v>
      </c>
      <c r="J29" s="273">
        <v>26</v>
      </c>
      <c r="K29" s="42" t="s">
        <v>558</v>
      </c>
      <c r="L29" s="42">
        <v>4502034</v>
      </c>
      <c r="M29" s="42" t="s">
        <v>40</v>
      </c>
      <c r="N29" s="42">
        <v>450203404</v>
      </c>
      <c r="O29" s="42" t="s">
        <v>161</v>
      </c>
      <c r="P29" s="42" t="s">
        <v>1979</v>
      </c>
      <c r="Q29" s="42" t="s">
        <v>30</v>
      </c>
      <c r="R29" s="82" t="s">
        <v>1858</v>
      </c>
      <c r="S29" s="81" t="s">
        <v>9</v>
      </c>
      <c r="T29" s="82">
        <v>1</v>
      </c>
      <c r="U29" s="82">
        <v>1</v>
      </c>
      <c r="V29" s="81">
        <v>1</v>
      </c>
      <c r="W29" s="82">
        <v>1</v>
      </c>
      <c r="X29" s="81">
        <v>1</v>
      </c>
      <c r="Y29" s="241">
        <v>1</v>
      </c>
      <c r="Z29" s="245">
        <f>IF(
'Tablero de control'!$U29="NP",
 0,
  IF(
     'Tablero de control'!$Q29&lt;&gt;"Reducción",
     'Tablero de control'!$Y29*100/'Tablero de control'!$U29,
     IF(
       'Tablero de control'!$U29&gt;='Tablero de control'!$Y29,
       100,
       IF(
         'Tablero de control'!$S29&lt;='Tablero de control'!$Y29,
         0,
         (('Tablero de control'!$S29-'Tablero de control'!$U29)-('Tablero de control'!$Y29-'Tablero de control'!$U29))*100/('Tablero de control'!$S29-'Tablero de control'!$U29)
       )
     )
   )
)</f>
        <v>100</v>
      </c>
      <c r="AA29" s="254">
        <f>IF('Tablero de control'!$Z29&gt;100,100,'Tablero de control'!$Z29)</f>
        <v>100</v>
      </c>
      <c r="AB29" s="37" t="str">
        <f>IF(
  'Tablero de control'!$U29="NP",
  "NO PROGRAMADA",
  IF(
    OR('Tablero de control'!$Y29="",'Tablero de control'!$Z29&lt;=0),
    "SIN AVANCE",
    IF(
      'Tablero de control'!$Z29&lt;Parametros!$D$4*Parametros!$G$9,
      "MUY DEFICIENTE",
    IF(
      'Tablero de control'!$Z29&lt;Parametros!$D$4*Parametros!$G$8,
      "DEFICIENTE",
   IF(
      'Tablero de control'!$Z29&lt;Parametros!$D$4*Parametros!$G$7,
      "ACEPTABLE",
      IF(
        'Tablero de control'!$Z29&lt;Parametros!$D$4*Parametros!$G$6,
        "BUENO",
        IF(
          'Tablero de control'!$Z29&lt;Parametros!$D$4*Parametros!$G$5,
          "SATISFACTORIO",
          IF(
            'Tablero de control'!$Z29&gt;=Parametros!$D$4*Parametros!$G$4,
            "OPTIMO"
          )
        )
      )
    )
  )
)
)
)</f>
        <v>OPTIMO</v>
      </c>
    </row>
    <row r="30" spans="1:28" s="38" customFormat="1" ht="38.25" customHeight="1" x14ac:dyDescent="0.25">
      <c r="A30" s="286" t="s">
        <v>239</v>
      </c>
      <c r="B30" s="42" t="s">
        <v>246</v>
      </c>
      <c r="C30" s="42" t="s">
        <v>273</v>
      </c>
      <c r="D30" s="42" t="s">
        <v>342</v>
      </c>
      <c r="E30" s="42" t="s">
        <v>376</v>
      </c>
      <c r="F30" s="142" t="s">
        <v>504</v>
      </c>
      <c r="G30" s="83" t="s">
        <v>521</v>
      </c>
      <c r="H30" s="83" t="s">
        <v>1906</v>
      </c>
      <c r="I30" s="83" t="s">
        <v>1924</v>
      </c>
      <c r="J30" s="273">
        <v>27</v>
      </c>
      <c r="K30" s="42" t="s">
        <v>559</v>
      </c>
      <c r="L30" s="42">
        <v>4502033</v>
      </c>
      <c r="M30" s="42" t="s">
        <v>83</v>
      </c>
      <c r="N30" s="42">
        <v>450203302</v>
      </c>
      <c r="O30" s="42" t="s">
        <v>1531</v>
      </c>
      <c r="P30" s="42" t="s">
        <v>1979</v>
      </c>
      <c r="Q30" s="42" t="s">
        <v>30</v>
      </c>
      <c r="R30" s="82" t="s">
        <v>1858</v>
      </c>
      <c r="S30" s="81">
        <v>0</v>
      </c>
      <c r="T30" s="82">
        <v>1</v>
      </c>
      <c r="U30" s="81" t="s">
        <v>10</v>
      </c>
      <c r="V30" s="81">
        <v>1</v>
      </c>
      <c r="W30" s="82">
        <v>1</v>
      </c>
      <c r="X30" s="81">
        <v>1</v>
      </c>
      <c r="Y30" s="241">
        <v>1</v>
      </c>
      <c r="Z30" s="245">
        <f>IF(
'Tablero de control'!$U30="NP",
 0,
  IF(
     'Tablero de control'!$Q30&lt;&gt;"Reducción",
     'Tablero de control'!$Y30*100/'Tablero de control'!$U30,
     IF(
       'Tablero de control'!$U30&gt;='Tablero de control'!$Y30,
       100,
       IF(
         'Tablero de control'!$S30&lt;='Tablero de control'!$Y30,
         0,
         (('Tablero de control'!$S30-'Tablero de control'!$U30)-('Tablero de control'!$Y30-'Tablero de control'!$U30))*100/('Tablero de control'!$S30-'Tablero de control'!$U30)
       )
     )
   )
)</f>
        <v>0</v>
      </c>
      <c r="AA30" s="254">
        <f>IF('Tablero de control'!$Z30&gt;100,100,'Tablero de control'!$Z30)</f>
        <v>0</v>
      </c>
      <c r="AB30" s="37" t="str">
        <f>IF(
  'Tablero de control'!$U30="NP",
  "NO PROGRAMADA",
  IF(
    OR('Tablero de control'!$Y30="",'Tablero de control'!$Z30&lt;=0),
    "SIN AVANCE",
    IF(
      'Tablero de control'!$Z30&lt;Parametros!$D$4*Parametros!$G$9,
      "MUY DEFICIENTE",
    IF(
      'Tablero de control'!$Z30&lt;Parametros!$D$4*Parametros!$G$8,
      "DEFICIENTE",
   IF(
      'Tablero de control'!$Z30&lt;Parametros!$D$4*Parametros!$G$7,
      "ACEPTABLE",
      IF(
        'Tablero de control'!$Z30&lt;Parametros!$D$4*Parametros!$G$6,
        "BUENO",
        IF(
          'Tablero de control'!$Z30&lt;Parametros!$D$4*Parametros!$G$5,
          "SATISFACTORIO",
          IF(
            'Tablero de control'!$Z30&gt;=Parametros!$D$4*Parametros!$G$4,
            "OPTIMO"
          )
        )
      )
    )
  )
)
)
)</f>
        <v>NO PROGRAMADA</v>
      </c>
    </row>
    <row r="31" spans="1:28" s="38" customFormat="1" ht="38.25" customHeight="1" x14ac:dyDescent="0.25">
      <c r="A31" s="286" t="s">
        <v>239</v>
      </c>
      <c r="B31" s="42" t="s">
        <v>246</v>
      </c>
      <c r="C31" s="42" t="s">
        <v>273</v>
      </c>
      <c r="D31" s="42" t="s">
        <v>342</v>
      </c>
      <c r="E31" s="42" t="s">
        <v>376</v>
      </c>
      <c r="F31" s="142" t="s">
        <v>504</v>
      </c>
      <c r="G31" s="83" t="s">
        <v>521</v>
      </c>
      <c r="H31" s="83" t="s">
        <v>1906</v>
      </c>
      <c r="I31" s="83" t="s">
        <v>1924</v>
      </c>
      <c r="J31" s="273">
        <v>28</v>
      </c>
      <c r="K31" s="42" t="s">
        <v>560</v>
      </c>
      <c r="L31" s="42" t="s">
        <v>1162</v>
      </c>
      <c r="M31" s="42" t="s">
        <v>115</v>
      </c>
      <c r="N31" s="42">
        <v>450203800</v>
      </c>
      <c r="O31" s="42" t="s">
        <v>187</v>
      </c>
      <c r="P31" s="42" t="s">
        <v>1979</v>
      </c>
      <c r="Q31" s="42" t="s">
        <v>30</v>
      </c>
      <c r="R31" s="82" t="s">
        <v>1858</v>
      </c>
      <c r="S31" s="81">
        <v>0</v>
      </c>
      <c r="T31" s="82">
        <v>1</v>
      </c>
      <c r="U31" s="82">
        <v>1</v>
      </c>
      <c r="V31" s="81">
        <v>1</v>
      </c>
      <c r="W31" s="82">
        <v>1</v>
      </c>
      <c r="X31" s="81">
        <v>1</v>
      </c>
      <c r="Y31" s="241">
        <v>0.5</v>
      </c>
      <c r="Z31" s="245">
        <f>IF(
'Tablero de control'!$U31="NP",
 0,
  IF(
     'Tablero de control'!$Q31&lt;&gt;"Reducción",
     'Tablero de control'!$Y31*100/'Tablero de control'!$U31,
     IF(
       'Tablero de control'!$U31&gt;='Tablero de control'!$Y31,
       100,
       IF(
         'Tablero de control'!$S31&lt;='Tablero de control'!$Y31,
         0,
         (('Tablero de control'!$S31-'Tablero de control'!$U31)-('Tablero de control'!$Y31-'Tablero de control'!$U31))*100/('Tablero de control'!$S31-'Tablero de control'!$U31)
       )
     )
   )
)</f>
        <v>50</v>
      </c>
      <c r="AA31" s="254">
        <f>IF('Tablero de control'!$Z31&gt;100,100,'Tablero de control'!$Z31)</f>
        <v>50</v>
      </c>
      <c r="AB31" s="37" t="str">
        <f>IF(
  'Tablero de control'!$U31="NP",
  "NO PROGRAMADA",
  IF(
    OR('Tablero de control'!$Y31="",'Tablero de control'!$Z31&lt;=0),
    "SIN AVANCE",
    IF(
      'Tablero de control'!$Z31&lt;Parametros!$D$4*Parametros!$G$9,
      "MUY DEFICIENTE",
    IF(
      'Tablero de control'!$Z31&lt;Parametros!$D$4*Parametros!$G$8,
      "DEFICIENTE",
   IF(
      'Tablero de control'!$Z31&lt;Parametros!$D$4*Parametros!$G$7,
      "ACEPTABLE",
      IF(
        'Tablero de control'!$Z31&lt;Parametros!$D$4*Parametros!$G$6,
        "BUENO",
        IF(
          'Tablero de control'!$Z31&lt;Parametros!$D$4*Parametros!$G$5,
          "SATISFACTORIO",
          IF(
            'Tablero de control'!$Z31&gt;=Parametros!$D$4*Parametros!$G$4,
            "OPTIMO"
          )
        )
      )
    )
  )
)
)
)</f>
        <v>DEFICIENTE</v>
      </c>
    </row>
    <row r="32" spans="1:28" s="38" customFormat="1" ht="38.25" customHeight="1" x14ac:dyDescent="0.25">
      <c r="A32" s="286" t="s">
        <v>239</v>
      </c>
      <c r="B32" s="42" t="s">
        <v>246</v>
      </c>
      <c r="C32" s="42" t="s">
        <v>273</v>
      </c>
      <c r="D32" s="42" t="s">
        <v>342</v>
      </c>
      <c r="E32" s="42" t="s">
        <v>376</v>
      </c>
      <c r="F32" s="142" t="s">
        <v>504</v>
      </c>
      <c r="G32" s="83" t="s">
        <v>521</v>
      </c>
      <c r="H32" s="83" t="s">
        <v>1906</v>
      </c>
      <c r="I32" s="83" t="s">
        <v>1924</v>
      </c>
      <c r="J32" s="273">
        <v>29</v>
      </c>
      <c r="K32" s="42" t="s">
        <v>561</v>
      </c>
      <c r="L32" s="42" t="s">
        <v>1163</v>
      </c>
      <c r="M32" s="42" t="s">
        <v>101</v>
      </c>
      <c r="N32" s="42">
        <v>450200100</v>
      </c>
      <c r="O32" s="42" t="s">
        <v>193</v>
      </c>
      <c r="P32" s="42" t="s">
        <v>1980</v>
      </c>
      <c r="Q32" s="42" t="s">
        <v>30</v>
      </c>
      <c r="R32" s="82" t="s">
        <v>1858</v>
      </c>
      <c r="S32" s="165">
        <v>0</v>
      </c>
      <c r="T32" s="80">
        <v>1</v>
      </c>
      <c r="U32" s="80">
        <v>1</v>
      </c>
      <c r="V32" s="80">
        <v>1</v>
      </c>
      <c r="W32" s="80">
        <v>1</v>
      </c>
      <c r="X32" s="80">
        <v>1</v>
      </c>
      <c r="Y32" s="241">
        <v>1</v>
      </c>
      <c r="Z32" s="245">
        <f>IF(
'Tablero de control'!$U32="NP",
 0,
  IF(
     'Tablero de control'!$Q32&lt;&gt;"Reducción",
     'Tablero de control'!$Y32*100/'Tablero de control'!$U32,
     IF(
       'Tablero de control'!$U32&gt;='Tablero de control'!$Y32,
       100,
       IF(
         'Tablero de control'!$S32&lt;='Tablero de control'!$Y32,
         0,
         (('Tablero de control'!$S32-'Tablero de control'!$U32)-('Tablero de control'!$Y32-'Tablero de control'!$U32))*100/('Tablero de control'!$S32-'Tablero de control'!$U32)
       )
     )
   )
)</f>
        <v>100</v>
      </c>
      <c r="AA32" s="254">
        <f>IF('Tablero de control'!$Z32&gt;100,100,'Tablero de control'!$Z32)</f>
        <v>100</v>
      </c>
      <c r="AB32" s="37" t="str">
        <f>IF(
  'Tablero de control'!$U32="NP",
  "NO PROGRAMADA",
  IF(
    OR('Tablero de control'!$Y32="",'Tablero de control'!$Z32&lt;=0),
    "SIN AVANCE",
    IF(
      'Tablero de control'!$Z32&lt;Parametros!$D$4*Parametros!$G$9,
      "MUY DEFICIENTE",
    IF(
      'Tablero de control'!$Z32&lt;Parametros!$D$4*Parametros!$G$8,
      "DEFICIENTE",
   IF(
      'Tablero de control'!$Z32&lt;Parametros!$D$4*Parametros!$G$7,
      "ACEPTABLE",
      IF(
        'Tablero de control'!$Z32&lt;Parametros!$D$4*Parametros!$G$6,
        "BUENO",
        IF(
          'Tablero de control'!$Z32&lt;Parametros!$D$4*Parametros!$G$5,
          "SATISFACTORIO",
          IF(
            'Tablero de control'!$Z32&gt;=Parametros!$D$4*Parametros!$G$4,
            "OPTIMO"
          )
        )
      )
    )
  )
)
)
)</f>
        <v>OPTIMO</v>
      </c>
    </row>
    <row r="33" spans="1:28" s="38" customFormat="1" ht="38.25" customHeight="1" x14ac:dyDescent="0.25">
      <c r="A33" s="286" t="s">
        <v>239</v>
      </c>
      <c r="B33" s="42" t="s">
        <v>246</v>
      </c>
      <c r="C33" s="42" t="s">
        <v>273</v>
      </c>
      <c r="D33" s="42" t="s">
        <v>342</v>
      </c>
      <c r="E33" s="42" t="s">
        <v>376</v>
      </c>
      <c r="F33" s="142" t="s">
        <v>504</v>
      </c>
      <c r="G33" s="83" t="s">
        <v>521</v>
      </c>
      <c r="H33" s="83" t="s">
        <v>1906</v>
      </c>
      <c r="I33" s="83" t="s">
        <v>1925</v>
      </c>
      <c r="J33" s="273">
        <v>30</v>
      </c>
      <c r="K33" s="42" t="s">
        <v>562</v>
      </c>
      <c r="L33" s="42">
        <v>4501004</v>
      </c>
      <c r="M33" s="42" t="s">
        <v>140</v>
      </c>
      <c r="N33" s="42">
        <v>450100400</v>
      </c>
      <c r="O33" s="42" t="s">
        <v>214</v>
      </c>
      <c r="P33" s="42" t="s">
        <v>1979</v>
      </c>
      <c r="Q33" s="42" t="s">
        <v>29</v>
      </c>
      <c r="R33" s="81" t="s">
        <v>1858</v>
      </c>
      <c r="S33" s="81">
        <v>18</v>
      </c>
      <c r="T33" s="82">
        <v>100</v>
      </c>
      <c r="U33" s="82">
        <v>20</v>
      </c>
      <c r="V33" s="81">
        <v>20</v>
      </c>
      <c r="W33" s="82">
        <v>20</v>
      </c>
      <c r="X33" s="81">
        <v>22</v>
      </c>
      <c r="Y33" s="241">
        <v>22</v>
      </c>
      <c r="Z33" s="245">
        <f>IF(
'Tablero de control'!$U33="NP",
 0,
  IF(
     'Tablero de control'!$Q33&lt;&gt;"Reducción",
     'Tablero de control'!$Y33*100/'Tablero de control'!$U33,
     IF(
       'Tablero de control'!$U33&gt;='Tablero de control'!$Y33,
       100,
       IF(
         'Tablero de control'!$S33&lt;='Tablero de control'!$Y33,
         0,
         (('Tablero de control'!$S33-'Tablero de control'!$U33)-('Tablero de control'!$Y33-'Tablero de control'!$U33))*100/('Tablero de control'!$S33-'Tablero de control'!$U33)
       )
     )
   )
)</f>
        <v>110</v>
      </c>
      <c r="AA33" s="254">
        <f>IF('Tablero de control'!$Z33&gt;100,100,'Tablero de control'!$Z33)</f>
        <v>100</v>
      </c>
      <c r="AB33" s="37" t="str">
        <f>IF(
  'Tablero de control'!$U33="NP",
  "NO PROGRAMADA",
  IF(
    OR('Tablero de control'!$Y33="",'Tablero de control'!$Z33&lt;=0),
    "SIN AVANCE",
    IF(
      'Tablero de control'!$Z33&lt;Parametros!$D$4*Parametros!$G$9,
      "MUY DEFICIENTE",
    IF(
      'Tablero de control'!$Z33&lt;Parametros!$D$4*Parametros!$G$8,
      "DEFICIENTE",
   IF(
      'Tablero de control'!$Z33&lt;Parametros!$D$4*Parametros!$G$7,
      "ACEPTABLE",
      IF(
        'Tablero de control'!$Z33&lt;Parametros!$D$4*Parametros!$G$6,
        "BUENO",
        IF(
          'Tablero de control'!$Z33&lt;Parametros!$D$4*Parametros!$G$5,
          "SATISFACTORIO",
          IF(
            'Tablero de control'!$Z33&gt;=Parametros!$D$4*Parametros!$G$4,
            "OPTIMO"
          )
        )
      )
    )
  )
)
)
)</f>
        <v>OPTIMO</v>
      </c>
    </row>
    <row r="34" spans="1:28" s="38" customFormat="1" ht="102" customHeight="1" x14ac:dyDescent="0.25">
      <c r="A34" s="286" t="s">
        <v>239</v>
      </c>
      <c r="B34" s="42" t="s">
        <v>246</v>
      </c>
      <c r="C34" s="42" t="s">
        <v>273</v>
      </c>
      <c r="D34" s="42" t="s">
        <v>342</v>
      </c>
      <c r="E34" s="42" t="s">
        <v>376</v>
      </c>
      <c r="F34" s="142" t="s">
        <v>504</v>
      </c>
      <c r="G34" s="83" t="s">
        <v>521</v>
      </c>
      <c r="H34" s="83" t="s">
        <v>1906</v>
      </c>
      <c r="I34" s="83" t="s">
        <v>1925</v>
      </c>
      <c r="J34" s="273">
        <v>31</v>
      </c>
      <c r="K34" s="42" t="s">
        <v>563</v>
      </c>
      <c r="L34" s="42">
        <v>4501003</v>
      </c>
      <c r="M34" s="42" t="s">
        <v>138</v>
      </c>
      <c r="N34" s="42">
        <v>450100300</v>
      </c>
      <c r="O34" s="42" t="s">
        <v>213</v>
      </c>
      <c r="P34" s="42" t="s">
        <v>1979</v>
      </c>
      <c r="Q34" s="42" t="s">
        <v>30</v>
      </c>
      <c r="R34" s="81" t="s">
        <v>1858</v>
      </c>
      <c r="S34" s="81">
        <v>0</v>
      </c>
      <c r="T34" s="82">
        <v>1</v>
      </c>
      <c r="U34" s="82">
        <v>1</v>
      </c>
      <c r="V34" s="81">
        <v>1</v>
      </c>
      <c r="W34" s="82">
        <v>1</v>
      </c>
      <c r="X34" s="81">
        <v>1</v>
      </c>
      <c r="Y34" s="241">
        <v>3</v>
      </c>
      <c r="Z34" s="245">
        <f>IF(
'Tablero de control'!$U34="NP",
 0,
  IF(
     'Tablero de control'!$Q34&lt;&gt;"Reducción",
     'Tablero de control'!$Y34*100/'Tablero de control'!$U34,
     IF(
       'Tablero de control'!$U34&gt;='Tablero de control'!$Y34,
       100,
       IF(
         'Tablero de control'!$S34&lt;='Tablero de control'!$Y34,
         0,
         (('Tablero de control'!$S34-'Tablero de control'!$U34)-('Tablero de control'!$Y34-'Tablero de control'!$U34))*100/('Tablero de control'!$S34-'Tablero de control'!$U34)
       )
     )
   )
)</f>
        <v>300</v>
      </c>
      <c r="AA34" s="254">
        <f>IF('Tablero de control'!$Z34&gt;100,100,'Tablero de control'!$Z34)</f>
        <v>100</v>
      </c>
      <c r="AB34" s="37" t="str">
        <f>IF(
  'Tablero de control'!$U34="NP",
  "NO PROGRAMADA",
  IF(
    OR('Tablero de control'!$Y34="",'Tablero de control'!$Z34&lt;=0),
    "SIN AVANCE",
    IF(
      'Tablero de control'!$Z34&lt;Parametros!$D$4*Parametros!$G$9,
      "MUY DEFICIENTE",
    IF(
      'Tablero de control'!$Z34&lt;Parametros!$D$4*Parametros!$G$8,
      "DEFICIENTE",
   IF(
      'Tablero de control'!$Z34&lt;Parametros!$D$4*Parametros!$G$7,
      "ACEPTABLE",
      IF(
        'Tablero de control'!$Z34&lt;Parametros!$D$4*Parametros!$G$6,
        "BUENO",
        IF(
          'Tablero de control'!$Z34&lt;Parametros!$D$4*Parametros!$G$5,
          "SATISFACTORIO",
          IF(
            'Tablero de control'!$Z34&gt;=Parametros!$D$4*Parametros!$G$4,
            "OPTIMO"
          )
        )
      )
    )
  )
)
)
)</f>
        <v>OPTIMO</v>
      </c>
    </row>
    <row r="35" spans="1:28" s="38" customFormat="1" ht="38.25" customHeight="1" x14ac:dyDescent="0.25">
      <c r="A35" s="286" t="s">
        <v>239</v>
      </c>
      <c r="B35" s="42" t="s">
        <v>246</v>
      </c>
      <c r="C35" s="42" t="s">
        <v>273</v>
      </c>
      <c r="D35" s="42" t="s">
        <v>342</v>
      </c>
      <c r="E35" s="42" t="s">
        <v>376</v>
      </c>
      <c r="F35" s="142" t="s">
        <v>504</v>
      </c>
      <c r="G35" s="83" t="s">
        <v>521</v>
      </c>
      <c r="H35" s="83" t="s">
        <v>1906</v>
      </c>
      <c r="I35" s="83" t="s">
        <v>1925</v>
      </c>
      <c r="J35" s="273">
        <v>32</v>
      </c>
      <c r="K35" s="42" t="s">
        <v>564</v>
      </c>
      <c r="L35" s="42" t="s">
        <v>1164</v>
      </c>
      <c r="M35" s="42" t="s">
        <v>140</v>
      </c>
      <c r="N35" s="42">
        <v>450100401</v>
      </c>
      <c r="O35" s="42" t="s">
        <v>1532</v>
      </c>
      <c r="P35" s="42" t="s">
        <v>1979</v>
      </c>
      <c r="Q35" s="42" t="s">
        <v>29</v>
      </c>
      <c r="R35" s="81" t="s">
        <v>1857</v>
      </c>
      <c r="S35" s="81">
        <v>0</v>
      </c>
      <c r="T35" s="82">
        <v>2</v>
      </c>
      <c r="U35" s="82">
        <v>1</v>
      </c>
      <c r="V35" s="81">
        <v>1</v>
      </c>
      <c r="W35" s="82" t="s">
        <v>10</v>
      </c>
      <c r="X35" s="82" t="s">
        <v>10</v>
      </c>
      <c r="Y35" s="241">
        <v>1</v>
      </c>
      <c r="Z35" s="245">
        <f>IF(
'Tablero de control'!$U35="NP",
 0,
  IF(
     'Tablero de control'!$Q35&lt;&gt;"Reducción",
     'Tablero de control'!$Y35*100/'Tablero de control'!$U35,
     IF(
       'Tablero de control'!$U35&gt;='Tablero de control'!$Y35,
       100,
       IF(
         'Tablero de control'!$S35&lt;='Tablero de control'!$Y35,
         0,
         (('Tablero de control'!$S35-'Tablero de control'!$U35)-('Tablero de control'!$Y35-'Tablero de control'!$U35))*100/('Tablero de control'!$S35-'Tablero de control'!$U35)
       )
     )
   )
)</f>
        <v>100</v>
      </c>
      <c r="AA35" s="254">
        <f>IF('Tablero de control'!$Z35&gt;100,100,'Tablero de control'!$Z35)</f>
        <v>100</v>
      </c>
      <c r="AB35" s="37" t="str">
        <f>IF(
  'Tablero de control'!$U35="NP",
  "NO PROGRAMADA",
  IF(
    OR('Tablero de control'!$Y35="",'Tablero de control'!$Z35&lt;=0),
    "SIN AVANCE",
    IF(
      'Tablero de control'!$Z35&lt;Parametros!$D$4*Parametros!$G$9,
      "MUY DEFICIENTE",
    IF(
      'Tablero de control'!$Z35&lt;Parametros!$D$4*Parametros!$G$8,
      "DEFICIENTE",
   IF(
      'Tablero de control'!$Z35&lt;Parametros!$D$4*Parametros!$G$7,
      "ACEPTABLE",
      IF(
        'Tablero de control'!$Z35&lt;Parametros!$D$4*Parametros!$G$6,
        "BUENO",
        IF(
          'Tablero de control'!$Z35&lt;Parametros!$D$4*Parametros!$G$5,
          "SATISFACTORIO",
          IF(
            'Tablero de control'!$Z35&gt;=Parametros!$D$4*Parametros!$G$4,
            "OPTIMO"
          )
        )
      )
    )
  )
)
)
)</f>
        <v>OPTIMO</v>
      </c>
    </row>
    <row r="36" spans="1:28" s="38" customFormat="1" ht="63.75" customHeight="1" x14ac:dyDescent="0.25">
      <c r="A36" s="286" t="s">
        <v>239</v>
      </c>
      <c r="B36" s="42" t="s">
        <v>246</v>
      </c>
      <c r="C36" s="42" t="s">
        <v>274</v>
      </c>
      <c r="D36" s="42" t="s">
        <v>342</v>
      </c>
      <c r="E36" s="42" t="s">
        <v>377</v>
      </c>
      <c r="F36" s="142">
        <v>140</v>
      </c>
      <c r="G36" s="142">
        <v>300</v>
      </c>
      <c r="H36" s="83" t="s">
        <v>1906</v>
      </c>
      <c r="I36" s="142" t="s">
        <v>1926</v>
      </c>
      <c r="J36" s="273">
        <v>33</v>
      </c>
      <c r="K36" s="42" t="s">
        <v>565</v>
      </c>
      <c r="L36" s="42">
        <v>4502021</v>
      </c>
      <c r="M36" s="42" t="s">
        <v>1165</v>
      </c>
      <c r="N36" s="42">
        <v>450202100</v>
      </c>
      <c r="O36" s="42" t="s">
        <v>192</v>
      </c>
      <c r="P36" s="42" t="s">
        <v>1981</v>
      </c>
      <c r="Q36" s="42" t="s">
        <v>29</v>
      </c>
      <c r="R36" s="82" t="s">
        <v>1858</v>
      </c>
      <c r="S36" s="82">
        <v>3</v>
      </c>
      <c r="T36" s="80">
        <v>9</v>
      </c>
      <c r="U36" s="80">
        <v>1</v>
      </c>
      <c r="V36" s="80">
        <v>2</v>
      </c>
      <c r="W36" s="80">
        <v>2</v>
      </c>
      <c r="X36" s="80">
        <v>1</v>
      </c>
      <c r="Y36" s="241">
        <v>2</v>
      </c>
      <c r="Z36" s="245">
        <f>IF(
'Tablero de control'!$U36="NP",
 0,
  IF(
     'Tablero de control'!$Q36&lt;&gt;"Reducción",
     'Tablero de control'!$Y36*100/'Tablero de control'!$U36,
     IF(
       'Tablero de control'!$U36&gt;='Tablero de control'!$Y36,
       100,
       IF(
         'Tablero de control'!$S36&lt;='Tablero de control'!$Y36,
         0,
         (('Tablero de control'!$S36-'Tablero de control'!$U36)-('Tablero de control'!$Y36-'Tablero de control'!$U36))*100/('Tablero de control'!$S36-'Tablero de control'!$U36)
       )
     )
   )
)</f>
        <v>200</v>
      </c>
      <c r="AA36" s="254">
        <f>IF('Tablero de control'!$Z36&gt;100,100,'Tablero de control'!$Z36)</f>
        <v>100</v>
      </c>
      <c r="AB36" s="37" t="str">
        <f>IF(
  'Tablero de control'!$U36="NP",
  "NO PROGRAMADA",
  IF(
    OR('Tablero de control'!$Y36="",'Tablero de control'!$Z36&lt;=0),
    "SIN AVANCE",
    IF(
      'Tablero de control'!$Z36&lt;Parametros!$D$4*Parametros!$G$9,
      "MUY DEFICIENTE",
    IF(
      'Tablero de control'!$Z36&lt;Parametros!$D$4*Parametros!$G$8,
      "DEFICIENTE",
   IF(
      'Tablero de control'!$Z36&lt;Parametros!$D$4*Parametros!$G$7,
      "ACEPTABLE",
      IF(
        'Tablero de control'!$Z36&lt;Parametros!$D$4*Parametros!$G$6,
        "BUENO",
        IF(
          'Tablero de control'!$Z36&lt;Parametros!$D$4*Parametros!$G$5,
          "SATISFACTORIO",
          IF(
            'Tablero de control'!$Z36&gt;=Parametros!$D$4*Parametros!$G$4,
            "OPTIMO"
          )
        )
      )
    )
  )
)
)
)</f>
        <v>OPTIMO</v>
      </c>
    </row>
    <row r="37" spans="1:28" s="38" customFormat="1" ht="51" customHeight="1" x14ac:dyDescent="0.25">
      <c r="A37" s="286" t="s">
        <v>239</v>
      </c>
      <c r="B37" s="42" t="s">
        <v>246</v>
      </c>
      <c r="C37" s="42" t="s">
        <v>274</v>
      </c>
      <c r="D37" s="42" t="s">
        <v>342</v>
      </c>
      <c r="E37" s="42" t="s">
        <v>377</v>
      </c>
      <c r="F37" s="142">
        <v>140</v>
      </c>
      <c r="G37" s="142">
        <v>300</v>
      </c>
      <c r="H37" s="83" t="s">
        <v>1906</v>
      </c>
      <c r="I37" s="142" t="s">
        <v>1926</v>
      </c>
      <c r="J37" s="273">
        <v>34</v>
      </c>
      <c r="K37" s="42" t="s">
        <v>566</v>
      </c>
      <c r="L37" s="42">
        <v>4502034</v>
      </c>
      <c r="M37" s="42" t="s">
        <v>79</v>
      </c>
      <c r="N37" s="42">
        <v>450203400</v>
      </c>
      <c r="O37" s="42" t="s">
        <v>164</v>
      </c>
      <c r="P37" s="42" t="s">
        <v>1982</v>
      </c>
      <c r="Q37" s="42" t="s">
        <v>29</v>
      </c>
      <c r="R37" s="82" t="s">
        <v>1858</v>
      </c>
      <c r="S37" s="82">
        <v>0</v>
      </c>
      <c r="T37" s="82">
        <v>100</v>
      </c>
      <c r="U37" s="82">
        <v>25</v>
      </c>
      <c r="V37" s="82">
        <v>25</v>
      </c>
      <c r="W37" s="82">
        <v>25</v>
      </c>
      <c r="X37" s="82">
        <v>25</v>
      </c>
      <c r="Y37" s="241">
        <v>30</v>
      </c>
      <c r="Z37" s="245">
        <f>IF(
'Tablero de control'!$U37="NP",
 0,
  IF(
     'Tablero de control'!$Q37&lt;&gt;"Reducción",
     'Tablero de control'!$Y37*100/'Tablero de control'!$U37,
     IF(
       'Tablero de control'!$U37&gt;='Tablero de control'!$Y37,
       100,
       IF(
         'Tablero de control'!$S37&lt;='Tablero de control'!$Y37,
         0,
         (('Tablero de control'!$S37-'Tablero de control'!$U37)-('Tablero de control'!$Y37-'Tablero de control'!$U37))*100/('Tablero de control'!$S37-'Tablero de control'!$U37)
       )
     )
   )
)</f>
        <v>120</v>
      </c>
      <c r="AA37" s="254">
        <f>IF('Tablero de control'!$Z37&gt;100,100,'Tablero de control'!$Z37)</f>
        <v>100</v>
      </c>
      <c r="AB37" s="37" t="str">
        <f>IF(
  'Tablero de control'!$U37="NP",
  "NO PROGRAMADA",
  IF(
    OR('Tablero de control'!$Y37="",'Tablero de control'!$Z37&lt;=0),
    "SIN AVANCE",
    IF(
      'Tablero de control'!$Z37&lt;Parametros!$D$4*Parametros!$G$9,
      "MUY DEFICIENTE",
    IF(
      'Tablero de control'!$Z37&lt;Parametros!$D$4*Parametros!$G$8,
      "DEFICIENTE",
   IF(
      'Tablero de control'!$Z37&lt;Parametros!$D$4*Parametros!$G$7,
      "ACEPTABLE",
      IF(
        'Tablero de control'!$Z37&lt;Parametros!$D$4*Parametros!$G$6,
        "BUENO",
        IF(
          'Tablero de control'!$Z37&lt;Parametros!$D$4*Parametros!$G$5,
          "SATISFACTORIO",
          IF(
            'Tablero de control'!$Z37&gt;=Parametros!$D$4*Parametros!$G$4,
            "OPTIMO"
          )
        )
      )
    )
  )
)
)
)</f>
        <v>OPTIMO</v>
      </c>
    </row>
    <row r="38" spans="1:28" s="38" customFormat="1" ht="51" customHeight="1" x14ac:dyDescent="0.25">
      <c r="A38" s="286" t="s">
        <v>239</v>
      </c>
      <c r="B38" s="42" t="s">
        <v>246</v>
      </c>
      <c r="C38" s="42" t="s">
        <v>274</v>
      </c>
      <c r="D38" s="42" t="s">
        <v>342</v>
      </c>
      <c r="E38" s="42" t="s">
        <v>377</v>
      </c>
      <c r="F38" s="142">
        <v>140</v>
      </c>
      <c r="G38" s="142">
        <v>300</v>
      </c>
      <c r="H38" s="83" t="s">
        <v>1906</v>
      </c>
      <c r="I38" s="142" t="s">
        <v>1926</v>
      </c>
      <c r="J38" s="273">
        <v>35</v>
      </c>
      <c r="K38" s="42" t="s">
        <v>567</v>
      </c>
      <c r="L38" s="257">
        <v>4502038</v>
      </c>
      <c r="M38" s="253" t="s">
        <v>115</v>
      </c>
      <c r="N38" s="42">
        <v>450200100</v>
      </c>
      <c r="O38" s="42" t="s">
        <v>193</v>
      </c>
      <c r="P38" s="42" t="s">
        <v>1983</v>
      </c>
      <c r="Q38" s="42" t="s">
        <v>29</v>
      </c>
      <c r="R38" s="82" t="s">
        <v>1858</v>
      </c>
      <c r="S38" s="82">
        <v>0</v>
      </c>
      <c r="T38" s="82">
        <v>8</v>
      </c>
      <c r="U38" s="82">
        <v>2</v>
      </c>
      <c r="V38" s="82">
        <v>2</v>
      </c>
      <c r="W38" s="82">
        <v>2</v>
      </c>
      <c r="X38" s="82">
        <v>2</v>
      </c>
      <c r="Y38" s="241">
        <v>1</v>
      </c>
      <c r="Z38" s="245">
        <f>IF(
'Tablero de control'!$U38="NP",
 0,
  IF(
     'Tablero de control'!$Q38&lt;&gt;"Reducción",
     'Tablero de control'!$Y38*100/'Tablero de control'!$U38,
     IF(
       'Tablero de control'!$U38&gt;='Tablero de control'!$Y38,
       100,
       IF(
         'Tablero de control'!$S38&lt;='Tablero de control'!$Y38,
         0,
         (('Tablero de control'!$S38-'Tablero de control'!$U38)-('Tablero de control'!$Y38-'Tablero de control'!$U38))*100/('Tablero de control'!$S38-'Tablero de control'!$U38)
       )
     )
   )
)</f>
        <v>50</v>
      </c>
      <c r="AA38" s="254">
        <f>IF('Tablero de control'!$Z38&gt;100,100,'Tablero de control'!$Z38)</f>
        <v>50</v>
      </c>
      <c r="AB38" s="37" t="str">
        <f>IF(
  'Tablero de control'!$U38="NP",
  "NO PROGRAMADA",
  IF(
    OR('Tablero de control'!$Y38="",'Tablero de control'!$Z38&lt;=0),
    "SIN AVANCE",
    IF(
      'Tablero de control'!$Z38&lt;Parametros!$D$4*Parametros!$G$9,
      "MUY DEFICIENTE",
    IF(
      'Tablero de control'!$Z38&lt;Parametros!$D$4*Parametros!$G$8,
      "DEFICIENTE",
   IF(
      'Tablero de control'!$Z38&lt;Parametros!$D$4*Parametros!$G$7,
      "ACEPTABLE",
      IF(
        'Tablero de control'!$Z38&lt;Parametros!$D$4*Parametros!$G$6,
        "BUENO",
        IF(
          'Tablero de control'!$Z38&lt;Parametros!$D$4*Parametros!$G$5,
          "SATISFACTORIO",
          IF(
            'Tablero de control'!$Z38&gt;=Parametros!$D$4*Parametros!$G$4,
            "OPTIMO"
          )
        )
      )
    )
  )
)
)
)</f>
        <v>DEFICIENTE</v>
      </c>
    </row>
    <row r="39" spans="1:28" s="38" customFormat="1" ht="63.75" customHeight="1" x14ac:dyDescent="0.25">
      <c r="A39" s="286" t="s">
        <v>239</v>
      </c>
      <c r="B39" s="42" t="s">
        <v>246</v>
      </c>
      <c r="C39" s="42" t="s">
        <v>274</v>
      </c>
      <c r="D39" s="42" t="s">
        <v>342</v>
      </c>
      <c r="E39" s="42" t="s">
        <v>377</v>
      </c>
      <c r="F39" s="142">
        <v>140</v>
      </c>
      <c r="G39" s="142">
        <v>300</v>
      </c>
      <c r="H39" s="83" t="s">
        <v>1906</v>
      </c>
      <c r="I39" s="142" t="s">
        <v>1926</v>
      </c>
      <c r="J39" s="273">
        <v>36</v>
      </c>
      <c r="K39" s="42" t="s">
        <v>568</v>
      </c>
      <c r="L39" s="42">
        <v>4502038</v>
      </c>
      <c r="M39" s="42" t="s">
        <v>115</v>
      </c>
      <c r="N39" s="42">
        <v>450203800</v>
      </c>
      <c r="O39" s="42" t="s">
        <v>187</v>
      </c>
      <c r="P39" s="42" t="s">
        <v>1983</v>
      </c>
      <c r="Q39" s="42" t="s">
        <v>29</v>
      </c>
      <c r="R39" s="82" t="s">
        <v>1858</v>
      </c>
      <c r="S39" s="82">
        <v>1</v>
      </c>
      <c r="T39" s="82">
        <v>6</v>
      </c>
      <c r="U39" s="82">
        <v>2</v>
      </c>
      <c r="V39" s="82">
        <v>1</v>
      </c>
      <c r="W39" s="82">
        <v>1</v>
      </c>
      <c r="X39" s="82">
        <v>1</v>
      </c>
      <c r="Y39" s="241">
        <v>0</v>
      </c>
      <c r="Z39" s="245">
        <f>IF(
'Tablero de control'!$U39="NP",
 0,
  IF(
     'Tablero de control'!$Q39&lt;&gt;"Reducción",
     'Tablero de control'!$Y39*100/'Tablero de control'!$U39,
     IF(
       'Tablero de control'!$U39&gt;='Tablero de control'!$Y39,
       100,
       IF(
         'Tablero de control'!$S39&lt;='Tablero de control'!$Y39,
         0,
         (('Tablero de control'!$S39-'Tablero de control'!$U39)-('Tablero de control'!$Y39-'Tablero de control'!$U39))*100/('Tablero de control'!$S39-'Tablero de control'!$U39)
       )
     )
   )
)</f>
        <v>0</v>
      </c>
      <c r="AA39" s="254">
        <f>IF('Tablero de control'!$Z39&gt;100,100,'Tablero de control'!$Z39)</f>
        <v>0</v>
      </c>
      <c r="AB39" s="37" t="str">
        <f>IF(
  'Tablero de control'!$U39="NP",
  "NO PROGRAMADA",
  IF(
    OR('Tablero de control'!$Y39="",'Tablero de control'!$Z39&lt;=0),
    "SIN AVANCE",
    IF(
      'Tablero de control'!$Z39&lt;Parametros!$D$4*Parametros!$G$9,
      "MUY DEFICIENTE",
    IF(
      'Tablero de control'!$Z39&lt;Parametros!$D$4*Parametros!$G$8,
      "DEFICIENTE",
   IF(
      'Tablero de control'!$Z39&lt;Parametros!$D$4*Parametros!$G$7,
      "ACEPTABLE",
      IF(
        'Tablero de control'!$Z39&lt;Parametros!$D$4*Parametros!$G$6,
        "BUENO",
        IF(
          'Tablero de control'!$Z39&lt;Parametros!$D$4*Parametros!$G$5,
          "SATISFACTORIO",
          IF(
            'Tablero de control'!$Z39&gt;=Parametros!$D$4*Parametros!$G$4,
            "OPTIMO"
          )
        )
      )
    )
  )
)
)
)</f>
        <v>SIN AVANCE</v>
      </c>
    </row>
    <row r="40" spans="1:28" s="38" customFormat="1" ht="51" customHeight="1" x14ac:dyDescent="0.25">
      <c r="A40" s="286" t="s">
        <v>239</v>
      </c>
      <c r="B40" s="42" t="s">
        <v>246</v>
      </c>
      <c r="C40" s="42" t="s">
        <v>274</v>
      </c>
      <c r="D40" s="42" t="s">
        <v>342</v>
      </c>
      <c r="E40" s="42" t="s">
        <v>377</v>
      </c>
      <c r="F40" s="142">
        <v>140</v>
      </c>
      <c r="G40" s="142">
        <v>300</v>
      </c>
      <c r="H40" s="83" t="s">
        <v>1906</v>
      </c>
      <c r="I40" s="142" t="s">
        <v>1926</v>
      </c>
      <c r="J40" s="273">
        <v>37</v>
      </c>
      <c r="K40" s="42" t="s">
        <v>569</v>
      </c>
      <c r="L40" s="42">
        <v>4502022</v>
      </c>
      <c r="M40" s="42" t="s">
        <v>57</v>
      </c>
      <c r="N40" s="42">
        <v>450202200</v>
      </c>
      <c r="O40" s="42" t="s">
        <v>188</v>
      </c>
      <c r="P40" s="42" t="s">
        <v>1984</v>
      </c>
      <c r="Q40" s="42" t="s">
        <v>30</v>
      </c>
      <c r="R40" s="82" t="s">
        <v>1858</v>
      </c>
      <c r="S40" s="82">
        <v>1</v>
      </c>
      <c r="T40" s="82">
        <v>1</v>
      </c>
      <c r="U40" s="82">
        <v>1</v>
      </c>
      <c r="V40" s="82">
        <v>1</v>
      </c>
      <c r="W40" s="82">
        <v>1</v>
      </c>
      <c r="X40" s="82">
        <v>1</v>
      </c>
      <c r="Y40" s="241">
        <v>1</v>
      </c>
      <c r="Z40" s="245">
        <f>IF(
'Tablero de control'!$U40="NP",
 0,
  IF(
     'Tablero de control'!$Q40&lt;&gt;"Reducción",
     'Tablero de control'!$Y40*100/'Tablero de control'!$U40,
     IF(
       'Tablero de control'!$U40&gt;='Tablero de control'!$Y40,
       100,
       IF(
         'Tablero de control'!$S40&lt;='Tablero de control'!$Y40,
         0,
         (('Tablero de control'!$S40-'Tablero de control'!$U40)-('Tablero de control'!$Y40-'Tablero de control'!$U40))*100/('Tablero de control'!$S40-'Tablero de control'!$U40)
       )
     )
   )
)</f>
        <v>100</v>
      </c>
      <c r="AA40" s="254">
        <f>IF('Tablero de control'!$Z40&gt;100,100,'Tablero de control'!$Z40)</f>
        <v>100</v>
      </c>
      <c r="AB40" s="37" t="str">
        <f>IF(
  'Tablero de control'!$U40="NP",
  "NO PROGRAMADA",
  IF(
    OR('Tablero de control'!$Y40="",'Tablero de control'!$Z40&lt;=0),
    "SIN AVANCE",
    IF(
      'Tablero de control'!$Z40&lt;Parametros!$D$4*Parametros!$G$9,
      "MUY DEFICIENTE",
    IF(
      'Tablero de control'!$Z40&lt;Parametros!$D$4*Parametros!$G$8,
      "DEFICIENTE",
   IF(
      'Tablero de control'!$Z40&lt;Parametros!$D$4*Parametros!$G$7,
      "ACEPTABLE",
      IF(
        'Tablero de control'!$Z40&lt;Parametros!$D$4*Parametros!$G$6,
        "BUENO",
        IF(
          'Tablero de control'!$Z40&lt;Parametros!$D$4*Parametros!$G$5,
          "SATISFACTORIO",
          IF(
            'Tablero de control'!$Z40&gt;=Parametros!$D$4*Parametros!$G$4,
            "OPTIMO"
          )
        )
      )
    )
  )
)
)
)</f>
        <v>OPTIMO</v>
      </c>
    </row>
    <row r="41" spans="1:28" s="38" customFormat="1" ht="76.5" customHeight="1" x14ac:dyDescent="0.25">
      <c r="A41" s="286" t="s">
        <v>239</v>
      </c>
      <c r="B41" s="42" t="s">
        <v>246</v>
      </c>
      <c r="C41" s="42" t="s">
        <v>274</v>
      </c>
      <c r="D41" s="42" t="s">
        <v>342</v>
      </c>
      <c r="E41" s="42" t="s">
        <v>377</v>
      </c>
      <c r="F41" s="142">
        <v>140</v>
      </c>
      <c r="G41" s="142">
        <v>300</v>
      </c>
      <c r="H41" s="83" t="s">
        <v>1906</v>
      </c>
      <c r="I41" s="142" t="s">
        <v>1926</v>
      </c>
      <c r="J41" s="273">
        <v>38</v>
      </c>
      <c r="K41" s="42" t="s">
        <v>570</v>
      </c>
      <c r="L41" s="42">
        <v>4502032</v>
      </c>
      <c r="M41" s="42" t="s">
        <v>50</v>
      </c>
      <c r="N41" s="42">
        <v>450203201</v>
      </c>
      <c r="O41" s="42" t="s">
        <v>1533</v>
      </c>
      <c r="P41" s="42" t="s">
        <v>1985</v>
      </c>
      <c r="Q41" s="42" t="s">
        <v>30</v>
      </c>
      <c r="R41" s="82" t="s">
        <v>1858</v>
      </c>
      <c r="S41" s="82">
        <v>0</v>
      </c>
      <c r="T41" s="82">
        <v>1</v>
      </c>
      <c r="U41" s="82">
        <v>1</v>
      </c>
      <c r="V41" s="82">
        <v>1</v>
      </c>
      <c r="W41" s="82">
        <v>1</v>
      </c>
      <c r="X41" s="82">
        <v>1</v>
      </c>
      <c r="Y41" s="241">
        <v>1</v>
      </c>
      <c r="Z41" s="245">
        <f>IF(
'Tablero de control'!$U41="NP",
 0,
  IF(
     'Tablero de control'!$Q41&lt;&gt;"Reducción",
     'Tablero de control'!$Y41*100/'Tablero de control'!$U41,
     IF(
       'Tablero de control'!$U41&gt;='Tablero de control'!$Y41,
       100,
       IF(
         'Tablero de control'!$S41&lt;='Tablero de control'!$Y41,
         0,
         (('Tablero de control'!$S41-'Tablero de control'!$U41)-('Tablero de control'!$Y41-'Tablero de control'!$U41))*100/('Tablero de control'!$S41-'Tablero de control'!$U41)
       )
     )
   )
)</f>
        <v>100</v>
      </c>
      <c r="AA41" s="254">
        <f>IF('Tablero de control'!$Z41&gt;100,100,'Tablero de control'!$Z41)</f>
        <v>100</v>
      </c>
      <c r="AB41" s="37" t="str">
        <f>IF(
  'Tablero de control'!$U41="NP",
  "NO PROGRAMADA",
  IF(
    OR('Tablero de control'!$Y41="",'Tablero de control'!$Z41&lt;=0),
    "SIN AVANCE",
    IF(
      'Tablero de control'!$Z41&lt;Parametros!$D$4*Parametros!$G$9,
      "MUY DEFICIENTE",
    IF(
      'Tablero de control'!$Z41&lt;Parametros!$D$4*Parametros!$G$8,
      "DEFICIENTE",
   IF(
      'Tablero de control'!$Z41&lt;Parametros!$D$4*Parametros!$G$7,
      "ACEPTABLE",
      IF(
        'Tablero de control'!$Z41&lt;Parametros!$D$4*Parametros!$G$6,
        "BUENO",
        IF(
          'Tablero de control'!$Z41&lt;Parametros!$D$4*Parametros!$G$5,
          "SATISFACTORIO",
          IF(
            'Tablero de control'!$Z41&gt;=Parametros!$D$4*Parametros!$G$4,
            "OPTIMO"
          )
        )
      )
    )
  )
)
)
)</f>
        <v>OPTIMO</v>
      </c>
    </row>
    <row r="42" spans="1:28" s="38" customFormat="1" ht="38.25" customHeight="1" x14ac:dyDescent="0.25">
      <c r="A42" s="286" t="s">
        <v>239</v>
      </c>
      <c r="B42" s="42" t="s">
        <v>246</v>
      </c>
      <c r="C42" s="42" t="s">
        <v>274</v>
      </c>
      <c r="D42" s="42" t="s">
        <v>342</v>
      </c>
      <c r="E42" s="42" t="s">
        <v>377</v>
      </c>
      <c r="F42" s="142">
        <v>140</v>
      </c>
      <c r="G42" s="142">
        <v>300</v>
      </c>
      <c r="H42" s="83" t="s">
        <v>1906</v>
      </c>
      <c r="I42" s="142" t="s">
        <v>1926</v>
      </c>
      <c r="J42" s="273">
        <v>39</v>
      </c>
      <c r="K42" s="42" t="s">
        <v>571</v>
      </c>
      <c r="L42" s="42">
        <v>4502021</v>
      </c>
      <c r="M42" s="42" t="s">
        <v>1165</v>
      </c>
      <c r="N42" s="42">
        <v>450202100</v>
      </c>
      <c r="O42" s="42" t="s">
        <v>192</v>
      </c>
      <c r="P42" s="42" t="s">
        <v>1985</v>
      </c>
      <c r="Q42" s="42" t="s">
        <v>29</v>
      </c>
      <c r="R42" s="82" t="s">
        <v>1858</v>
      </c>
      <c r="S42" s="82">
        <v>3</v>
      </c>
      <c r="T42" s="82">
        <v>16</v>
      </c>
      <c r="U42" s="82">
        <v>4</v>
      </c>
      <c r="V42" s="82">
        <v>4</v>
      </c>
      <c r="W42" s="82">
        <v>4</v>
      </c>
      <c r="X42" s="82">
        <v>4</v>
      </c>
      <c r="Y42" s="241">
        <v>0</v>
      </c>
      <c r="Z42" s="245">
        <f>IF(
'Tablero de control'!$U42="NP",
 0,
  IF(
     'Tablero de control'!$Q42&lt;&gt;"Reducción",
     'Tablero de control'!$Y42*100/'Tablero de control'!$U42,
     IF(
       'Tablero de control'!$U42&gt;='Tablero de control'!$Y42,
       100,
       IF(
         'Tablero de control'!$S42&lt;='Tablero de control'!$Y42,
         0,
         (('Tablero de control'!$S42-'Tablero de control'!$U42)-('Tablero de control'!$Y42-'Tablero de control'!$U42))*100/('Tablero de control'!$S42-'Tablero de control'!$U42)
       )
     )
   )
)</f>
        <v>0</v>
      </c>
      <c r="AA42" s="254">
        <f>IF('Tablero de control'!$Z42&gt;100,100,'Tablero de control'!$Z42)</f>
        <v>0</v>
      </c>
      <c r="AB42" s="37" t="str">
        <f>IF(
  'Tablero de control'!$U42="NP",
  "NO PROGRAMADA",
  IF(
    OR('Tablero de control'!$Y42="",'Tablero de control'!$Z42&lt;=0),
    "SIN AVANCE",
    IF(
      'Tablero de control'!$Z42&lt;Parametros!$D$4*Parametros!$G$9,
      "MUY DEFICIENTE",
    IF(
      'Tablero de control'!$Z42&lt;Parametros!$D$4*Parametros!$G$8,
      "DEFICIENTE",
   IF(
      'Tablero de control'!$Z42&lt;Parametros!$D$4*Parametros!$G$7,
      "ACEPTABLE",
      IF(
        'Tablero de control'!$Z42&lt;Parametros!$D$4*Parametros!$G$6,
        "BUENO",
        IF(
          'Tablero de control'!$Z42&lt;Parametros!$D$4*Parametros!$G$5,
          "SATISFACTORIO",
          IF(
            'Tablero de control'!$Z42&gt;=Parametros!$D$4*Parametros!$G$4,
            "OPTIMO"
          )
        )
      )
    )
  )
)
)
)</f>
        <v>SIN AVANCE</v>
      </c>
    </row>
    <row r="43" spans="1:28" s="38" customFormat="1" ht="33.75" customHeight="1" x14ac:dyDescent="0.25">
      <c r="A43" s="286" t="s">
        <v>239</v>
      </c>
      <c r="B43" s="42" t="s">
        <v>246</v>
      </c>
      <c r="C43" s="42" t="s">
        <v>274</v>
      </c>
      <c r="D43" s="42" t="s">
        <v>342</v>
      </c>
      <c r="E43" s="42" t="s">
        <v>377</v>
      </c>
      <c r="F43" s="142">
        <v>140</v>
      </c>
      <c r="G43" s="142">
        <v>300</v>
      </c>
      <c r="H43" s="83" t="s">
        <v>1906</v>
      </c>
      <c r="I43" s="142" t="s">
        <v>1926</v>
      </c>
      <c r="J43" s="273">
        <v>40</v>
      </c>
      <c r="K43" s="42" t="s">
        <v>572</v>
      </c>
      <c r="L43" s="42">
        <v>4501006</v>
      </c>
      <c r="M43" s="42" t="s">
        <v>121</v>
      </c>
      <c r="N43" s="42">
        <v>450100600</v>
      </c>
      <c r="O43" s="42" t="s">
        <v>196</v>
      </c>
      <c r="P43" s="42" t="s">
        <v>1986</v>
      </c>
      <c r="Q43" s="42" t="s">
        <v>29</v>
      </c>
      <c r="R43" s="82" t="s">
        <v>1858</v>
      </c>
      <c r="S43" s="82">
        <v>23</v>
      </c>
      <c r="T43" s="82">
        <v>55</v>
      </c>
      <c r="U43" s="82">
        <v>8</v>
      </c>
      <c r="V43" s="82">
        <v>8</v>
      </c>
      <c r="W43" s="82">
        <v>8</v>
      </c>
      <c r="X43" s="82">
        <v>8</v>
      </c>
      <c r="Y43" s="241">
        <v>2</v>
      </c>
      <c r="Z43" s="245">
        <f>IF(
'Tablero de control'!$U43="NP",
 0,
  IF(
     'Tablero de control'!$Q43&lt;&gt;"Reducción",
     'Tablero de control'!$Y43*100/'Tablero de control'!$U43,
     IF(
       'Tablero de control'!$U43&gt;='Tablero de control'!$Y43,
       100,
       IF(
         'Tablero de control'!$S43&lt;='Tablero de control'!$Y43,
         0,
         (('Tablero de control'!$S43-'Tablero de control'!$U43)-('Tablero de control'!$Y43-'Tablero de control'!$U43))*100/('Tablero de control'!$S43-'Tablero de control'!$U43)
       )
     )
   )
)</f>
        <v>25</v>
      </c>
      <c r="AA43" s="254">
        <f>IF('Tablero de control'!$Z43&gt;100,100,'Tablero de control'!$Z43)</f>
        <v>25</v>
      </c>
      <c r="AB43" s="37" t="str">
        <f>IF(
  'Tablero de control'!$U43="NP",
  "NO PROGRAMADA",
  IF(
    OR('Tablero de control'!$Y43="",'Tablero de control'!$Z43&lt;=0),
    "SIN AVANCE",
    IF(
      'Tablero de control'!$Z43&lt;Parametros!$D$4*Parametros!$G$9,
      "MUY DEFICIENTE",
    IF(
      'Tablero de control'!$Z43&lt;Parametros!$D$4*Parametros!$G$8,
      "DEFICIENTE",
   IF(
      'Tablero de control'!$Z43&lt;Parametros!$D$4*Parametros!$G$7,
      "ACEPTABLE",
      IF(
        'Tablero de control'!$Z43&lt;Parametros!$D$4*Parametros!$G$6,
        "BUENO",
        IF(
          'Tablero de control'!$Z43&lt;Parametros!$D$4*Parametros!$G$5,
          "SATISFACTORIO",
          IF(
            'Tablero de control'!$Z43&gt;=Parametros!$D$4*Parametros!$G$4,
            "OPTIMO"
          )
        )
      )
    )
  )
)
)
)</f>
        <v>MUY DEFICIENTE</v>
      </c>
    </row>
    <row r="44" spans="1:28" s="38" customFormat="1" ht="38.25" customHeight="1" x14ac:dyDescent="0.25">
      <c r="A44" s="286" t="s">
        <v>239</v>
      </c>
      <c r="B44" s="42" t="s">
        <v>246</v>
      </c>
      <c r="C44" s="42" t="s">
        <v>274</v>
      </c>
      <c r="D44" s="42" t="s">
        <v>342</v>
      </c>
      <c r="E44" s="42" t="s">
        <v>377</v>
      </c>
      <c r="F44" s="142">
        <v>140</v>
      </c>
      <c r="G44" s="142">
        <v>300</v>
      </c>
      <c r="H44" s="83" t="s">
        <v>1906</v>
      </c>
      <c r="I44" s="142" t="s">
        <v>1926</v>
      </c>
      <c r="J44" s="273">
        <v>41</v>
      </c>
      <c r="K44" s="42" t="s">
        <v>573</v>
      </c>
      <c r="L44" s="42">
        <v>4501004</v>
      </c>
      <c r="M44" s="42" t="s">
        <v>140</v>
      </c>
      <c r="N44" s="42">
        <v>450100400</v>
      </c>
      <c r="O44" s="42" t="s">
        <v>214</v>
      </c>
      <c r="P44" s="42" t="s">
        <v>1986</v>
      </c>
      <c r="Q44" s="42" t="s">
        <v>30</v>
      </c>
      <c r="R44" s="82" t="s">
        <v>1858</v>
      </c>
      <c r="S44" s="82">
        <v>0</v>
      </c>
      <c r="T44" s="82">
        <v>2</v>
      </c>
      <c r="U44" s="82">
        <v>2</v>
      </c>
      <c r="V44" s="82">
        <v>2</v>
      </c>
      <c r="W44" s="82">
        <v>2</v>
      </c>
      <c r="X44" s="82">
        <v>2</v>
      </c>
      <c r="Y44" s="241">
        <v>0</v>
      </c>
      <c r="Z44" s="245">
        <f>IF(
'Tablero de control'!$U44="NP",
 0,
  IF(
     'Tablero de control'!$Q44&lt;&gt;"Reducción",
     'Tablero de control'!$Y44*100/'Tablero de control'!$U44,
     IF(
       'Tablero de control'!$U44&gt;='Tablero de control'!$Y44,
       100,
       IF(
         'Tablero de control'!$S44&lt;='Tablero de control'!$Y44,
         0,
         (('Tablero de control'!$S44-'Tablero de control'!$U44)-('Tablero de control'!$Y44-'Tablero de control'!$U44))*100/('Tablero de control'!$S44-'Tablero de control'!$U44)
       )
     )
   )
)</f>
        <v>0</v>
      </c>
      <c r="AA44" s="254">
        <f>IF('Tablero de control'!$Z44&gt;100,100,'Tablero de control'!$Z44)</f>
        <v>0</v>
      </c>
      <c r="AB44" s="37" t="str">
        <f>IF(
  'Tablero de control'!$U44="NP",
  "NO PROGRAMADA",
  IF(
    OR('Tablero de control'!$Y44="",'Tablero de control'!$Z44&lt;=0),
    "SIN AVANCE",
    IF(
      'Tablero de control'!$Z44&lt;Parametros!$D$4*Parametros!$G$9,
      "MUY DEFICIENTE",
    IF(
      'Tablero de control'!$Z44&lt;Parametros!$D$4*Parametros!$G$8,
      "DEFICIENTE",
   IF(
      'Tablero de control'!$Z44&lt;Parametros!$D$4*Parametros!$G$7,
      "ACEPTABLE",
      IF(
        'Tablero de control'!$Z44&lt;Parametros!$D$4*Parametros!$G$6,
        "BUENO",
        IF(
          'Tablero de control'!$Z44&lt;Parametros!$D$4*Parametros!$G$5,
          "SATISFACTORIO",
          IF(
            'Tablero de control'!$Z44&gt;=Parametros!$D$4*Parametros!$G$4,
            "OPTIMO"
          )
        )
      )
    )
  )
)
)
)</f>
        <v>SIN AVANCE</v>
      </c>
    </row>
    <row r="45" spans="1:28" s="38" customFormat="1" ht="63.75" customHeight="1" x14ac:dyDescent="0.25">
      <c r="A45" s="286" t="s">
        <v>239</v>
      </c>
      <c r="B45" s="42" t="s">
        <v>246</v>
      </c>
      <c r="C45" s="42" t="s">
        <v>274</v>
      </c>
      <c r="D45" s="42" t="s">
        <v>342</v>
      </c>
      <c r="E45" s="42" t="s">
        <v>377</v>
      </c>
      <c r="F45" s="142">
        <v>140</v>
      </c>
      <c r="G45" s="142">
        <v>300</v>
      </c>
      <c r="H45" s="83" t="s">
        <v>1906</v>
      </c>
      <c r="I45" s="142" t="s">
        <v>1926</v>
      </c>
      <c r="J45" s="273">
        <v>42</v>
      </c>
      <c r="K45" s="42" t="s">
        <v>574</v>
      </c>
      <c r="L45" s="42">
        <v>4501026</v>
      </c>
      <c r="M45" s="42" t="s">
        <v>1157</v>
      </c>
      <c r="N45" s="42">
        <v>450102600</v>
      </c>
      <c r="O45" s="42" t="s">
        <v>157</v>
      </c>
      <c r="P45" s="42" t="s">
        <v>1987</v>
      </c>
      <c r="Q45" s="42" t="s">
        <v>30</v>
      </c>
      <c r="R45" s="82" t="s">
        <v>1858</v>
      </c>
      <c r="S45" s="82">
        <v>1</v>
      </c>
      <c r="T45" s="80">
        <v>1</v>
      </c>
      <c r="U45" s="80">
        <v>1</v>
      </c>
      <c r="V45" s="80">
        <v>1</v>
      </c>
      <c r="W45" s="80">
        <v>1</v>
      </c>
      <c r="X45" s="80">
        <v>1</v>
      </c>
      <c r="Y45" s="241">
        <v>1</v>
      </c>
      <c r="Z45" s="245">
        <f>IF(
'Tablero de control'!$U45="NP",
 0,
  IF(
     'Tablero de control'!$Q45&lt;&gt;"Reducción",
     'Tablero de control'!$Y45*100/'Tablero de control'!$U45,
     IF(
       'Tablero de control'!$U45&gt;='Tablero de control'!$Y45,
       100,
       IF(
         'Tablero de control'!$S45&lt;='Tablero de control'!$Y45,
         0,
         (('Tablero de control'!$S45-'Tablero de control'!$U45)-('Tablero de control'!$Y45-'Tablero de control'!$U45))*100/('Tablero de control'!$S45-'Tablero de control'!$U45)
       )
     )
   )
)</f>
        <v>100</v>
      </c>
      <c r="AA45" s="254">
        <f>IF('Tablero de control'!$Z45&gt;100,100,'Tablero de control'!$Z45)</f>
        <v>100</v>
      </c>
      <c r="AB45" s="37" t="str">
        <f>IF(
  'Tablero de control'!$U45="NP",
  "NO PROGRAMADA",
  IF(
    OR('Tablero de control'!$Y45="",'Tablero de control'!$Z45&lt;=0),
    "SIN AVANCE",
    IF(
      'Tablero de control'!$Z45&lt;Parametros!$D$4*Parametros!$G$9,
      "MUY DEFICIENTE",
    IF(
      'Tablero de control'!$Z45&lt;Parametros!$D$4*Parametros!$G$8,
      "DEFICIENTE",
   IF(
      'Tablero de control'!$Z45&lt;Parametros!$D$4*Parametros!$G$7,
      "ACEPTABLE",
      IF(
        'Tablero de control'!$Z45&lt;Parametros!$D$4*Parametros!$G$6,
        "BUENO",
        IF(
          'Tablero de control'!$Z45&lt;Parametros!$D$4*Parametros!$G$5,
          "SATISFACTORIO",
          IF(
            'Tablero de control'!$Z45&gt;=Parametros!$D$4*Parametros!$G$4,
            "OPTIMO"
          )
        )
      )
    )
  )
)
)
)</f>
        <v>OPTIMO</v>
      </c>
    </row>
    <row r="46" spans="1:28" s="38" customFormat="1" ht="51" customHeight="1" x14ac:dyDescent="0.25">
      <c r="A46" s="286" t="s">
        <v>239</v>
      </c>
      <c r="B46" s="42" t="s">
        <v>246</v>
      </c>
      <c r="C46" s="42" t="s">
        <v>275</v>
      </c>
      <c r="D46" s="42" t="s">
        <v>343</v>
      </c>
      <c r="E46" s="42" t="s">
        <v>378</v>
      </c>
      <c r="F46" s="129">
        <v>2.5000000000000001E-3</v>
      </c>
      <c r="G46" s="143">
        <v>3.0000000000000001E-3</v>
      </c>
      <c r="H46" s="83" t="s">
        <v>1906</v>
      </c>
      <c r="I46" s="143" t="s">
        <v>1924</v>
      </c>
      <c r="J46" s="273">
        <v>43</v>
      </c>
      <c r="K46" s="42" t="s">
        <v>575</v>
      </c>
      <c r="L46" s="42" t="s">
        <v>1166</v>
      </c>
      <c r="M46" s="42" t="s">
        <v>63</v>
      </c>
      <c r="N46" s="42">
        <v>450203500</v>
      </c>
      <c r="O46" s="42" t="s">
        <v>59</v>
      </c>
      <c r="P46" s="42" t="s">
        <v>1979</v>
      </c>
      <c r="Q46" s="42" t="s">
        <v>30</v>
      </c>
      <c r="R46" s="82" t="s">
        <v>1858</v>
      </c>
      <c r="S46" s="80">
        <v>1</v>
      </c>
      <c r="T46" s="80">
        <v>1</v>
      </c>
      <c r="U46" s="80">
        <v>1</v>
      </c>
      <c r="V46" s="80">
        <v>1</v>
      </c>
      <c r="W46" s="80">
        <v>1</v>
      </c>
      <c r="X46" s="80">
        <v>1</v>
      </c>
      <c r="Y46" s="241">
        <v>1</v>
      </c>
      <c r="Z46" s="245">
        <f>IF(
'Tablero de control'!$U46="NP",
 0,
  IF(
     'Tablero de control'!$Q46&lt;&gt;"Reducción",
     'Tablero de control'!$Y46*100/'Tablero de control'!$U46,
     IF(
       'Tablero de control'!$U46&gt;='Tablero de control'!$Y46,
       100,
       IF(
         'Tablero de control'!$S46&lt;='Tablero de control'!$Y46,
         0,
         (('Tablero de control'!$S46-'Tablero de control'!$U46)-('Tablero de control'!$Y46-'Tablero de control'!$U46))*100/('Tablero de control'!$S46-'Tablero de control'!$U46)
       )
     )
   )
)</f>
        <v>100</v>
      </c>
      <c r="AA46" s="254">
        <f>IF('Tablero de control'!$Z46&gt;100,100,'Tablero de control'!$Z46)</f>
        <v>100</v>
      </c>
      <c r="AB46" s="37" t="str">
        <f>IF(
  'Tablero de control'!$U46="NP",
  "NO PROGRAMADA",
  IF(
    OR('Tablero de control'!$Y46="",'Tablero de control'!$Z46&lt;=0),
    "SIN AVANCE",
    IF(
      'Tablero de control'!$Z46&lt;Parametros!$D$4*Parametros!$G$9,
      "MUY DEFICIENTE",
    IF(
      'Tablero de control'!$Z46&lt;Parametros!$D$4*Parametros!$G$8,
      "DEFICIENTE",
   IF(
      'Tablero de control'!$Z46&lt;Parametros!$D$4*Parametros!$G$7,
      "ACEPTABLE",
      IF(
        'Tablero de control'!$Z46&lt;Parametros!$D$4*Parametros!$G$6,
        "BUENO",
        IF(
          'Tablero de control'!$Z46&lt;Parametros!$D$4*Parametros!$G$5,
          "SATISFACTORIO",
          IF(
            'Tablero de control'!$Z46&gt;=Parametros!$D$4*Parametros!$G$4,
            "OPTIMO"
          )
        )
      )
    )
  )
)
)
)</f>
        <v>OPTIMO</v>
      </c>
    </row>
    <row r="47" spans="1:28" s="38" customFormat="1" ht="38.25" customHeight="1" x14ac:dyDescent="0.25">
      <c r="A47" s="286" t="s">
        <v>239</v>
      </c>
      <c r="B47" s="42" t="s">
        <v>246</v>
      </c>
      <c r="C47" s="42" t="s">
        <v>275</v>
      </c>
      <c r="D47" s="42" t="s">
        <v>343</v>
      </c>
      <c r="E47" s="42" t="s">
        <v>378</v>
      </c>
      <c r="F47" s="129">
        <v>2.5000000000000001E-3</v>
      </c>
      <c r="G47" s="143">
        <v>3.0000000000000001E-3</v>
      </c>
      <c r="H47" s="83" t="s">
        <v>1906</v>
      </c>
      <c r="I47" s="143" t="s">
        <v>1924</v>
      </c>
      <c r="J47" s="273">
        <v>44</v>
      </c>
      <c r="K47" s="42" t="s">
        <v>576</v>
      </c>
      <c r="L47" s="42">
        <v>4502038</v>
      </c>
      <c r="M47" s="42" t="s">
        <v>115</v>
      </c>
      <c r="N47" s="42">
        <v>450203801</v>
      </c>
      <c r="O47" s="42" t="s">
        <v>215</v>
      </c>
      <c r="P47" s="42" t="s">
        <v>1988</v>
      </c>
      <c r="Q47" s="42" t="s">
        <v>30</v>
      </c>
      <c r="R47" s="82" t="s">
        <v>1858</v>
      </c>
      <c r="S47" s="80">
        <v>25</v>
      </c>
      <c r="T47" s="80">
        <v>25</v>
      </c>
      <c r="U47" s="80">
        <v>25</v>
      </c>
      <c r="V47" s="80">
        <v>25</v>
      </c>
      <c r="W47" s="80">
        <v>25</v>
      </c>
      <c r="X47" s="80">
        <v>25</v>
      </c>
      <c r="Y47" s="241">
        <v>1</v>
      </c>
      <c r="Z47" s="245">
        <f>IF(
'Tablero de control'!$U47="NP",
 0,
  IF(
     'Tablero de control'!$Q47&lt;&gt;"Reducción",
     'Tablero de control'!$Y47*100/'Tablero de control'!$U47,
     IF(
       'Tablero de control'!$U47&gt;='Tablero de control'!$Y47,
       100,
       IF(
         'Tablero de control'!$S47&lt;='Tablero de control'!$Y47,
         0,
         (('Tablero de control'!$S47-'Tablero de control'!$U47)-('Tablero de control'!$Y47-'Tablero de control'!$U47))*100/('Tablero de control'!$S47-'Tablero de control'!$U47)
       )
     )
   )
)</f>
        <v>4</v>
      </c>
      <c r="AA47" s="254">
        <f>IF('Tablero de control'!$Z47&gt;100,100,'Tablero de control'!$Z47)</f>
        <v>4</v>
      </c>
      <c r="AB47" s="37" t="str">
        <f>IF(
  'Tablero de control'!$U47="NP",
  "NO PROGRAMADA",
  IF(
    OR('Tablero de control'!$Y47="",'Tablero de control'!$Z47&lt;=0),
    "SIN AVANCE",
    IF(
      'Tablero de control'!$Z47&lt;Parametros!$D$4*Parametros!$G$9,
      "MUY DEFICIENTE",
    IF(
      'Tablero de control'!$Z47&lt;Parametros!$D$4*Parametros!$G$8,
      "DEFICIENTE",
   IF(
      'Tablero de control'!$Z47&lt;Parametros!$D$4*Parametros!$G$7,
      "ACEPTABLE",
      IF(
        'Tablero de control'!$Z47&lt;Parametros!$D$4*Parametros!$G$6,
        "BUENO",
        IF(
          'Tablero de control'!$Z47&lt;Parametros!$D$4*Parametros!$G$5,
          "SATISFACTORIO",
          IF(
            'Tablero de control'!$Z47&gt;=Parametros!$D$4*Parametros!$G$4,
            "OPTIMO"
          )
        )
      )
    )
  )
)
)
)</f>
        <v>MUY DEFICIENTE</v>
      </c>
    </row>
    <row r="48" spans="1:28" s="38" customFormat="1" ht="76.5" customHeight="1" x14ac:dyDescent="0.25">
      <c r="A48" s="286" t="s">
        <v>239</v>
      </c>
      <c r="B48" s="42" t="s">
        <v>246</v>
      </c>
      <c r="C48" s="42" t="s">
        <v>275</v>
      </c>
      <c r="D48" s="42" t="s">
        <v>343</v>
      </c>
      <c r="E48" s="42" t="s">
        <v>378</v>
      </c>
      <c r="F48" s="129">
        <v>2.5000000000000001E-3</v>
      </c>
      <c r="G48" s="143">
        <v>3.0000000000000001E-3</v>
      </c>
      <c r="H48" s="83" t="s">
        <v>1906</v>
      </c>
      <c r="I48" s="143" t="s">
        <v>1924</v>
      </c>
      <c r="J48" s="273">
        <v>45</v>
      </c>
      <c r="K48" s="42" t="s">
        <v>577</v>
      </c>
      <c r="L48" s="42">
        <v>4501004</v>
      </c>
      <c r="M48" s="42" t="s">
        <v>140</v>
      </c>
      <c r="N48" s="42">
        <v>450100402</v>
      </c>
      <c r="O48" s="42" t="s">
        <v>1534</v>
      </c>
      <c r="P48" s="42" t="s">
        <v>1980</v>
      </c>
      <c r="Q48" s="42" t="s">
        <v>29</v>
      </c>
      <c r="R48" s="80" t="s">
        <v>1858</v>
      </c>
      <c r="S48" s="80">
        <v>11</v>
      </c>
      <c r="T48" s="80">
        <v>42</v>
      </c>
      <c r="U48" s="80">
        <v>7</v>
      </c>
      <c r="V48" s="80">
        <v>8</v>
      </c>
      <c r="W48" s="80">
        <v>8</v>
      </c>
      <c r="X48" s="80">
        <v>8</v>
      </c>
      <c r="Y48" s="241">
        <v>7</v>
      </c>
      <c r="Z48" s="245">
        <f>IF(
'Tablero de control'!$U48="NP",
 0,
  IF(
     'Tablero de control'!$Q48&lt;&gt;"Reducción",
     'Tablero de control'!$Y48*100/'Tablero de control'!$U48,
     IF(
       'Tablero de control'!$U48&gt;='Tablero de control'!$Y48,
       100,
       IF(
         'Tablero de control'!$S48&lt;='Tablero de control'!$Y48,
         0,
         (('Tablero de control'!$S48-'Tablero de control'!$U48)-('Tablero de control'!$Y48-'Tablero de control'!$U48))*100/('Tablero de control'!$S48-'Tablero de control'!$U48)
       )
     )
   )
)</f>
        <v>100</v>
      </c>
      <c r="AA48" s="254">
        <f>IF('Tablero de control'!$Z48&gt;100,100,'Tablero de control'!$Z48)</f>
        <v>100</v>
      </c>
      <c r="AB48" s="37" t="str">
        <f>IF(
  'Tablero de control'!$U48="NP",
  "NO PROGRAMADA",
  IF(
    OR('Tablero de control'!$Y48="",'Tablero de control'!$Z48&lt;=0),
    "SIN AVANCE",
    IF(
      'Tablero de control'!$Z48&lt;Parametros!$D$4*Parametros!$G$9,
      "MUY DEFICIENTE",
    IF(
      'Tablero de control'!$Z48&lt;Parametros!$D$4*Parametros!$G$8,
      "DEFICIENTE",
   IF(
      'Tablero de control'!$Z48&lt;Parametros!$D$4*Parametros!$G$7,
      "ACEPTABLE",
      IF(
        'Tablero de control'!$Z48&lt;Parametros!$D$4*Parametros!$G$6,
        "BUENO",
        IF(
          'Tablero de control'!$Z48&lt;Parametros!$D$4*Parametros!$G$5,
          "SATISFACTORIO",
          IF(
            'Tablero de control'!$Z48&gt;=Parametros!$D$4*Parametros!$G$4,
            "OPTIMO"
          )
        )
      )
    )
  )
)
)
)</f>
        <v>OPTIMO</v>
      </c>
    </row>
    <row r="49" spans="1:28" s="38" customFormat="1" ht="38.25" customHeight="1" x14ac:dyDescent="0.25">
      <c r="A49" s="286" t="s">
        <v>239</v>
      </c>
      <c r="B49" s="42" t="s">
        <v>246</v>
      </c>
      <c r="C49" s="42" t="s">
        <v>275</v>
      </c>
      <c r="D49" s="42" t="s">
        <v>343</v>
      </c>
      <c r="E49" s="42" t="s">
        <v>378</v>
      </c>
      <c r="F49" s="129">
        <v>2.5000000000000001E-3</v>
      </c>
      <c r="G49" s="143">
        <v>3.0000000000000001E-3</v>
      </c>
      <c r="H49" s="83" t="s">
        <v>1906</v>
      </c>
      <c r="I49" s="143" t="s">
        <v>1924</v>
      </c>
      <c r="J49" s="273">
        <v>46</v>
      </c>
      <c r="K49" s="42" t="s">
        <v>578</v>
      </c>
      <c r="L49" s="42">
        <v>4502024</v>
      </c>
      <c r="M49" s="42" t="s">
        <v>116</v>
      </c>
      <c r="N49" s="42">
        <v>450202400</v>
      </c>
      <c r="O49" s="42" t="s">
        <v>189</v>
      </c>
      <c r="P49" s="42" t="s">
        <v>1980</v>
      </c>
      <c r="Q49" s="42" t="s">
        <v>30</v>
      </c>
      <c r="R49" s="82" t="s">
        <v>1858</v>
      </c>
      <c r="S49" s="80">
        <v>1</v>
      </c>
      <c r="T49" s="80">
        <v>1</v>
      </c>
      <c r="U49" s="80">
        <v>1</v>
      </c>
      <c r="V49" s="80">
        <v>1</v>
      </c>
      <c r="W49" s="80">
        <v>1</v>
      </c>
      <c r="X49" s="80">
        <v>1</v>
      </c>
      <c r="Y49" s="241">
        <v>1</v>
      </c>
      <c r="Z49" s="245">
        <f>IF(
'Tablero de control'!$U49="NP",
 0,
  IF(
     'Tablero de control'!$Q49&lt;&gt;"Reducción",
     'Tablero de control'!$Y49*100/'Tablero de control'!$U49,
     IF(
       'Tablero de control'!$U49&gt;='Tablero de control'!$Y49,
       100,
       IF(
         'Tablero de control'!$S49&lt;='Tablero de control'!$Y49,
         0,
         (('Tablero de control'!$S49-'Tablero de control'!$U49)-('Tablero de control'!$Y49-'Tablero de control'!$U49))*100/('Tablero de control'!$S49-'Tablero de control'!$U49)
       )
     )
   )
)</f>
        <v>100</v>
      </c>
      <c r="AA49" s="254">
        <f>IF('Tablero de control'!$Z49&gt;100,100,'Tablero de control'!$Z49)</f>
        <v>100</v>
      </c>
      <c r="AB49" s="37" t="str">
        <f>IF(
  'Tablero de control'!$U49="NP",
  "NO PROGRAMADA",
  IF(
    OR('Tablero de control'!$Y49="",'Tablero de control'!$Z49&lt;=0),
    "SIN AVANCE",
    IF(
      'Tablero de control'!$Z49&lt;Parametros!$D$4*Parametros!$G$9,
      "MUY DEFICIENTE",
    IF(
      'Tablero de control'!$Z49&lt;Parametros!$D$4*Parametros!$G$8,
      "DEFICIENTE",
   IF(
      'Tablero de control'!$Z49&lt;Parametros!$D$4*Parametros!$G$7,
      "ACEPTABLE",
      IF(
        'Tablero de control'!$Z49&lt;Parametros!$D$4*Parametros!$G$6,
        "BUENO",
        IF(
          'Tablero de control'!$Z49&lt;Parametros!$D$4*Parametros!$G$5,
          "SATISFACTORIO",
          IF(
            'Tablero de control'!$Z49&gt;=Parametros!$D$4*Parametros!$G$4,
            "OPTIMO"
          )
        )
      )
    )
  )
)
)
)</f>
        <v>OPTIMO</v>
      </c>
    </row>
    <row r="50" spans="1:28" s="38" customFormat="1" ht="76.5" customHeight="1" x14ac:dyDescent="0.25">
      <c r="A50" s="286" t="s">
        <v>239</v>
      </c>
      <c r="B50" s="42" t="s">
        <v>246</v>
      </c>
      <c r="C50" s="42" t="s">
        <v>275</v>
      </c>
      <c r="D50" s="42" t="s">
        <v>343</v>
      </c>
      <c r="E50" s="42" t="s">
        <v>378</v>
      </c>
      <c r="F50" s="129">
        <v>2.5000000000000001E-3</v>
      </c>
      <c r="G50" s="143">
        <v>3.0000000000000001E-3</v>
      </c>
      <c r="H50" s="83" t="s">
        <v>1906</v>
      </c>
      <c r="I50" s="143" t="s">
        <v>1924</v>
      </c>
      <c r="J50" s="273">
        <v>47</v>
      </c>
      <c r="K50" s="42" t="s">
        <v>579</v>
      </c>
      <c r="L50" s="42">
        <v>4501026</v>
      </c>
      <c r="M50" s="42" t="s">
        <v>1157</v>
      </c>
      <c r="N50" s="42">
        <v>450102600</v>
      </c>
      <c r="O50" s="42" t="s">
        <v>157</v>
      </c>
      <c r="P50" s="42" t="s">
        <v>1980</v>
      </c>
      <c r="Q50" s="42" t="s">
        <v>30</v>
      </c>
      <c r="R50" s="82" t="s">
        <v>1858</v>
      </c>
      <c r="S50" s="80">
        <v>1</v>
      </c>
      <c r="T50" s="80">
        <v>1</v>
      </c>
      <c r="U50" s="80">
        <v>1</v>
      </c>
      <c r="V50" s="80">
        <v>1</v>
      </c>
      <c r="W50" s="80">
        <v>1</v>
      </c>
      <c r="X50" s="80">
        <v>1</v>
      </c>
      <c r="Y50" s="241">
        <v>1</v>
      </c>
      <c r="Z50" s="245">
        <f>IF(
'Tablero de control'!$U50="NP",
 0,
  IF(
     'Tablero de control'!$Q50&lt;&gt;"Reducción",
     'Tablero de control'!$Y50*100/'Tablero de control'!$U50,
     IF(
       'Tablero de control'!$U50&gt;='Tablero de control'!$Y50,
       100,
       IF(
         'Tablero de control'!$S50&lt;='Tablero de control'!$Y50,
         0,
         (('Tablero de control'!$S50-'Tablero de control'!$U50)-('Tablero de control'!$Y50-'Tablero de control'!$U50))*100/('Tablero de control'!$S50-'Tablero de control'!$U50)
       )
     )
   )
)</f>
        <v>100</v>
      </c>
      <c r="AA50" s="254">
        <f>IF('Tablero de control'!$Z50&gt;100,100,'Tablero de control'!$Z50)</f>
        <v>100</v>
      </c>
      <c r="AB50" s="37" t="str">
        <f>IF(
  'Tablero de control'!$U50="NP",
  "NO PROGRAMADA",
  IF(
    OR('Tablero de control'!$Y50="",'Tablero de control'!$Z50&lt;=0),
    "SIN AVANCE",
    IF(
      'Tablero de control'!$Z50&lt;Parametros!$D$4*Parametros!$G$9,
      "MUY DEFICIENTE",
    IF(
      'Tablero de control'!$Z50&lt;Parametros!$D$4*Parametros!$G$8,
      "DEFICIENTE",
   IF(
      'Tablero de control'!$Z50&lt;Parametros!$D$4*Parametros!$G$7,
      "ACEPTABLE",
      IF(
        'Tablero de control'!$Z50&lt;Parametros!$D$4*Parametros!$G$6,
        "BUENO",
        IF(
          'Tablero de control'!$Z50&lt;Parametros!$D$4*Parametros!$G$5,
          "SATISFACTORIO",
          IF(
            'Tablero de control'!$Z50&gt;=Parametros!$D$4*Parametros!$G$4,
            "OPTIMO"
          )
        )
      )
    )
  )
)
)
)</f>
        <v>OPTIMO</v>
      </c>
    </row>
    <row r="51" spans="1:28" s="38" customFormat="1" ht="38.25" customHeight="1" x14ac:dyDescent="0.25">
      <c r="A51" s="286" t="s">
        <v>239</v>
      </c>
      <c r="B51" s="42" t="s">
        <v>246</v>
      </c>
      <c r="C51" s="42" t="s">
        <v>275</v>
      </c>
      <c r="D51" s="42" t="s">
        <v>343</v>
      </c>
      <c r="E51" s="42" t="s">
        <v>379</v>
      </c>
      <c r="F51" s="129">
        <v>0.27529999999999999</v>
      </c>
      <c r="G51" s="83" t="s">
        <v>522</v>
      </c>
      <c r="H51" s="83" t="s">
        <v>1913</v>
      </c>
      <c r="I51" s="83" t="s">
        <v>1927</v>
      </c>
      <c r="J51" s="273">
        <v>48</v>
      </c>
      <c r="K51" s="42" t="s">
        <v>580</v>
      </c>
      <c r="L51" s="42">
        <v>4101025</v>
      </c>
      <c r="M51" s="42" t="s">
        <v>130</v>
      </c>
      <c r="N51" s="42">
        <v>410102506</v>
      </c>
      <c r="O51" s="42" t="s">
        <v>202</v>
      </c>
      <c r="P51" s="42" t="s">
        <v>1989</v>
      </c>
      <c r="Q51" s="42" t="s">
        <v>29</v>
      </c>
      <c r="R51" s="80" t="s">
        <v>1858</v>
      </c>
      <c r="S51" s="166">
        <v>34212</v>
      </c>
      <c r="T51" s="166">
        <v>30342</v>
      </c>
      <c r="U51" s="166">
        <v>8533</v>
      </c>
      <c r="V51" s="166">
        <v>7697</v>
      </c>
      <c r="W51" s="166">
        <v>7270</v>
      </c>
      <c r="X51" s="166">
        <v>6842</v>
      </c>
      <c r="Y51" s="241">
        <v>6597</v>
      </c>
      <c r="Z51" s="245">
        <f>IF(
'Tablero de control'!$U51="NP",
 0,
  IF(
     'Tablero de control'!$Q51&lt;&gt;"Reducción",
     'Tablero de control'!$Y51*100/'Tablero de control'!$U51,
     IF(
       'Tablero de control'!$U51&gt;='Tablero de control'!$Y51,
       100,
       IF(
         'Tablero de control'!$S51&lt;='Tablero de control'!$Y51,
         0,
         (('Tablero de control'!$S51-'Tablero de control'!$U51)-('Tablero de control'!$Y51-'Tablero de control'!$U51))*100/('Tablero de control'!$S51-'Tablero de control'!$U51)
       )
     )
   )
)</f>
        <v>77.311613734911518</v>
      </c>
      <c r="AA51" s="254">
        <f>IF('Tablero de control'!$Z51&gt;100,100,'Tablero de control'!$Z51)</f>
        <v>77.311613734911518</v>
      </c>
      <c r="AB51" s="37" t="str">
        <f>IF(
  'Tablero de control'!$U51="NP",
  "NO PROGRAMADA",
  IF(
    OR('Tablero de control'!$Y51="",'Tablero de control'!$Z51&lt;=0),
    "SIN AVANCE",
    IF(
      'Tablero de control'!$Z51&lt;Parametros!$D$4*Parametros!$G$9,
      "MUY DEFICIENTE",
    IF(
      'Tablero de control'!$Z51&lt;Parametros!$D$4*Parametros!$G$8,
      "DEFICIENTE",
   IF(
      'Tablero de control'!$Z51&lt;Parametros!$D$4*Parametros!$G$7,
      "ACEPTABLE",
      IF(
        'Tablero de control'!$Z51&lt;Parametros!$D$4*Parametros!$G$6,
        "BUENO",
        IF(
          'Tablero de control'!$Z51&lt;Parametros!$D$4*Parametros!$G$5,
          "SATISFACTORIO",
          IF(
            'Tablero de control'!$Z51&gt;=Parametros!$D$4*Parametros!$G$4,
            "OPTIMO"
          )
        )
      )
    )
  )
)
)
)</f>
        <v>BUENO</v>
      </c>
    </row>
    <row r="52" spans="1:28" s="38" customFormat="1" ht="63.75" customHeight="1" x14ac:dyDescent="0.25">
      <c r="A52" s="286" t="s">
        <v>239</v>
      </c>
      <c r="B52" s="42" t="s">
        <v>246</v>
      </c>
      <c r="C52" s="42" t="s">
        <v>275</v>
      </c>
      <c r="D52" s="42" t="s">
        <v>343</v>
      </c>
      <c r="E52" s="42" t="s">
        <v>379</v>
      </c>
      <c r="F52" s="129">
        <v>0.27529999999999999</v>
      </c>
      <c r="G52" s="83" t="s">
        <v>522</v>
      </c>
      <c r="H52" s="83" t="s">
        <v>1913</v>
      </c>
      <c r="I52" s="83" t="s">
        <v>1927</v>
      </c>
      <c r="J52" s="273">
        <v>49</v>
      </c>
      <c r="K52" s="42" t="s">
        <v>581</v>
      </c>
      <c r="L52" s="42">
        <v>4101100</v>
      </c>
      <c r="M52" s="42" t="s">
        <v>1167</v>
      </c>
      <c r="N52" s="42">
        <v>410110003</v>
      </c>
      <c r="O52" s="42" t="s">
        <v>1535</v>
      </c>
      <c r="P52" s="42" t="s">
        <v>1990</v>
      </c>
      <c r="Q52" s="42" t="s">
        <v>29</v>
      </c>
      <c r="R52" s="80" t="s">
        <v>1858</v>
      </c>
      <c r="S52" s="80">
        <v>1</v>
      </c>
      <c r="T52" s="80">
        <v>20</v>
      </c>
      <c r="U52" s="80">
        <v>5</v>
      </c>
      <c r="V52" s="80">
        <v>5</v>
      </c>
      <c r="W52" s="80">
        <v>5</v>
      </c>
      <c r="X52" s="80">
        <v>5</v>
      </c>
      <c r="Y52" s="241">
        <v>89</v>
      </c>
      <c r="Z52" s="245">
        <f>IF(
'Tablero de control'!$U52="NP",
 0,
  IF(
     'Tablero de control'!$Q52&lt;&gt;"Reducción",
     'Tablero de control'!$Y52*100/'Tablero de control'!$U52,
     IF(
       'Tablero de control'!$U52&gt;='Tablero de control'!$Y52,
       100,
       IF(
         'Tablero de control'!$S52&lt;='Tablero de control'!$Y52,
         0,
         (('Tablero de control'!$S52-'Tablero de control'!$U52)-('Tablero de control'!$Y52-'Tablero de control'!$U52))*100/('Tablero de control'!$S52-'Tablero de control'!$U52)
       )
     )
   )
)</f>
        <v>1780</v>
      </c>
      <c r="AA52" s="254">
        <f>IF('Tablero de control'!$Z52&gt;100,100,'Tablero de control'!$Z52)</f>
        <v>100</v>
      </c>
      <c r="AB52" s="37" t="str">
        <f>IF(
  'Tablero de control'!$U52="NP",
  "NO PROGRAMADA",
  IF(
    OR('Tablero de control'!$Y52="",'Tablero de control'!$Z52&lt;=0),
    "SIN AVANCE",
    IF(
      'Tablero de control'!$Z52&lt;Parametros!$D$4*Parametros!$G$9,
      "MUY DEFICIENTE",
    IF(
      'Tablero de control'!$Z52&lt;Parametros!$D$4*Parametros!$G$8,
      "DEFICIENTE",
   IF(
      'Tablero de control'!$Z52&lt;Parametros!$D$4*Parametros!$G$7,
      "ACEPTABLE",
      IF(
        'Tablero de control'!$Z52&lt;Parametros!$D$4*Parametros!$G$6,
        "BUENO",
        IF(
          'Tablero de control'!$Z52&lt;Parametros!$D$4*Parametros!$G$5,
          "SATISFACTORIO",
          IF(
            'Tablero de control'!$Z52&gt;=Parametros!$D$4*Parametros!$G$4,
            "OPTIMO"
          )
        )
      )
    )
  )
)
)
)</f>
        <v>OPTIMO</v>
      </c>
    </row>
    <row r="53" spans="1:28" s="38" customFormat="1" ht="63.75" customHeight="1" x14ac:dyDescent="0.25">
      <c r="A53" s="286" t="s">
        <v>239</v>
      </c>
      <c r="B53" s="42" t="s">
        <v>246</v>
      </c>
      <c r="C53" s="42" t="s">
        <v>275</v>
      </c>
      <c r="D53" s="42" t="s">
        <v>343</v>
      </c>
      <c r="E53" s="42" t="s">
        <v>379</v>
      </c>
      <c r="F53" s="129">
        <v>0.27529999999999999</v>
      </c>
      <c r="G53" s="83" t="s">
        <v>522</v>
      </c>
      <c r="H53" s="83" t="s">
        <v>1913</v>
      </c>
      <c r="I53" s="83" t="s">
        <v>1927</v>
      </c>
      <c r="J53" s="273">
        <v>50</v>
      </c>
      <c r="K53" s="42" t="s">
        <v>582</v>
      </c>
      <c r="L53" s="42">
        <v>4101027</v>
      </c>
      <c r="M53" s="42" t="s">
        <v>131</v>
      </c>
      <c r="N53" s="42">
        <v>410102701</v>
      </c>
      <c r="O53" s="42" t="s">
        <v>1536</v>
      </c>
      <c r="P53" s="42" t="s">
        <v>1979</v>
      </c>
      <c r="Q53" s="42" t="s">
        <v>29</v>
      </c>
      <c r="R53" s="80" t="s">
        <v>1858</v>
      </c>
      <c r="S53" s="80">
        <v>20</v>
      </c>
      <c r="T53" s="80">
        <v>20</v>
      </c>
      <c r="U53" s="80">
        <v>5</v>
      </c>
      <c r="V53" s="80">
        <v>5</v>
      </c>
      <c r="W53" s="80">
        <v>5</v>
      </c>
      <c r="X53" s="80">
        <v>5</v>
      </c>
      <c r="Y53" s="241">
        <v>5</v>
      </c>
      <c r="Z53" s="245">
        <f>IF(
'Tablero de control'!$U53="NP",
 0,
  IF(
     'Tablero de control'!$Q53&lt;&gt;"Reducción",
     'Tablero de control'!$Y53*100/'Tablero de control'!$U53,
     IF(
       'Tablero de control'!$U53&gt;='Tablero de control'!$Y53,
       100,
       IF(
         'Tablero de control'!$S53&lt;='Tablero de control'!$Y53,
         0,
         (('Tablero de control'!$S53-'Tablero de control'!$U53)-('Tablero de control'!$Y53-'Tablero de control'!$U53))*100/('Tablero de control'!$S53-'Tablero de control'!$U53)
       )
     )
   )
)</f>
        <v>100</v>
      </c>
      <c r="AA53" s="254">
        <f>IF('Tablero de control'!$Z53&gt;100,100,'Tablero de control'!$Z53)</f>
        <v>100</v>
      </c>
      <c r="AB53" s="37" t="str">
        <f>IF(
  'Tablero de control'!$U53="NP",
  "NO PROGRAMADA",
  IF(
    OR('Tablero de control'!$Y53="",'Tablero de control'!$Z53&lt;=0),
    "SIN AVANCE",
    IF(
      'Tablero de control'!$Z53&lt;Parametros!$D$4*Parametros!$G$9,
      "MUY DEFICIENTE",
    IF(
      'Tablero de control'!$Z53&lt;Parametros!$D$4*Parametros!$G$8,
      "DEFICIENTE",
   IF(
      'Tablero de control'!$Z53&lt;Parametros!$D$4*Parametros!$G$7,
      "ACEPTABLE",
      IF(
        'Tablero de control'!$Z53&lt;Parametros!$D$4*Parametros!$G$6,
        "BUENO",
        IF(
          'Tablero de control'!$Z53&lt;Parametros!$D$4*Parametros!$G$5,
          "SATISFACTORIO",
          IF(
            'Tablero de control'!$Z53&gt;=Parametros!$D$4*Parametros!$G$4,
            "OPTIMO"
          )
        )
      )
    )
  )
)
)
)</f>
        <v>OPTIMO</v>
      </c>
    </row>
    <row r="54" spans="1:28" s="38" customFormat="1" ht="58.5" customHeight="1" x14ac:dyDescent="0.25">
      <c r="A54" s="286" t="s">
        <v>239</v>
      </c>
      <c r="B54" s="42" t="s">
        <v>246</v>
      </c>
      <c r="C54" s="42" t="s">
        <v>275</v>
      </c>
      <c r="D54" s="42" t="s">
        <v>343</v>
      </c>
      <c r="E54" s="42" t="s">
        <v>379</v>
      </c>
      <c r="F54" s="129">
        <v>0.27529999999999999</v>
      </c>
      <c r="G54" s="83" t="s">
        <v>522</v>
      </c>
      <c r="H54" s="83" t="s">
        <v>1913</v>
      </c>
      <c r="I54" s="83" t="s">
        <v>1927</v>
      </c>
      <c r="J54" s="273">
        <v>51</v>
      </c>
      <c r="K54" s="42" t="s">
        <v>583</v>
      </c>
      <c r="L54" s="42">
        <v>4101074</v>
      </c>
      <c r="M54" s="42" t="s">
        <v>1876</v>
      </c>
      <c r="N54" s="42">
        <v>410107401</v>
      </c>
      <c r="O54" s="42" t="s">
        <v>166</v>
      </c>
      <c r="P54" s="42" t="s">
        <v>1991</v>
      </c>
      <c r="Q54" s="42" t="s">
        <v>29</v>
      </c>
      <c r="R54" s="80" t="s">
        <v>1858</v>
      </c>
      <c r="S54" s="80">
        <v>20</v>
      </c>
      <c r="T54" s="80">
        <v>39</v>
      </c>
      <c r="U54" s="80">
        <v>7</v>
      </c>
      <c r="V54" s="80">
        <v>10</v>
      </c>
      <c r="W54" s="80">
        <v>10</v>
      </c>
      <c r="X54" s="80">
        <v>12</v>
      </c>
      <c r="Y54" s="285">
        <v>5</v>
      </c>
      <c r="Z54" s="245">
        <f>IF(
'Tablero de control'!$U54="NP",
 0,
  IF(
     'Tablero de control'!$Q54&lt;&gt;"Reducción",
     'Tablero de control'!$Y54*100/'Tablero de control'!$U54,
     IF(
       'Tablero de control'!$U54&gt;='Tablero de control'!$Y54,
       100,
       IF(
         'Tablero de control'!$S54&lt;='Tablero de control'!$Y54,
         0,
         (('Tablero de control'!$S54-'Tablero de control'!$U54)-('Tablero de control'!$Y54-'Tablero de control'!$U54))*100/('Tablero de control'!$S54-'Tablero de control'!$U54)
       )
     )
   )
)</f>
        <v>71.428571428571431</v>
      </c>
      <c r="AA54" s="254">
        <f>IF('Tablero de control'!$Z54&gt;100,100,'Tablero de control'!$Z54)</f>
        <v>71.428571428571431</v>
      </c>
      <c r="AB54" s="37" t="str">
        <f>IF(
  'Tablero de control'!$U54="NP",
  "NO PROGRAMADA",
  IF(
    OR('Tablero de control'!$Y54="",'Tablero de control'!$Z54&lt;=0),
    "SIN AVANCE",
    IF(
      'Tablero de control'!$Z54&lt;Parametros!$D$4*Parametros!$G$9,
      "MUY DEFICIENTE",
    IF(
      'Tablero de control'!$Z54&lt;Parametros!$D$4*Parametros!$G$8,
      "DEFICIENTE",
   IF(
      'Tablero de control'!$Z54&lt;Parametros!$D$4*Parametros!$G$7,
      "ACEPTABLE",
      IF(
        'Tablero de control'!$Z54&lt;Parametros!$D$4*Parametros!$G$6,
        "BUENO",
        IF(
          'Tablero de control'!$Z54&lt;Parametros!$D$4*Parametros!$G$5,
          "SATISFACTORIO",
          IF(
            'Tablero de control'!$Z54&gt;=Parametros!$D$4*Parametros!$G$4,
            "OPTIMO"
          )
        )
      )
    )
  )
)
)
)</f>
        <v>BUENO</v>
      </c>
    </row>
    <row r="55" spans="1:28" s="38" customFormat="1" ht="66" customHeight="1" x14ac:dyDescent="0.25">
      <c r="A55" s="286" t="s">
        <v>239</v>
      </c>
      <c r="B55" s="42" t="s">
        <v>246</v>
      </c>
      <c r="C55" s="42" t="s">
        <v>275</v>
      </c>
      <c r="D55" s="42" t="s">
        <v>343</v>
      </c>
      <c r="E55" s="42" t="s">
        <v>379</v>
      </c>
      <c r="F55" s="129">
        <v>0.27529999999999999</v>
      </c>
      <c r="G55" s="83" t="s">
        <v>522</v>
      </c>
      <c r="H55" s="83" t="s">
        <v>1913</v>
      </c>
      <c r="I55" s="83" t="s">
        <v>1927</v>
      </c>
      <c r="J55" s="273">
        <v>52</v>
      </c>
      <c r="K55" s="42" t="s">
        <v>584</v>
      </c>
      <c r="L55" s="42">
        <v>4101042</v>
      </c>
      <c r="M55" s="42" t="s">
        <v>1168</v>
      </c>
      <c r="N55" s="42">
        <v>410104203</v>
      </c>
      <c r="O55" s="42" t="s">
        <v>1537</v>
      </c>
      <c r="P55" s="42" t="s">
        <v>1992</v>
      </c>
      <c r="Q55" s="42" t="s">
        <v>29</v>
      </c>
      <c r="R55" s="80" t="s">
        <v>1858</v>
      </c>
      <c r="S55" s="80">
        <v>0</v>
      </c>
      <c r="T55" s="80">
        <v>40</v>
      </c>
      <c r="U55" s="80">
        <v>10</v>
      </c>
      <c r="V55" s="80">
        <v>10</v>
      </c>
      <c r="W55" s="80">
        <v>10</v>
      </c>
      <c r="X55" s="80">
        <v>10</v>
      </c>
      <c r="Y55" s="241">
        <v>0</v>
      </c>
      <c r="Z55" s="245">
        <f>IF(
'Tablero de control'!$U55="NP",
 0,
  IF(
     'Tablero de control'!$Q55&lt;&gt;"Reducción",
     'Tablero de control'!$Y55*100/'Tablero de control'!$U55,
     IF(
       'Tablero de control'!$U55&gt;='Tablero de control'!$Y55,
       100,
       IF(
         'Tablero de control'!$S55&lt;='Tablero de control'!$Y55,
         0,
         (('Tablero de control'!$S55-'Tablero de control'!$U55)-('Tablero de control'!$Y55-'Tablero de control'!$U55))*100/('Tablero de control'!$S55-'Tablero de control'!$U55)
       )
     )
   )
)</f>
        <v>0</v>
      </c>
      <c r="AA55" s="254">
        <f>IF('Tablero de control'!$Z55&gt;100,100,'Tablero de control'!$Z55)</f>
        <v>0</v>
      </c>
      <c r="AB55" s="37" t="str">
        <f>IF(
  'Tablero de control'!$U55="NP",
  "NO PROGRAMADA",
  IF(
    OR('Tablero de control'!$Y55="",'Tablero de control'!$Z55&lt;=0),
    "SIN AVANCE",
    IF(
      'Tablero de control'!$Z55&lt;Parametros!$D$4*Parametros!$G$9,
      "MUY DEFICIENTE",
    IF(
      'Tablero de control'!$Z55&lt;Parametros!$D$4*Parametros!$G$8,
      "DEFICIENTE",
   IF(
      'Tablero de control'!$Z55&lt;Parametros!$D$4*Parametros!$G$7,
      "ACEPTABLE",
      IF(
        'Tablero de control'!$Z55&lt;Parametros!$D$4*Parametros!$G$6,
        "BUENO",
        IF(
          'Tablero de control'!$Z55&lt;Parametros!$D$4*Parametros!$G$5,
          "SATISFACTORIO",
          IF(
            'Tablero de control'!$Z55&gt;=Parametros!$D$4*Parametros!$G$4,
            "OPTIMO"
          )
        )
      )
    )
  )
)
)
)</f>
        <v>SIN AVANCE</v>
      </c>
    </row>
    <row r="56" spans="1:28" s="38" customFormat="1" ht="76.5" customHeight="1" x14ac:dyDescent="0.25">
      <c r="A56" s="286" t="s">
        <v>239</v>
      </c>
      <c r="B56" s="42" t="s">
        <v>246</v>
      </c>
      <c r="C56" s="42" t="s">
        <v>275</v>
      </c>
      <c r="D56" s="42" t="s">
        <v>343</v>
      </c>
      <c r="E56" s="42" t="s">
        <v>379</v>
      </c>
      <c r="F56" s="129">
        <v>0.27529999999999999</v>
      </c>
      <c r="G56" s="83" t="s">
        <v>522</v>
      </c>
      <c r="H56" s="83" t="s">
        <v>1913</v>
      </c>
      <c r="I56" s="83" t="s">
        <v>1927</v>
      </c>
      <c r="J56" s="273">
        <v>53</v>
      </c>
      <c r="K56" s="42" t="s">
        <v>585</v>
      </c>
      <c r="L56" s="42">
        <v>4101079</v>
      </c>
      <c r="M56" s="42" t="s">
        <v>107</v>
      </c>
      <c r="N56" s="42">
        <v>410107900</v>
      </c>
      <c r="O56" s="42" t="s">
        <v>181</v>
      </c>
      <c r="P56" s="42" t="s">
        <v>1980</v>
      </c>
      <c r="Q56" s="42" t="s">
        <v>29</v>
      </c>
      <c r="R56" s="80" t="s">
        <v>1858</v>
      </c>
      <c r="S56" s="80" t="s">
        <v>9</v>
      </c>
      <c r="T56" s="80">
        <v>4</v>
      </c>
      <c r="U56" s="80">
        <v>1</v>
      </c>
      <c r="V56" s="80">
        <v>1</v>
      </c>
      <c r="W56" s="80">
        <v>1</v>
      </c>
      <c r="X56" s="80">
        <v>1</v>
      </c>
      <c r="Y56" s="241">
        <v>1</v>
      </c>
      <c r="Z56" s="245">
        <f>IF(
'Tablero de control'!$U56="NP",
 0,
  IF(
     'Tablero de control'!$Q56&lt;&gt;"Reducción",
     'Tablero de control'!$Y56*100/'Tablero de control'!$U56,
     IF(
       'Tablero de control'!$U56&gt;='Tablero de control'!$Y56,
       100,
       IF(
         'Tablero de control'!$S56&lt;='Tablero de control'!$Y56,
         0,
         (('Tablero de control'!$S56-'Tablero de control'!$U56)-('Tablero de control'!$Y56-'Tablero de control'!$U56))*100/('Tablero de control'!$S56-'Tablero de control'!$U56)
       )
     )
   )
)</f>
        <v>100</v>
      </c>
      <c r="AA56" s="254">
        <f>IF('Tablero de control'!$Z56&gt;100,100,'Tablero de control'!$Z56)</f>
        <v>100</v>
      </c>
      <c r="AB56" s="37" t="str">
        <f>IF(
  'Tablero de control'!$U56="NP",
  "NO PROGRAMADA",
  IF(
    OR('Tablero de control'!$Y56="",'Tablero de control'!$Z56&lt;=0),
    "SIN AVANCE",
    IF(
      'Tablero de control'!$Z56&lt;Parametros!$D$4*Parametros!$G$9,
      "MUY DEFICIENTE",
    IF(
      'Tablero de control'!$Z56&lt;Parametros!$D$4*Parametros!$G$8,
      "DEFICIENTE",
   IF(
      'Tablero de control'!$Z56&lt;Parametros!$D$4*Parametros!$G$7,
      "ACEPTABLE",
      IF(
        'Tablero de control'!$Z56&lt;Parametros!$D$4*Parametros!$G$6,
        "BUENO",
        IF(
          'Tablero de control'!$Z56&lt;Parametros!$D$4*Parametros!$G$5,
          "SATISFACTORIO",
          IF(
            'Tablero de control'!$Z56&gt;=Parametros!$D$4*Parametros!$G$4,
            "OPTIMO"
          )
        )
      )
    )
  )
)
)
)</f>
        <v>OPTIMO</v>
      </c>
    </row>
    <row r="57" spans="1:28" s="38" customFormat="1" ht="76.5" customHeight="1" x14ac:dyDescent="0.25">
      <c r="A57" s="286" t="s">
        <v>239</v>
      </c>
      <c r="B57" s="42" t="s">
        <v>246</v>
      </c>
      <c r="C57" s="42" t="s">
        <v>275</v>
      </c>
      <c r="D57" s="42" t="s">
        <v>343</v>
      </c>
      <c r="E57" s="42" t="s">
        <v>379</v>
      </c>
      <c r="F57" s="129">
        <v>0.27529999999999999</v>
      </c>
      <c r="G57" s="83" t="s">
        <v>522</v>
      </c>
      <c r="H57" s="83" t="s">
        <v>1913</v>
      </c>
      <c r="I57" s="83" t="s">
        <v>1927</v>
      </c>
      <c r="J57" s="273">
        <v>54</v>
      </c>
      <c r="K57" s="42" t="s">
        <v>586</v>
      </c>
      <c r="L57" s="42">
        <v>4101031</v>
      </c>
      <c r="M57" s="42" t="s">
        <v>132</v>
      </c>
      <c r="N57" s="42">
        <v>410103100</v>
      </c>
      <c r="O57" s="42" t="s">
        <v>1538</v>
      </c>
      <c r="P57" s="42" t="s">
        <v>1980</v>
      </c>
      <c r="Q57" s="42" t="s">
        <v>30</v>
      </c>
      <c r="R57" s="82" t="s">
        <v>1858</v>
      </c>
      <c r="S57" s="80" t="s">
        <v>9</v>
      </c>
      <c r="T57" s="80">
        <v>3</v>
      </c>
      <c r="U57" s="80">
        <v>3</v>
      </c>
      <c r="V57" s="80">
        <v>3</v>
      </c>
      <c r="W57" s="80">
        <v>3</v>
      </c>
      <c r="X57" s="80">
        <v>3</v>
      </c>
      <c r="Y57" s="241">
        <v>0</v>
      </c>
      <c r="Z57" s="245">
        <f>IF(
'Tablero de control'!$U57="NP",
 0,
  IF(
     'Tablero de control'!$Q57&lt;&gt;"Reducción",
     'Tablero de control'!$Y57*100/'Tablero de control'!$U57,
     IF(
       'Tablero de control'!$U57&gt;='Tablero de control'!$Y57,
       100,
       IF(
         'Tablero de control'!$S57&lt;='Tablero de control'!$Y57,
         0,
         (('Tablero de control'!$S57-'Tablero de control'!$U57)-('Tablero de control'!$Y57-'Tablero de control'!$U57))*100/('Tablero de control'!$S57-'Tablero de control'!$U57)
       )
     )
   )
)</f>
        <v>0</v>
      </c>
      <c r="AA57" s="254">
        <f>IF('Tablero de control'!$Z57&gt;100,100,'Tablero de control'!$Z57)</f>
        <v>0</v>
      </c>
      <c r="AB57" s="37" t="str">
        <f>IF(
  'Tablero de control'!$U57="NP",
  "NO PROGRAMADA",
  IF(
    OR('Tablero de control'!$Y57="",'Tablero de control'!$Z57&lt;=0),
    "SIN AVANCE",
    IF(
      'Tablero de control'!$Z57&lt;Parametros!$D$4*Parametros!$G$9,
      "MUY DEFICIENTE",
    IF(
      'Tablero de control'!$Z57&lt;Parametros!$D$4*Parametros!$G$8,
      "DEFICIENTE",
   IF(
      'Tablero de control'!$Z57&lt;Parametros!$D$4*Parametros!$G$7,
      "ACEPTABLE",
      IF(
        'Tablero de control'!$Z57&lt;Parametros!$D$4*Parametros!$G$6,
        "BUENO",
        IF(
          'Tablero de control'!$Z57&lt;Parametros!$D$4*Parametros!$G$5,
          "SATISFACTORIO",
          IF(
            'Tablero de control'!$Z57&gt;=Parametros!$D$4*Parametros!$G$4,
            "OPTIMO"
          )
        )
      )
    )
  )
)
)
)</f>
        <v>SIN AVANCE</v>
      </c>
    </row>
    <row r="58" spans="1:28" s="38" customFormat="1" ht="140.25" customHeight="1" x14ac:dyDescent="0.25">
      <c r="A58" s="286" t="s">
        <v>239</v>
      </c>
      <c r="B58" s="42" t="s">
        <v>246</v>
      </c>
      <c r="C58" s="42" t="s">
        <v>275</v>
      </c>
      <c r="D58" s="42" t="s">
        <v>343</v>
      </c>
      <c r="E58" s="42" t="s">
        <v>379</v>
      </c>
      <c r="F58" s="129">
        <v>0.27529999999999999</v>
      </c>
      <c r="G58" s="83" t="s">
        <v>522</v>
      </c>
      <c r="H58" s="83" t="s">
        <v>1913</v>
      </c>
      <c r="I58" s="83" t="s">
        <v>1927</v>
      </c>
      <c r="J58" s="273">
        <v>55</v>
      </c>
      <c r="K58" s="42" t="s">
        <v>587</v>
      </c>
      <c r="L58" s="42">
        <v>4101031</v>
      </c>
      <c r="M58" s="42" t="s">
        <v>132</v>
      </c>
      <c r="N58" s="42">
        <v>410103102</v>
      </c>
      <c r="O58" s="42" t="s">
        <v>203</v>
      </c>
      <c r="P58" s="42" t="s">
        <v>1980</v>
      </c>
      <c r="Q58" s="42" t="s">
        <v>30</v>
      </c>
      <c r="R58" s="82" t="s">
        <v>1858</v>
      </c>
      <c r="S58" s="80">
        <v>4</v>
      </c>
      <c r="T58" s="80">
        <v>4</v>
      </c>
      <c r="U58" s="80">
        <v>4</v>
      </c>
      <c r="V58" s="80">
        <v>4</v>
      </c>
      <c r="W58" s="80">
        <v>4</v>
      </c>
      <c r="X58" s="80">
        <v>4</v>
      </c>
      <c r="Y58" s="241">
        <v>2</v>
      </c>
      <c r="Z58" s="245">
        <f>IF(
'Tablero de control'!$U58="NP",
 0,
  IF(
     'Tablero de control'!$Q58&lt;&gt;"Reducción",
     'Tablero de control'!$Y58*100/'Tablero de control'!$U58,
     IF(
       'Tablero de control'!$U58&gt;='Tablero de control'!$Y58,
       100,
       IF(
         'Tablero de control'!$S58&lt;='Tablero de control'!$Y58,
         0,
         (('Tablero de control'!$S58-'Tablero de control'!$U58)-('Tablero de control'!$Y58-'Tablero de control'!$U58))*100/('Tablero de control'!$S58-'Tablero de control'!$U58)
       )
     )
   )
)</f>
        <v>50</v>
      </c>
      <c r="AA58" s="254">
        <f>IF('Tablero de control'!$Z58&gt;100,100,'Tablero de control'!$Z58)</f>
        <v>50</v>
      </c>
      <c r="AB58" s="37" t="str">
        <f>IF(
  'Tablero de control'!$U58="NP",
  "NO PROGRAMADA",
  IF(
    OR('Tablero de control'!$Y58="",'Tablero de control'!$Z58&lt;=0),
    "SIN AVANCE",
    IF(
      'Tablero de control'!$Z58&lt;Parametros!$D$4*Parametros!$G$9,
      "MUY DEFICIENTE",
    IF(
      'Tablero de control'!$Z58&lt;Parametros!$D$4*Parametros!$G$8,
      "DEFICIENTE",
   IF(
      'Tablero de control'!$Z58&lt;Parametros!$D$4*Parametros!$G$7,
      "ACEPTABLE",
      IF(
        'Tablero de control'!$Z58&lt;Parametros!$D$4*Parametros!$G$6,
        "BUENO",
        IF(
          'Tablero de control'!$Z58&lt;Parametros!$D$4*Parametros!$G$5,
          "SATISFACTORIO",
          IF(
            'Tablero de control'!$Z58&gt;=Parametros!$D$4*Parametros!$G$4,
            "OPTIMO"
          )
        )
      )
    )
  )
)
)
)</f>
        <v>DEFICIENTE</v>
      </c>
    </row>
    <row r="59" spans="1:28" s="38" customFormat="1" ht="63" customHeight="1" x14ac:dyDescent="0.25">
      <c r="A59" s="286" t="s">
        <v>239</v>
      </c>
      <c r="B59" s="42" t="s">
        <v>246</v>
      </c>
      <c r="C59" s="42" t="s">
        <v>275</v>
      </c>
      <c r="D59" s="42" t="s">
        <v>343</v>
      </c>
      <c r="E59" s="42" t="s">
        <v>379</v>
      </c>
      <c r="F59" s="129">
        <v>0.27529999999999999</v>
      </c>
      <c r="G59" s="83" t="s">
        <v>522</v>
      </c>
      <c r="H59" s="83" t="s">
        <v>1913</v>
      </c>
      <c r="I59" s="83" t="s">
        <v>1927</v>
      </c>
      <c r="J59" s="273">
        <v>56</v>
      </c>
      <c r="K59" s="42" t="s">
        <v>588</v>
      </c>
      <c r="L59" s="42">
        <v>4101027</v>
      </c>
      <c r="M59" s="42" t="s">
        <v>131</v>
      </c>
      <c r="N59" s="42">
        <v>410102700</v>
      </c>
      <c r="O59" s="42" t="s">
        <v>1539</v>
      </c>
      <c r="P59" s="42" t="s">
        <v>1980</v>
      </c>
      <c r="Q59" s="42" t="s">
        <v>30</v>
      </c>
      <c r="R59" s="82" t="s">
        <v>1858</v>
      </c>
      <c r="S59" s="80" t="s">
        <v>9</v>
      </c>
      <c r="T59" s="80">
        <v>2</v>
      </c>
      <c r="U59" s="80">
        <v>1</v>
      </c>
      <c r="V59" s="80">
        <v>2</v>
      </c>
      <c r="W59" s="80">
        <v>2</v>
      </c>
      <c r="X59" s="80">
        <v>2</v>
      </c>
      <c r="Y59" s="241">
        <v>1</v>
      </c>
      <c r="Z59" s="245">
        <f>IF(
'Tablero de control'!$U59="NP",
 0,
  IF(
     'Tablero de control'!$Q59&lt;&gt;"Reducción",
     'Tablero de control'!$Y59*100/'Tablero de control'!$U59,
     IF(
       'Tablero de control'!$U59&gt;='Tablero de control'!$Y59,
       100,
       IF(
         'Tablero de control'!$S59&lt;='Tablero de control'!$Y59,
         0,
         (('Tablero de control'!$S59-'Tablero de control'!$U59)-('Tablero de control'!$Y59-'Tablero de control'!$U59))*100/('Tablero de control'!$S59-'Tablero de control'!$U59)
       )
     )
   )
)</f>
        <v>100</v>
      </c>
      <c r="AA59" s="254">
        <f>IF('Tablero de control'!$Z59&gt;100,100,'Tablero de control'!$Z59)</f>
        <v>100</v>
      </c>
      <c r="AB59" s="37" t="str">
        <f>IF(
  'Tablero de control'!$U59="NP",
  "NO PROGRAMADA",
  IF(
    OR('Tablero de control'!$Y59="",'Tablero de control'!$Z59&lt;=0),
    "SIN AVANCE",
    IF(
      'Tablero de control'!$Z59&lt;Parametros!$D$4*Parametros!$G$9,
      "MUY DEFICIENTE",
    IF(
      'Tablero de control'!$Z59&lt;Parametros!$D$4*Parametros!$G$8,
      "DEFICIENTE",
   IF(
      'Tablero de control'!$Z59&lt;Parametros!$D$4*Parametros!$G$7,
      "ACEPTABLE",
      IF(
        'Tablero de control'!$Z59&lt;Parametros!$D$4*Parametros!$G$6,
        "BUENO",
        IF(
          'Tablero de control'!$Z59&lt;Parametros!$D$4*Parametros!$G$5,
          "SATISFACTORIO",
          IF(
            'Tablero de control'!$Z59&gt;=Parametros!$D$4*Parametros!$G$4,
            "OPTIMO"
          )
        )
      )
    )
  )
)
)
)</f>
        <v>OPTIMO</v>
      </c>
    </row>
    <row r="60" spans="1:28" s="38" customFormat="1" ht="63.75" customHeight="1" x14ac:dyDescent="0.25">
      <c r="A60" s="286" t="s">
        <v>239</v>
      </c>
      <c r="B60" s="42" t="s">
        <v>246</v>
      </c>
      <c r="C60" s="42" t="s">
        <v>275</v>
      </c>
      <c r="D60" s="42" t="s">
        <v>343</v>
      </c>
      <c r="E60" s="42" t="s">
        <v>379</v>
      </c>
      <c r="F60" s="129">
        <v>0.27529999999999999</v>
      </c>
      <c r="G60" s="83" t="s">
        <v>522</v>
      </c>
      <c r="H60" s="83" t="s">
        <v>1913</v>
      </c>
      <c r="I60" s="83" t="s">
        <v>1927</v>
      </c>
      <c r="J60" s="273">
        <v>57</v>
      </c>
      <c r="K60" s="42" t="s">
        <v>589</v>
      </c>
      <c r="L60" s="42">
        <v>4101038</v>
      </c>
      <c r="M60" s="42" t="s">
        <v>135</v>
      </c>
      <c r="N60" s="42">
        <v>410103802</v>
      </c>
      <c r="O60" s="42" t="s">
        <v>1540</v>
      </c>
      <c r="P60" s="42" t="s">
        <v>1980</v>
      </c>
      <c r="Q60" s="42" t="s">
        <v>30</v>
      </c>
      <c r="R60" s="82" t="s">
        <v>1858</v>
      </c>
      <c r="S60" s="80" t="s">
        <v>9</v>
      </c>
      <c r="T60" s="80">
        <v>23</v>
      </c>
      <c r="U60" s="80">
        <v>7</v>
      </c>
      <c r="V60" s="80">
        <v>10</v>
      </c>
      <c r="W60" s="80">
        <v>5</v>
      </c>
      <c r="X60" s="80">
        <v>1</v>
      </c>
      <c r="Y60" s="241">
        <v>8</v>
      </c>
      <c r="Z60" s="245">
        <f>IF(
'Tablero de control'!$U60="NP",
 0,
  IF(
     'Tablero de control'!$Q60&lt;&gt;"Reducción",
     'Tablero de control'!$Y60*100/'Tablero de control'!$U60,
     IF(
       'Tablero de control'!$U60&gt;='Tablero de control'!$Y60,
       100,
       IF(
         'Tablero de control'!$S60&lt;='Tablero de control'!$Y60,
         0,
         (('Tablero de control'!$S60-'Tablero de control'!$U60)-('Tablero de control'!$Y60-'Tablero de control'!$U60))*100/('Tablero de control'!$S60-'Tablero de control'!$U60)
       )
     )
   )
)</f>
        <v>114.28571428571429</v>
      </c>
      <c r="AA60" s="254">
        <f>IF('Tablero de control'!$Z60&gt;100,100,'Tablero de control'!$Z60)</f>
        <v>100</v>
      </c>
      <c r="AB60" s="37" t="str">
        <f>IF(
  'Tablero de control'!$U60="NP",
  "NO PROGRAMADA",
  IF(
    OR('Tablero de control'!$Y60="",'Tablero de control'!$Z60&lt;=0),
    "SIN AVANCE",
    IF(
      'Tablero de control'!$Z60&lt;Parametros!$D$4*Parametros!$G$9,
      "MUY DEFICIENTE",
    IF(
      'Tablero de control'!$Z60&lt;Parametros!$D$4*Parametros!$G$8,
      "DEFICIENTE",
   IF(
      'Tablero de control'!$Z60&lt;Parametros!$D$4*Parametros!$G$7,
      "ACEPTABLE",
      IF(
        'Tablero de control'!$Z60&lt;Parametros!$D$4*Parametros!$G$6,
        "BUENO",
        IF(
          'Tablero de control'!$Z60&lt;Parametros!$D$4*Parametros!$G$5,
          "SATISFACTORIO",
          IF(
            'Tablero de control'!$Z60&gt;=Parametros!$D$4*Parametros!$G$4,
            "OPTIMO"
          )
        )
      )
    )
  )
)
)
)</f>
        <v>OPTIMO</v>
      </c>
    </row>
    <row r="61" spans="1:28" s="38" customFormat="1" ht="43.5" customHeight="1" x14ac:dyDescent="0.25">
      <c r="A61" s="286" t="s">
        <v>239</v>
      </c>
      <c r="B61" s="42" t="s">
        <v>246</v>
      </c>
      <c r="C61" s="42" t="s">
        <v>275</v>
      </c>
      <c r="D61" s="42" t="s">
        <v>343</v>
      </c>
      <c r="E61" s="42" t="s">
        <v>379</v>
      </c>
      <c r="F61" s="129">
        <v>0.27529999999999999</v>
      </c>
      <c r="G61" s="83" t="s">
        <v>522</v>
      </c>
      <c r="H61" s="83" t="s">
        <v>1913</v>
      </c>
      <c r="I61" s="83" t="s">
        <v>1927</v>
      </c>
      <c r="J61" s="273">
        <v>58</v>
      </c>
      <c r="K61" s="42" t="s">
        <v>590</v>
      </c>
      <c r="L61" s="42">
        <v>4101076</v>
      </c>
      <c r="M61" s="42" t="s">
        <v>1169</v>
      </c>
      <c r="N61" s="42">
        <v>410107600</v>
      </c>
      <c r="O61" s="42" t="s">
        <v>1541</v>
      </c>
      <c r="P61" s="42" t="s">
        <v>1993</v>
      </c>
      <c r="Q61" s="42" t="s">
        <v>29</v>
      </c>
      <c r="R61" s="80" t="s">
        <v>1858</v>
      </c>
      <c r="S61" s="80">
        <v>30</v>
      </c>
      <c r="T61" s="80">
        <v>30</v>
      </c>
      <c r="U61" s="81" t="s">
        <v>10</v>
      </c>
      <c r="V61" s="81" t="s">
        <v>10</v>
      </c>
      <c r="W61" s="80">
        <v>15</v>
      </c>
      <c r="X61" s="80">
        <v>15</v>
      </c>
      <c r="Y61" s="241">
        <v>0</v>
      </c>
      <c r="Z61" s="245">
        <f>IF(
'Tablero de control'!$U61="NP",
 0,
  IF(
     'Tablero de control'!$Q61&lt;&gt;"Reducción",
     'Tablero de control'!$Y61*100/'Tablero de control'!$U61,
     IF(
       'Tablero de control'!$U61&gt;='Tablero de control'!$Y61,
       100,
       IF(
         'Tablero de control'!$S61&lt;='Tablero de control'!$Y61,
         0,
         (('Tablero de control'!$S61-'Tablero de control'!$U61)-('Tablero de control'!$Y61-'Tablero de control'!$U61))*100/('Tablero de control'!$S61-'Tablero de control'!$U61)
       )
     )
   )
)</f>
        <v>0</v>
      </c>
      <c r="AA61" s="254">
        <f>IF('Tablero de control'!$Z61&gt;100,100,'Tablero de control'!$Z61)</f>
        <v>0</v>
      </c>
      <c r="AB61" s="37" t="str">
        <f>IF(
  'Tablero de control'!$U61="NP",
  "NO PROGRAMADA",
  IF(
    OR('Tablero de control'!$Y61="",'Tablero de control'!$Z61&lt;=0),
    "SIN AVANCE",
    IF(
      'Tablero de control'!$Z61&lt;Parametros!$D$4*Parametros!$G$9,
      "MUY DEFICIENTE",
    IF(
      'Tablero de control'!$Z61&lt;Parametros!$D$4*Parametros!$G$8,
      "DEFICIENTE",
   IF(
      'Tablero de control'!$Z61&lt;Parametros!$D$4*Parametros!$G$7,
      "ACEPTABLE",
      IF(
        'Tablero de control'!$Z61&lt;Parametros!$D$4*Parametros!$G$6,
        "BUENO",
        IF(
          'Tablero de control'!$Z61&lt;Parametros!$D$4*Parametros!$G$5,
          "SATISFACTORIO",
          IF(
            'Tablero de control'!$Z61&gt;=Parametros!$D$4*Parametros!$G$4,
            "OPTIMO"
          )
        )
      )
    )
  )
)
)
)</f>
        <v>NO PROGRAMADA</v>
      </c>
    </row>
    <row r="62" spans="1:28" s="38" customFormat="1" ht="38.25" customHeight="1" x14ac:dyDescent="0.25">
      <c r="A62" s="286" t="s">
        <v>239</v>
      </c>
      <c r="B62" s="42" t="s">
        <v>246</v>
      </c>
      <c r="C62" s="42" t="s">
        <v>275</v>
      </c>
      <c r="D62" s="42" t="s">
        <v>343</v>
      </c>
      <c r="E62" s="42" t="s">
        <v>379</v>
      </c>
      <c r="F62" s="129">
        <v>0.27529999999999999</v>
      </c>
      <c r="G62" s="83" t="s">
        <v>522</v>
      </c>
      <c r="H62" s="83" t="s">
        <v>1913</v>
      </c>
      <c r="I62" s="83" t="s">
        <v>1927</v>
      </c>
      <c r="J62" s="273">
        <v>59</v>
      </c>
      <c r="K62" s="42" t="s">
        <v>1874</v>
      </c>
      <c r="L62" s="42" t="s">
        <v>1877</v>
      </c>
      <c r="M62" s="42" t="s">
        <v>1878</v>
      </c>
      <c r="N62" s="42">
        <v>410104702</v>
      </c>
      <c r="O62" s="42" t="s">
        <v>1891</v>
      </c>
      <c r="P62" s="42" t="s">
        <v>1994</v>
      </c>
      <c r="Q62" s="42" t="s">
        <v>29</v>
      </c>
      <c r="R62" s="80" t="s">
        <v>1857</v>
      </c>
      <c r="S62" s="80">
        <v>8</v>
      </c>
      <c r="T62" s="80">
        <v>16</v>
      </c>
      <c r="U62" s="80">
        <v>2</v>
      </c>
      <c r="V62" s="80">
        <v>2</v>
      </c>
      <c r="W62" s="80">
        <v>2</v>
      </c>
      <c r="X62" s="80">
        <v>2</v>
      </c>
      <c r="Y62" s="241">
        <v>3</v>
      </c>
      <c r="Z62" s="245">
        <f>IF(
'Tablero de control'!$U62="NP",
 0,
  IF(
     'Tablero de control'!$Q62&lt;&gt;"Reducción",
     'Tablero de control'!$Y62*100/'Tablero de control'!$U62,
     IF(
       'Tablero de control'!$U62&gt;='Tablero de control'!$Y62,
       100,
       IF(
         'Tablero de control'!$S62&lt;='Tablero de control'!$Y62,
         0,
         (('Tablero de control'!$S62-'Tablero de control'!$U62)-('Tablero de control'!$Y62-'Tablero de control'!$U62))*100/('Tablero de control'!$S62-'Tablero de control'!$U62)
       )
     )
   )
)</f>
        <v>150</v>
      </c>
      <c r="AA62" s="254">
        <f>IF('Tablero de control'!$Z62&gt;100,100,'Tablero de control'!$Z62)</f>
        <v>100</v>
      </c>
      <c r="AB62" s="37" t="str">
        <f>IF(
  'Tablero de control'!$U62="NP",
  "NO PROGRAMADA",
  IF(
    OR('Tablero de control'!$Y62="",'Tablero de control'!$Z62&lt;=0),
    "SIN AVANCE",
    IF(
      'Tablero de control'!$Z62&lt;Parametros!$D$4*Parametros!$G$9,
      "MUY DEFICIENTE",
    IF(
      'Tablero de control'!$Z62&lt;Parametros!$D$4*Parametros!$G$8,
      "DEFICIENTE",
   IF(
      'Tablero de control'!$Z62&lt;Parametros!$D$4*Parametros!$G$7,
      "ACEPTABLE",
      IF(
        'Tablero de control'!$Z62&lt;Parametros!$D$4*Parametros!$G$6,
        "BUENO",
        IF(
          'Tablero de control'!$Z62&lt;Parametros!$D$4*Parametros!$G$5,
          "SATISFACTORIO",
          IF(
            'Tablero de control'!$Z62&gt;=Parametros!$D$4*Parametros!$G$4,
            "OPTIMO"
          )
        )
      )
    )
  )
)
)
)</f>
        <v>OPTIMO</v>
      </c>
    </row>
    <row r="63" spans="1:28" s="38" customFormat="1" ht="51" customHeight="1" x14ac:dyDescent="0.25">
      <c r="A63" s="286" t="s">
        <v>239</v>
      </c>
      <c r="B63" s="42" t="s">
        <v>246</v>
      </c>
      <c r="C63" s="42" t="s">
        <v>275</v>
      </c>
      <c r="D63" s="42" t="s">
        <v>343</v>
      </c>
      <c r="E63" s="42" t="s">
        <v>379</v>
      </c>
      <c r="F63" s="129">
        <v>0.27529999999999999</v>
      </c>
      <c r="G63" s="83" t="s">
        <v>522</v>
      </c>
      <c r="H63" s="83" t="s">
        <v>1913</v>
      </c>
      <c r="I63" s="83" t="s">
        <v>1927</v>
      </c>
      <c r="J63" s="273">
        <v>60</v>
      </c>
      <c r="K63" s="42" t="s">
        <v>591</v>
      </c>
      <c r="L63" s="42">
        <v>4101068</v>
      </c>
      <c r="M63" s="42" t="s">
        <v>1170</v>
      </c>
      <c r="N63" s="42">
        <v>410106802</v>
      </c>
      <c r="O63" s="42" t="s">
        <v>70</v>
      </c>
      <c r="P63" s="42" t="s">
        <v>1995</v>
      </c>
      <c r="Q63" s="42" t="s">
        <v>30</v>
      </c>
      <c r="R63" s="82" t="s">
        <v>1858</v>
      </c>
      <c r="S63" s="80">
        <v>5</v>
      </c>
      <c r="T63" s="80">
        <v>5</v>
      </c>
      <c r="U63" s="80">
        <v>5</v>
      </c>
      <c r="V63" s="80">
        <v>5</v>
      </c>
      <c r="W63" s="80">
        <v>5</v>
      </c>
      <c r="X63" s="80">
        <v>5</v>
      </c>
      <c r="Y63" s="241">
        <v>2</v>
      </c>
      <c r="Z63" s="245">
        <f>IF(
'Tablero de control'!$U63="NP",
 0,
  IF(
     'Tablero de control'!$Q63&lt;&gt;"Reducción",
     'Tablero de control'!$Y63*100/'Tablero de control'!$U63,
     IF(
       'Tablero de control'!$U63&gt;='Tablero de control'!$Y63,
       100,
       IF(
         'Tablero de control'!$S63&lt;='Tablero de control'!$Y63,
         0,
         (('Tablero de control'!$S63-'Tablero de control'!$U63)-('Tablero de control'!$Y63-'Tablero de control'!$U63))*100/('Tablero de control'!$S63-'Tablero de control'!$U63)
       )
     )
   )
)</f>
        <v>40</v>
      </c>
      <c r="AA63" s="254">
        <f>IF('Tablero de control'!$Z63&gt;100,100,'Tablero de control'!$Z63)</f>
        <v>40</v>
      </c>
      <c r="AB63" s="37" t="str">
        <f>IF(
  'Tablero de control'!$U63="NP",
  "NO PROGRAMADA",
  IF(
    OR('Tablero de control'!$Y63="",'Tablero de control'!$Z63&lt;=0),
    "SIN AVANCE",
    IF(
      'Tablero de control'!$Z63&lt;Parametros!$D$4*Parametros!$G$9,
      "MUY DEFICIENTE",
    IF(
      'Tablero de control'!$Z63&lt;Parametros!$D$4*Parametros!$G$8,
      "DEFICIENTE",
   IF(
      'Tablero de control'!$Z63&lt;Parametros!$D$4*Parametros!$G$7,
      "ACEPTABLE",
      IF(
        'Tablero de control'!$Z63&lt;Parametros!$D$4*Parametros!$G$6,
        "BUENO",
        IF(
          'Tablero de control'!$Z63&lt;Parametros!$D$4*Parametros!$G$5,
          "SATISFACTORIO",
          IF(
            'Tablero de control'!$Z63&gt;=Parametros!$D$4*Parametros!$G$4,
            "OPTIMO"
          )
        )
      )
    )
  )
)
)
)</f>
        <v>DEFICIENTE</v>
      </c>
    </row>
    <row r="64" spans="1:28" s="38" customFormat="1" ht="38.25" customHeight="1" x14ac:dyDescent="0.25">
      <c r="A64" s="286" t="s">
        <v>239</v>
      </c>
      <c r="B64" s="42" t="s">
        <v>246</v>
      </c>
      <c r="C64" s="42" t="s">
        <v>275</v>
      </c>
      <c r="D64" s="42" t="s">
        <v>343</v>
      </c>
      <c r="E64" s="42" t="s">
        <v>379</v>
      </c>
      <c r="F64" s="129">
        <v>0.27529999999999999</v>
      </c>
      <c r="G64" s="83" t="s">
        <v>522</v>
      </c>
      <c r="H64" s="83" t="s">
        <v>1913</v>
      </c>
      <c r="I64" s="83" t="s">
        <v>1927</v>
      </c>
      <c r="J64" s="273">
        <v>61</v>
      </c>
      <c r="K64" s="42" t="s">
        <v>592</v>
      </c>
      <c r="L64" s="42">
        <v>4101094</v>
      </c>
      <c r="M64" s="42" t="s">
        <v>1171</v>
      </c>
      <c r="N64" s="42">
        <v>410109400</v>
      </c>
      <c r="O64" s="42" t="s">
        <v>1542</v>
      </c>
      <c r="P64" s="42" t="s">
        <v>1995</v>
      </c>
      <c r="Q64" s="42" t="s">
        <v>29</v>
      </c>
      <c r="R64" s="80" t="s">
        <v>1857</v>
      </c>
      <c r="S64" s="80">
        <v>25</v>
      </c>
      <c r="T64" s="80">
        <v>53</v>
      </c>
      <c r="U64" s="80">
        <v>7</v>
      </c>
      <c r="V64" s="80">
        <v>7</v>
      </c>
      <c r="W64" s="80">
        <v>7</v>
      </c>
      <c r="X64" s="80">
        <v>7</v>
      </c>
      <c r="Y64" s="241">
        <v>1</v>
      </c>
      <c r="Z64" s="245">
        <f>IF(
'Tablero de control'!$U64="NP",
 0,
  IF(
     'Tablero de control'!$Q64&lt;&gt;"Reducción",
     'Tablero de control'!$Y64*100/'Tablero de control'!$U64,
     IF(
       'Tablero de control'!$U64&gt;='Tablero de control'!$Y64,
       100,
       IF(
         'Tablero de control'!$S64&lt;='Tablero de control'!$Y64,
         0,
         (('Tablero de control'!$S64-'Tablero de control'!$U64)-('Tablero de control'!$Y64-'Tablero de control'!$U64))*100/('Tablero de control'!$S64-'Tablero de control'!$U64)
       )
     )
   )
)</f>
        <v>14.285714285714286</v>
      </c>
      <c r="AA64" s="254">
        <f>IF('Tablero de control'!$Z64&gt;100,100,'Tablero de control'!$Z64)</f>
        <v>14.285714285714286</v>
      </c>
      <c r="AB64" s="37" t="str">
        <f>IF(
  'Tablero de control'!$U64="NP",
  "NO PROGRAMADA",
  IF(
    OR('Tablero de control'!$Y64="",'Tablero de control'!$Z64&lt;=0),
    "SIN AVANCE",
    IF(
      'Tablero de control'!$Z64&lt;Parametros!$D$4*Parametros!$G$9,
      "MUY DEFICIENTE",
    IF(
      'Tablero de control'!$Z64&lt;Parametros!$D$4*Parametros!$G$8,
      "DEFICIENTE",
   IF(
      'Tablero de control'!$Z64&lt;Parametros!$D$4*Parametros!$G$7,
      "ACEPTABLE",
      IF(
        'Tablero de control'!$Z64&lt;Parametros!$D$4*Parametros!$G$6,
        "BUENO",
        IF(
          'Tablero de control'!$Z64&lt;Parametros!$D$4*Parametros!$G$5,
          "SATISFACTORIO",
          IF(
            'Tablero de control'!$Z64&gt;=Parametros!$D$4*Parametros!$G$4,
            "OPTIMO"
          )
        )
      )
    )
  )
)
)
)</f>
        <v>MUY DEFICIENTE</v>
      </c>
    </row>
    <row r="65" spans="1:28" s="38" customFormat="1" ht="38.25" customHeight="1" x14ac:dyDescent="0.25">
      <c r="A65" s="286" t="s">
        <v>239</v>
      </c>
      <c r="B65" s="42" t="s">
        <v>246</v>
      </c>
      <c r="C65" s="42" t="s">
        <v>275</v>
      </c>
      <c r="D65" s="42" t="s">
        <v>343</v>
      </c>
      <c r="E65" s="42" t="s">
        <v>379</v>
      </c>
      <c r="F65" s="129">
        <v>0.27529999999999999</v>
      </c>
      <c r="G65" s="83" t="s">
        <v>522</v>
      </c>
      <c r="H65" s="83" t="s">
        <v>1913</v>
      </c>
      <c r="I65" s="83" t="s">
        <v>1927</v>
      </c>
      <c r="J65" s="273">
        <v>62</v>
      </c>
      <c r="K65" s="42" t="s">
        <v>593</v>
      </c>
      <c r="L65" s="42">
        <v>4101045</v>
      </c>
      <c r="M65" s="42" t="s">
        <v>133</v>
      </c>
      <c r="N65" s="42">
        <v>410104500</v>
      </c>
      <c r="O65" s="42" t="s">
        <v>1543</v>
      </c>
      <c r="P65" s="42" t="s">
        <v>1996</v>
      </c>
      <c r="Q65" s="42" t="s">
        <v>29</v>
      </c>
      <c r="R65" s="80" t="s">
        <v>1857</v>
      </c>
      <c r="S65" s="80">
        <v>21</v>
      </c>
      <c r="T65" s="80">
        <v>49</v>
      </c>
      <c r="U65" s="80">
        <v>5</v>
      </c>
      <c r="V65" s="80">
        <v>7</v>
      </c>
      <c r="W65" s="80">
        <v>7</v>
      </c>
      <c r="X65" s="80">
        <v>9</v>
      </c>
      <c r="Y65" s="241">
        <v>1</v>
      </c>
      <c r="Z65" s="245">
        <f>IF(
'Tablero de control'!$U65="NP",
 0,
  IF(
     'Tablero de control'!$Q65&lt;&gt;"Reducción",
     'Tablero de control'!$Y65*100/'Tablero de control'!$U65,
     IF(
       'Tablero de control'!$U65&gt;='Tablero de control'!$Y65,
       100,
       IF(
         'Tablero de control'!$S65&lt;='Tablero de control'!$Y65,
         0,
         (('Tablero de control'!$S65-'Tablero de control'!$U65)-('Tablero de control'!$Y65-'Tablero de control'!$U65))*100/('Tablero de control'!$S65-'Tablero de control'!$U65)
       )
     )
   )
)</f>
        <v>20</v>
      </c>
      <c r="AA65" s="254">
        <f>IF('Tablero de control'!$Z65&gt;100,100,'Tablero de control'!$Z65)</f>
        <v>20</v>
      </c>
      <c r="AB65" s="37" t="str">
        <f>IF(
  'Tablero de control'!$U65="NP",
  "NO PROGRAMADA",
  IF(
    OR('Tablero de control'!$Y65="",'Tablero de control'!$Z65&lt;=0),
    "SIN AVANCE",
    IF(
      'Tablero de control'!$Z65&lt;Parametros!$D$4*Parametros!$G$9,
      "MUY DEFICIENTE",
    IF(
      'Tablero de control'!$Z65&lt;Parametros!$D$4*Parametros!$G$8,
      "DEFICIENTE",
   IF(
      'Tablero de control'!$Z65&lt;Parametros!$D$4*Parametros!$G$7,
      "ACEPTABLE",
      IF(
        'Tablero de control'!$Z65&lt;Parametros!$D$4*Parametros!$G$6,
        "BUENO",
        IF(
          'Tablero de control'!$Z65&lt;Parametros!$D$4*Parametros!$G$5,
          "SATISFACTORIO",
          IF(
            'Tablero de control'!$Z65&gt;=Parametros!$D$4*Parametros!$G$4,
            "OPTIMO"
          )
        )
      )
    )
  )
)
)
)</f>
        <v>MUY DEFICIENTE</v>
      </c>
    </row>
    <row r="66" spans="1:28" s="38" customFormat="1" ht="38.25" customHeight="1" x14ac:dyDescent="0.25">
      <c r="A66" s="286" t="s">
        <v>239</v>
      </c>
      <c r="B66" s="42" t="s">
        <v>246</v>
      </c>
      <c r="C66" s="42" t="s">
        <v>275</v>
      </c>
      <c r="D66" s="42" t="s">
        <v>343</v>
      </c>
      <c r="E66" s="42" t="s">
        <v>379</v>
      </c>
      <c r="F66" s="129">
        <v>0.27529999999999999</v>
      </c>
      <c r="G66" s="83" t="s">
        <v>522</v>
      </c>
      <c r="H66" s="83" t="s">
        <v>1913</v>
      </c>
      <c r="I66" s="83" t="s">
        <v>1927</v>
      </c>
      <c r="J66" s="273">
        <v>63</v>
      </c>
      <c r="K66" s="42" t="s">
        <v>594</v>
      </c>
      <c r="L66" s="42">
        <v>4101090</v>
      </c>
      <c r="M66" s="42" t="s">
        <v>1172</v>
      </c>
      <c r="N66" s="42">
        <v>410109000</v>
      </c>
      <c r="O66" s="42" t="s">
        <v>1544</v>
      </c>
      <c r="P66" s="42" t="s">
        <v>1997</v>
      </c>
      <c r="Q66" s="42" t="s">
        <v>29</v>
      </c>
      <c r="R66" s="80" t="s">
        <v>1857</v>
      </c>
      <c r="S66" s="80">
        <v>12</v>
      </c>
      <c r="T66" s="80">
        <v>24</v>
      </c>
      <c r="U66" s="80">
        <v>2</v>
      </c>
      <c r="V66" s="80">
        <v>3</v>
      </c>
      <c r="W66" s="80">
        <v>3</v>
      </c>
      <c r="X66" s="80">
        <v>4</v>
      </c>
      <c r="Y66" s="241">
        <v>0</v>
      </c>
      <c r="Z66" s="245">
        <f>IF(
'Tablero de control'!$U66="NP",
 0,
  IF(
     'Tablero de control'!$Q66&lt;&gt;"Reducción",
     'Tablero de control'!$Y66*100/'Tablero de control'!$U66,
     IF(
       'Tablero de control'!$U66&gt;='Tablero de control'!$Y66,
       100,
       IF(
         'Tablero de control'!$S66&lt;='Tablero de control'!$Y66,
         0,
         (('Tablero de control'!$S66-'Tablero de control'!$U66)-('Tablero de control'!$Y66-'Tablero de control'!$U66))*100/('Tablero de control'!$S66-'Tablero de control'!$U66)
       )
     )
   )
)</f>
        <v>0</v>
      </c>
      <c r="AA66" s="254">
        <f>IF('Tablero de control'!$Z66&gt;100,100,'Tablero de control'!$Z66)</f>
        <v>0</v>
      </c>
      <c r="AB66" s="37" t="str">
        <f>IF(
  'Tablero de control'!$U66="NP",
  "NO PROGRAMADA",
  IF(
    OR('Tablero de control'!$Y66="",'Tablero de control'!$Z66&lt;=0),
    "SIN AVANCE",
    IF(
      'Tablero de control'!$Z66&lt;Parametros!$D$4*Parametros!$G$9,
      "MUY DEFICIENTE",
    IF(
      'Tablero de control'!$Z66&lt;Parametros!$D$4*Parametros!$G$8,
      "DEFICIENTE",
   IF(
      'Tablero de control'!$Z66&lt;Parametros!$D$4*Parametros!$G$7,
      "ACEPTABLE",
      IF(
        'Tablero de control'!$Z66&lt;Parametros!$D$4*Parametros!$G$6,
        "BUENO",
        IF(
          'Tablero de control'!$Z66&lt;Parametros!$D$4*Parametros!$G$5,
          "SATISFACTORIO",
          IF(
            'Tablero de control'!$Z66&gt;=Parametros!$D$4*Parametros!$G$4,
            "OPTIMO"
          )
        )
      )
    )
  )
)
)
)</f>
        <v>SIN AVANCE</v>
      </c>
    </row>
    <row r="67" spans="1:28" s="38" customFormat="1" ht="63.75" customHeight="1" x14ac:dyDescent="0.25">
      <c r="A67" s="286" t="s">
        <v>239</v>
      </c>
      <c r="B67" s="42" t="s">
        <v>246</v>
      </c>
      <c r="C67" s="42" t="s">
        <v>275</v>
      </c>
      <c r="D67" s="42" t="s">
        <v>343</v>
      </c>
      <c r="E67" s="42" t="s">
        <v>379</v>
      </c>
      <c r="F67" s="129">
        <v>0.27529999999999999</v>
      </c>
      <c r="G67" s="83" t="s">
        <v>522</v>
      </c>
      <c r="H67" s="83" t="s">
        <v>1913</v>
      </c>
      <c r="I67" s="83" t="s">
        <v>1927</v>
      </c>
      <c r="J67" s="273">
        <v>64</v>
      </c>
      <c r="K67" s="42" t="s">
        <v>595</v>
      </c>
      <c r="L67" s="42">
        <v>4101063</v>
      </c>
      <c r="M67" s="42" t="s">
        <v>134</v>
      </c>
      <c r="N67" s="42">
        <v>410106300</v>
      </c>
      <c r="O67" s="42" t="s">
        <v>204</v>
      </c>
      <c r="P67" s="42" t="s">
        <v>1998</v>
      </c>
      <c r="Q67" s="42" t="s">
        <v>30</v>
      </c>
      <c r="R67" s="82" t="s">
        <v>1858</v>
      </c>
      <c r="S67" s="80">
        <v>1</v>
      </c>
      <c r="T67" s="80">
        <v>1</v>
      </c>
      <c r="U67" s="80">
        <v>1</v>
      </c>
      <c r="V67" s="80">
        <v>1</v>
      </c>
      <c r="W67" s="80">
        <v>1</v>
      </c>
      <c r="X67" s="80">
        <v>1</v>
      </c>
      <c r="Y67" s="241">
        <v>90</v>
      </c>
      <c r="Z67" s="245">
        <f>IF(
'Tablero de control'!$U67="NP",
 0,
  IF(
     'Tablero de control'!$Q67&lt;&gt;"Reducción",
     'Tablero de control'!$Y67*100/'Tablero de control'!$U67,
     IF(
       'Tablero de control'!$U67&gt;='Tablero de control'!$Y67,
       100,
       IF(
         'Tablero de control'!$S67&lt;='Tablero de control'!$Y67,
         0,
         (('Tablero de control'!$S67-'Tablero de control'!$U67)-('Tablero de control'!$Y67-'Tablero de control'!$U67))*100/('Tablero de control'!$S67-'Tablero de control'!$U67)
       )
     )
   )
)</f>
        <v>9000</v>
      </c>
      <c r="AA67" s="254">
        <f>IF('Tablero de control'!$Z67&gt;100,100,'Tablero de control'!$Z67)</f>
        <v>100</v>
      </c>
      <c r="AB67" s="37" t="str">
        <f>IF(
  'Tablero de control'!$U67="NP",
  "NO PROGRAMADA",
  IF(
    OR('Tablero de control'!$Y67="",'Tablero de control'!$Z67&lt;=0),
    "SIN AVANCE",
    IF(
      'Tablero de control'!$Z67&lt;Parametros!$D$4*Parametros!$G$9,
      "MUY DEFICIENTE",
    IF(
      'Tablero de control'!$Z67&lt;Parametros!$D$4*Parametros!$G$8,
      "DEFICIENTE",
   IF(
      'Tablero de control'!$Z67&lt;Parametros!$D$4*Parametros!$G$7,
      "ACEPTABLE",
      IF(
        'Tablero de control'!$Z67&lt;Parametros!$D$4*Parametros!$G$6,
        "BUENO",
        IF(
          'Tablero de control'!$Z67&lt;Parametros!$D$4*Parametros!$G$5,
          "SATISFACTORIO",
          IF(
            'Tablero de control'!$Z67&gt;=Parametros!$D$4*Parametros!$G$4,
            "OPTIMO"
          )
        )
      )
    )
  )
)
)
)</f>
        <v>OPTIMO</v>
      </c>
    </row>
    <row r="68" spans="1:28" s="38" customFormat="1" ht="38.25" customHeight="1" x14ac:dyDescent="0.25">
      <c r="A68" s="286" t="s">
        <v>239</v>
      </c>
      <c r="B68" s="42" t="s">
        <v>246</v>
      </c>
      <c r="C68" s="42" t="s">
        <v>275</v>
      </c>
      <c r="D68" s="42" t="s">
        <v>343</v>
      </c>
      <c r="E68" s="42" t="s">
        <v>379</v>
      </c>
      <c r="F68" s="129">
        <v>0.27529999999999999</v>
      </c>
      <c r="G68" s="83" t="s">
        <v>522</v>
      </c>
      <c r="H68" s="83" t="s">
        <v>1913</v>
      </c>
      <c r="I68" s="83" t="s">
        <v>1927</v>
      </c>
      <c r="J68" s="273">
        <v>65</v>
      </c>
      <c r="K68" s="42" t="s">
        <v>596</v>
      </c>
      <c r="L68" s="42">
        <v>4101103</v>
      </c>
      <c r="M68" s="42" t="s">
        <v>100</v>
      </c>
      <c r="N68" s="42">
        <v>410110300</v>
      </c>
      <c r="O68" s="42" t="s">
        <v>1545</v>
      </c>
      <c r="P68" s="42" t="s">
        <v>1999</v>
      </c>
      <c r="Q68" s="42" t="s">
        <v>30</v>
      </c>
      <c r="R68" s="82" t="s">
        <v>1858</v>
      </c>
      <c r="S68" s="80">
        <v>1</v>
      </c>
      <c r="T68" s="80">
        <v>1</v>
      </c>
      <c r="U68" s="80">
        <v>1</v>
      </c>
      <c r="V68" s="80">
        <v>1</v>
      </c>
      <c r="W68" s="80">
        <v>1</v>
      </c>
      <c r="X68" s="80">
        <v>1</v>
      </c>
      <c r="Y68" s="241">
        <v>100</v>
      </c>
      <c r="Z68" s="245">
        <f>IF(
'Tablero de control'!$U68="NP",
 0,
  IF(
     'Tablero de control'!$Q68&lt;&gt;"Reducción",
     'Tablero de control'!$Y68*100/'Tablero de control'!$U68,
     IF(
       'Tablero de control'!$U68&gt;='Tablero de control'!$Y68,
       100,
       IF(
         'Tablero de control'!$S68&lt;='Tablero de control'!$Y68,
         0,
         (('Tablero de control'!$S68-'Tablero de control'!$U68)-('Tablero de control'!$Y68-'Tablero de control'!$U68))*100/('Tablero de control'!$S68-'Tablero de control'!$U68)
       )
     )
   )
)</f>
        <v>10000</v>
      </c>
      <c r="AA68" s="254">
        <f>IF('Tablero de control'!$Z68&gt;100,100,'Tablero de control'!$Z68)</f>
        <v>100</v>
      </c>
      <c r="AB68" s="37" t="str">
        <f>IF(
  'Tablero de control'!$U68="NP",
  "NO PROGRAMADA",
  IF(
    OR('Tablero de control'!$Y68="",'Tablero de control'!$Z68&lt;=0),
    "SIN AVANCE",
    IF(
      'Tablero de control'!$Z68&lt;Parametros!$D$4*Parametros!$G$9,
      "MUY DEFICIENTE",
    IF(
      'Tablero de control'!$Z68&lt;Parametros!$D$4*Parametros!$G$8,
      "DEFICIENTE",
   IF(
      'Tablero de control'!$Z68&lt;Parametros!$D$4*Parametros!$G$7,
      "ACEPTABLE",
      IF(
        'Tablero de control'!$Z68&lt;Parametros!$D$4*Parametros!$G$6,
        "BUENO",
        IF(
          'Tablero de control'!$Z68&lt;Parametros!$D$4*Parametros!$G$5,
          "SATISFACTORIO",
          IF(
            'Tablero de control'!$Z68&gt;=Parametros!$D$4*Parametros!$G$4,
            "OPTIMO"
          )
        )
      )
    )
  )
)
)
)</f>
        <v>OPTIMO</v>
      </c>
    </row>
    <row r="69" spans="1:28" s="38" customFormat="1" ht="51" customHeight="1" x14ac:dyDescent="0.25">
      <c r="A69" s="286" t="s">
        <v>239</v>
      </c>
      <c r="B69" s="42" t="s">
        <v>246</v>
      </c>
      <c r="C69" s="42" t="s">
        <v>275</v>
      </c>
      <c r="D69" s="42" t="s">
        <v>343</v>
      </c>
      <c r="E69" s="42" t="s">
        <v>379</v>
      </c>
      <c r="F69" s="129">
        <v>0.27529999999999999</v>
      </c>
      <c r="G69" s="83" t="s">
        <v>522</v>
      </c>
      <c r="H69" s="83" t="s">
        <v>1913</v>
      </c>
      <c r="I69" s="83" t="s">
        <v>1927</v>
      </c>
      <c r="J69" s="273">
        <v>66</v>
      </c>
      <c r="K69" s="42" t="s">
        <v>597</v>
      </c>
      <c r="L69" s="42">
        <v>4101038</v>
      </c>
      <c r="M69" s="42" t="s">
        <v>135</v>
      </c>
      <c r="N69" s="42">
        <v>410103801</v>
      </c>
      <c r="O69" s="42" t="s">
        <v>205</v>
      </c>
      <c r="P69" s="42" t="s">
        <v>2000</v>
      </c>
      <c r="Q69" s="42" t="s">
        <v>30</v>
      </c>
      <c r="R69" s="82" t="s">
        <v>1858</v>
      </c>
      <c r="S69" s="80">
        <v>1</v>
      </c>
      <c r="T69" s="80">
        <v>1</v>
      </c>
      <c r="U69" s="80">
        <v>1</v>
      </c>
      <c r="V69" s="80">
        <v>1</v>
      </c>
      <c r="W69" s="80">
        <v>1</v>
      </c>
      <c r="X69" s="80">
        <v>1</v>
      </c>
      <c r="Y69" s="241">
        <v>90</v>
      </c>
      <c r="Z69" s="245">
        <f>IF(
'Tablero de control'!$U69="NP",
 0,
  IF(
     'Tablero de control'!$Q69&lt;&gt;"Reducción",
     'Tablero de control'!$Y69*100/'Tablero de control'!$U69,
     IF(
       'Tablero de control'!$U69&gt;='Tablero de control'!$Y69,
       100,
       IF(
         'Tablero de control'!$S69&lt;='Tablero de control'!$Y69,
         0,
         (('Tablero de control'!$S69-'Tablero de control'!$U69)-('Tablero de control'!$Y69-'Tablero de control'!$U69))*100/('Tablero de control'!$S69-'Tablero de control'!$U69)
       )
     )
   )
)</f>
        <v>9000</v>
      </c>
      <c r="AA69" s="254">
        <f>IF('Tablero de control'!$Z69&gt;100,100,'Tablero de control'!$Z69)</f>
        <v>100</v>
      </c>
      <c r="AB69" s="37" t="str">
        <f>IF(
  'Tablero de control'!$U69="NP",
  "NO PROGRAMADA",
  IF(
    OR('Tablero de control'!$Y69="",'Tablero de control'!$Z69&lt;=0),
    "SIN AVANCE",
    IF(
      'Tablero de control'!$Z69&lt;Parametros!$D$4*Parametros!$G$9,
      "MUY DEFICIENTE",
    IF(
      'Tablero de control'!$Z69&lt;Parametros!$D$4*Parametros!$G$8,
      "DEFICIENTE",
   IF(
      'Tablero de control'!$Z69&lt;Parametros!$D$4*Parametros!$G$7,
      "ACEPTABLE",
      IF(
        'Tablero de control'!$Z69&lt;Parametros!$D$4*Parametros!$G$6,
        "BUENO",
        IF(
          'Tablero de control'!$Z69&lt;Parametros!$D$4*Parametros!$G$5,
          "SATISFACTORIO",
          IF(
            'Tablero de control'!$Z69&gt;=Parametros!$D$4*Parametros!$G$4,
            "OPTIMO"
          )
        )
      )
    )
  )
)
)
)</f>
        <v>OPTIMO</v>
      </c>
    </row>
    <row r="70" spans="1:28" s="38" customFormat="1" ht="38.25" customHeight="1" x14ac:dyDescent="0.25">
      <c r="A70" s="286" t="s">
        <v>239</v>
      </c>
      <c r="B70" s="42" t="s">
        <v>246</v>
      </c>
      <c r="C70" s="42" t="s">
        <v>275</v>
      </c>
      <c r="D70" s="42" t="s">
        <v>343</v>
      </c>
      <c r="E70" s="42" t="s">
        <v>379</v>
      </c>
      <c r="F70" s="129">
        <v>0.27529999999999999</v>
      </c>
      <c r="G70" s="83" t="s">
        <v>522</v>
      </c>
      <c r="H70" s="83" t="s">
        <v>1913</v>
      </c>
      <c r="I70" s="83" t="s">
        <v>1927</v>
      </c>
      <c r="J70" s="273">
        <v>67</v>
      </c>
      <c r="K70" s="42" t="s">
        <v>598</v>
      </c>
      <c r="L70" s="42" t="s">
        <v>1173</v>
      </c>
      <c r="M70" s="42" t="s">
        <v>63</v>
      </c>
      <c r="N70" s="42">
        <v>410110300</v>
      </c>
      <c r="O70" s="42" t="s">
        <v>59</v>
      </c>
      <c r="P70" s="42" t="s">
        <v>2000</v>
      </c>
      <c r="Q70" s="42" t="s">
        <v>30</v>
      </c>
      <c r="R70" s="82" t="s">
        <v>1858</v>
      </c>
      <c r="S70" s="80">
        <v>1</v>
      </c>
      <c r="T70" s="80">
        <v>1</v>
      </c>
      <c r="U70" s="80">
        <v>1</v>
      </c>
      <c r="V70" s="80">
        <v>1</v>
      </c>
      <c r="W70" s="80">
        <v>1</v>
      </c>
      <c r="X70" s="80">
        <v>1</v>
      </c>
      <c r="Y70" s="241">
        <v>0.5</v>
      </c>
      <c r="Z70" s="245">
        <f>IF(
'Tablero de control'!$U70="NP",
 0,
  IF(
     'Tablero de control'!$Q70&lt;&gt;"Reducción",
     'Tablero de control'!$Y70*100/'Tablero de control'!$U70,
     IF(
       'Tablero de control'!$U70&gt;='Tablero de control'!$Y70,
       100,
       IF(
         'Tablero de control'!$S70&lt;='Tablero de control'!$Y70,
         0,
         (('Tablero de control'!$S70-'Tablero de control'!$U70)-('Tablero de control'!$Y70-'Tablero de control'!$U70))*100/('Tablero de control'!$S70-'Tablero de control'!$U70)
       )
     )
   )
)</f>
        <v>50</v>
      </c>
      <c r="AA70" s="254">
        <f>IF('Tablero de control'!$Z70&gt;100,100,'Tablero de control'!$Z70)</f>
        <v>50</v>
      </c>
      <c r="AB70" s="37" t="str">
        <f>IF(
  'Tablero de control'!$U70="NP",
  "NO PROGRAMADA",
  IF(
    OR('Tablero de control'!$Y70="",'Tablero de control'!$Z70&lt;=0),
    "SIN AVANCE",
    IF(
      'Tablero de control'!$Z70&lt;Parametros!$D$4*Parametros!$G$9,
      "MUY DEFICIENTE",
    IF(
      'Tablero de control'!$Z70&lt;Parametros!$D$4*Parametros!$G$8,
      "DEFICIENTE",
   IF(
      'Tablero de control'!$Z70&lt;Parametros!$D$4*Parametros!$G$7,
      "ACEPTABLE",
      IF(
        'Tablero de control'!$Z70&lt;Parametros!$D$4*Parametros!$G$6,
        "BUENO",
        IF(
          'Tablero de control'!$Z70&lt;Parametros!$D$4*Parametros!$G$5,
          "SATISFACTORIO",
          IF(
            'Tablero de control'!$Z70&gt;=Parametros!$D$4*Parametros!$G$4,
            "OPTIMO"
          )
        )
      )
    )
  )
)
)
)</f>
        <v>DEFICIENTE</v>
      </c>
    </row>
    <row r="71" spans="1:28" s="38" customFormat="1" ht="63.75" customHeight="1" x14ac:dyDescent="0.25">
      <c r="A71" s="286" t="s">
        <v>239</v>
      </c>
      <c r="B71" s="42" t="s">
        <v>246</v>
      </c>
      <c r="C71" s="42" t="s">
        <v>276</v>
      </c>
      <c r="D71" s="42" t="s">
        <v>343</v>
      </c>
      <c r="E71" s="42" t="s">
        <v>380</v>
      </c>
      <c r="F71" s="129">
        <v>6.9999999999999999E-4</v>
      </c>
      <c r="G71" s="144">
        <v>1E-3</v>
      </c>
      <c r="H71" s="83" t="s">
        <v>1906</v>
      </c>
      <c r="I71" s="144" t="s">
        <v>1924</v>
      </c>
      <c r="J71" s="273">
        <v>68</v>
      </c>
      <c r="K71" s="42" t="s">
        <v>599</v>
      </c>
      <c r="L71" s="42">
        <v>4502035</v>
      </c>
      <c r="M71" s="42" t="s">
        <v>63</v>
      </c>
      <c r="N71" s="42">
        <v>450203501</v>
      </c>
      <c r="O71" s="42" t="s">
        <v>157</v>
      </c>
      <c r="P71" s="42" t="s">
        <v>1980</v>
      </c>
      <c r="Q71" s="42" t="s">
        <v>30</v>
      </c>
      <c r="R71" s="82" t="s">
        <v>1858</v>
      </c>
      <c r="S71" s="80">
        <v>4</v>
      </c>
      <c r="T71" s="80">
        <v>4</v>
      </c>
      <c r="U71" s="80">
        <v>1</v>
      </c>
      <c r="V71" s="80">
        <v>1</v>
      </c>
      <c r="W71" s="80">
        <v>1</v>
      </c>
      <c r="X71" s="80">
        <v>1</v>
      </c>
      <c r="Y71" s="241">
        <v>1</v>
      </c>
      <c r="Z71" s="245">
        <f>IF(
'Tablero de control'!$U71="NP",
 0,
  IF(
     'Tablero de control'!$Q71&lt;&gt;"Reducción",
     'Tablero de control'!$Y71*100/'Tablero de control'!$U71,
     IF(
       'Tablero de control'!$U71&gt;='Tablero de control'!$Y71,
       100,
       IF(
         'Tablero de control'!$S71&lt;='Tablero de control'!$Y71,
         0,
         (('Tablero de control'!$S71-'Tablero de control'!$U71)-('Tablero de control'!$Y71-'Tablero de control'!$U71))*100/('Tablero de control'!$S71-'Tablero de control'!$U71)
       )
     )
   )
)</f>
        <v>100</v>
      </c>
      <c r="AA71" s="254">
        <f>IF('Tablero de control'!$Z71&gt;100,100,'Tablero de control'!$Z71)</f>
        <v>100</v>
      </c>
      <c r="AB71" s="37" t="str">
        <f>IF(
  'Tablero de control'!$U71="NP",
  "NO PROGRAMADA",
  IF(
    OR('Tablero de control'!$Y71="",'Tablero de control'!$Z71&lt;=0),
    "SIN AVANCE",
    IF(
      'Tablero de control'!$Z71&lt;Parametros!$D$4*Parametros!$G$9,
      "MUY DEFICIENTE",
    IF(
      'Tablero de control'!$Z71&lt;Parametros!$D$4*Parametros!$G$8,
      "DEFICIENTE",
   IF(
      'Tablero de control'!$Z71&lt;Parametros!$D$4*Parametros!$G$7,
      "ACEPTABLE",
      IF(
        'Tablero de control'!$Z71&lt;Parametros!$D$4*Parametros!$G$6,
        "BUENO",
        IF(
          'Tablero de control'!$Z71&lt;Parametros!$D$4*Parametros!$G$5,
          "SATISFACTORIO",
          IF(
            'Tablero de control'!$Z71&gt;=Parametros!$D$4*Parametros!$G$4,
            "OPTIMO"
          )
        )
      )
    )
  )
)
)
)</f>
        <v>OPTIMO</v>
      </c>
    </row>
    <row r="72" spans="1:28" s="38" customFormat="1" ht="38.25" customHeight="1" x14ac:dyDescent="0.25">
      <c r="A72" s="286" t="s">
        <v>239</v>
      </c>
      <c r="B72" s="42" t="s">
        <v>246</v>
      </c>
      <c r="C72" s="42" t="s">
        <v>276</v>
      </c>
      <c r="D72" s="42" t="s">
        <v>343</v>
      </c>
      <c r="E72" s="42" t="s">
        <v>380</v>
      </c>
      <c r="F72" s="129">
        <v>6.9999999999999999E-4</v>
      </c>
      <c r="G72" s="144">
        <v>1E-3</v>
      </c>
      <c r="H72" s="83" t="s">
        <v>1906</v>
      </c>
      <c r="I72" s="144" t="s">
        <v>1924</v>
      </c>
      <c r="J72" s="273">
        <v>69</v>
      </c>
      <c r="K72" s="42" t="s">
        <v>600</v>
      </c>
      <c r="L72" s="42">
        <v>4502022</v>
      </c>
      <c r="M72" s="42" t="s">
        <v>57</v>
      </c>
      <c r="N72" s="42">
        <v>450202200</v>
      </c>
      <c r="O72" s="42" t="s">
        <v>188</v>
      </c>
      <c r="P72" s="42" t="s">
        <v>1980</v>
      </c>
      <c r="Q72" s="42" t="s">
        <v>29</v>
      </c>
      <c r="R72" s="80" t="s">
        <v>1858</v>
      </c>
      <c r="S72" s="80">
        <v>64</v>
      </c>
      <c r="T72" s="80">
        <v>64</v>
      </c>
      <c r="U72" s="80">
        <v>10</v>
      </c>
      <c r="V72" s="80">
        <v>18</v>
      </c>
      <c r="W72" s="80">
        <v>18</v>
      </c>
      <c r="X72" s="80">
        <v>18</v>
      </c>
      <c r="Y72" s="241">
        <v>46</v>
      </c>
      <c r="Z72" s="245">
        <f>IF(
'Tablero de control'!$U72="NP",
 0,
  IF(
     'Tablero de control'!$Q72&lt;&gt;"Reducción",
     'Tablero de control'!$Y72*100/'Tablero de control'!$U72,
     IF(
       'Tablero de control'!$U72&gt;='Tablero de control'!$Y72,
       100,
       IF(
         'Tablero de control'!$S72&lt;='Tablero de control'!$Y72,
         0,
         (('Tablero de control'!$S72-'Tablero de control'!$U72)-('Tablero de control'!$Y72-'Tablero de control'!$U72))*100/('Tablero de control'!$S72-'Tablero de control'!$U72)
       )
     )
   )
)</f>
        <v>460</v>
      </c>
      <c r="AA72" s="254">
        <f>IF('Tablero de control'!$Z72&gt;100,100,'Tablero de control'!$Z72)</f>
        <v>100</v>
      </c>
      <c r="AB72" s="37" t="str">
        <f>IF(
  'Tablero de control'!$U72="NP",
  "NO PROGRAMADA",
  IF(
    OR('Tablero de control'!$Y72="",'Tablero de control'!$Z72&lt;=0),
    "SIN AVANCE",
    IF(
      'Tablero de control'!$Z72&lt;Parametros!$D$4*Parametros!$G$9,
      "MUY DEFICIENTE",
    IF(
      'Tablero de control'!$Z72&lt;Parametros!$D$4*Parametros!$G$8,
      "DEFICIENTE",
   IF(
      'Tablero de control'!$Z72&lt;Parametros!$D$4*Parametros!$G$7,
      "ACEPTABLE",
      IF(
        'Tablero de control'!$Z72&lt;Parametros!$D$4*Parametros!$G$6,
        "BUENO",
        IF(
          'Tablero de control'!$Z72&lt;Parametros!$D$4*Parametros!$G$5,
          "SATISFACTORIO",
          IF(
            'Tablero de control'!$Z72&gt;=Parametros!$D$4*Parametros!$G$4,
            "OPTIMO"
          )
        )
      )
    )
  )
)
)
)</f>
        <v>OPTIMO</v>
      </c>
    </row>
    <row r="73" spans="1:28" s="38" customFormat="1" ht="63.75" customHeight="1" x14ac:dyDescent="0.25">
      <c r="A73" s="286" t="s">
        <v>239</v>
      </c>
      <c r="B73" s="42" t="s">
        <v>246</v>
      </c>
      <c r="C73" s="42" t="s">
        <v>276</v>
      </c>
      <c r="D73" s="42" t="s">
        <v>343</v>
      </c>
      <c r="E73" s="42" t="s">
        <v>380</v>
      </c>
      <c r="F73" s="129">
        <v>6.9999999999999999E-4</v>
      </c>
      <c r="G73" s="144">
        <v>1E-3</v>
      </c>
      <c r="H73" s="83" t="s">
        <v>1906</v>
      </c>
      <c r="I73" s="144" t="s">
        <v>1924</v>
      </c>
      <c r="J73" s="273">
        <v>70</v>
      </c>
      <c r="K73" s="42" t="s">
        <v>601</v>
      </c>
      <c r="L73" s="42">
        <v>4502038</v>
      </c>
      <c r="M73" s="42" t="s">
        <v>115</v>
      </c>
      <c r="N73" s="42">
        <v>450203800</v>
      </c>
      <c r="O73" s="42" t="s">
        <v>187</v>
      </c>
      <c r="P73" s="42" t="s">
        <v>2001</v>
      </c>
      <c r="Q73" s="42" t="s">
        <v>29</v>
      </c>
      <c r="R73" s="80" t="s">
        <v>1858</v>
      </c>
      <c r="S73" s="80">
        <v>4</v>
      </c>
      <c r="T73" s="80">
        <v>4</v>
      </c>
      <c r="U73" s="80">
        <v>1</v>
      </c>
      <c r="V73" s="80">
        <v>1</v>
      </c>
      <c r="W73" s="80">
        <v>1</v>
      </c>
      <c r="X73" s="80">
        <v>1</v>
      </c>
      <c r="Y73" s="241">
        <v>1</v>
      </c>
      <c r="Z73" s="245">
        <f>IF(
'Tablero de control'!$U73="NP",
 0,
  IF(
     'Tablero de control'!$Q73&lt;&gt;"Reducción",
     'Tablero de control'!$Y73*100/'Tablero de control'!$U73,
     IF(
       'Tablero de control'!$U73&gt;='Tablero de control'!$Y73,
       100,
       IF(
         'Tablero de control'!$S73&lt;='Tablero de control'!$Y73,
         0,
         (('Tablero de control'!$S73-'Tablero de control'!$U73)-('Tablero de control'!$Y73-'Tablero de control'!$U73))*100/('Tablero de control'!$S73-'Tablero de control'!$U73)
       )
     )
   )
)</f>
        <v>100</v>
      </c>
      <c r="AA73" s="254">
        <f>IF('Tablero de control'!$Z73&gt;100,100,'Tablero de control'!$Z73)</f>
        <v>100</v>
      </c>
      <c r="AB73" s="37" t="str">
        <f>IF(
  'Tablero de control'!$U73="NP",
  "NO PROGRAMADA",
  IF(
    OR('Tablero de control'!$Y73="",'Tablero de control'!$Z73&lt;=0),
    "SIN AVANCE",
    IF(
      'Tablero de control'!$Z73&lt;Parametros!$D$4*Parametros!$G$9,
      "MUY DEFICIENTE",
    IF(
      'Tablero de control'!$Z73&lt;Parametros!$D$4*Parametros!$G$8,
      "DEFICIENTE",
   IF(
      'Tablero de control'!$Z73&lt;Parametros!$D$4*Parametros!$G$7,
      "ACEPTABLE",
      IF(
        'Tablero de control'!$Z73&lt;Parametros!$D$4*Parametros!$G$6,
        "BUENO",
        IF(
          'Tablero de control'!$Z73&lt;Parametros!$D$4*Parametros!$G$5,
          "SATISFACTORIO",
          IF(
            'Tablero de control'!$Z73&gt;=Parametros!$D$4*Parametros!$G$4,
            "OPTIMO"
          )
        )
      )
    )
  )
)
)
)</f>
        <v>OPTIMO</v>
      </c>
    </row>
    <row r="74" spans="1:28" s="38" customFormat="1" ht="63.75" customHeight="1" x14ac:dyDescent="0.25">
      <c r="A74" s="286" t="s">
        <v>239</v>
      </c>
      <c r="B74" s="42" t="s">
        <v>246</v>
      </c>
      <c r="C74" s="42" t="s">
        <v>276</v>
      </c>
      <c r="D74" s="42" t="s">
        <v>343</v>
      </c>
      <c r="E74" s="42" t="s">
        <v>380</v>
      </c>
      <c r="F74" s="129">
        <v>6.9999999999999999E-4</v>
      </c>
      <c r="G74" s="144">
        <v>1E-3</v>
      </c>
      <c r="H74" s="83" t="s">
        <v>1906</v>
      </c>
      <c r="I74" s="144" t="s">
        <v>1924</v>
      </c>
      <c r="J74" s="273">
        <v>71</v>
      </c>
      <c r="K74" s="42" t="s">
        <v>602</v>
      </c>
      <c r="L74" s="42">
        <v>4502020</v>
      </c>
      <c r="M74" s="42" t="s">
        <v>1174</v>
      </c>
      <c r="N74" s="42">
        <v>450202001</v>
      </c>
      <c r="O74" s="42" t="s">
        <v>1546</v>
      </c>
      <c r="P74" s="42" t="s">
        <v>2001</v>
      </c>
      <c r="Q74" s="42" t="s">
        <v>30</v>
      </c>
      <c r="R74" s="82" t="s">
        <v>1858</v>
      </c>
      <c r="S74" s="80">
        <v>1</v>
      </c>
      <c r="T74" s="80">
        <v>14</v>
      </c>
      <c r="U74" s="80">
        <v>2</v>
      </c>
      <c r="V74" s="80">
        <v>4</v>
      </c>
      <c r="W74" s="80">
        <v>4</v>
      </c>
      <c r="X74" s="80">
        <v>4</v>
      </c>
      <c r="Y74" s="241">
        <v>0.5</v>
      </c>
      <c r="Z74" s="245">
        <f>IF(
'Tablero de control'!$U74="NP",
 0,
  IF(
     'Tablero de control'!$Q74&lt;&gt;"Reducción",
     'Tablero de control'!$Y74*100/'Tablero de control'!$U74,
     IF(
       'Tablero de control'!$U74&gt;='Tablero de control'!$Y74,
       100,
       IF(
         'Tablero de control'!$S74&lt;='Tablero de control'!$Y74,
         0,
         (('Tablero de control'!$S74-'Tablero de control'!$U74)-('Tablero de control'!$Y74-'Tablero de control'!$U74))*100/('Tablero de control'!$S74-'Tablero de control'!$U74)
       )
     )
   )
)</f>
        <v>25</v>
      </c>
      <c r="AA74" s="254">
        <f>IF('Tablero de control'!$Z74&gt;100,100,'Tablero de control'!$Z74)</f>
        <v>25</v>
      </c>
      <c r="AB74" s="37" t="str">
        <f>IF(
  'Tablero de control'!$U74="NP",
  "NO PROGRAMADA",
  IF(
    OR('Tablero de control'!$Y74="",'Tablero de control'!$Z74&lt;=0),
    "SIN AVANCE",
    IF(
      'Tablero de control'!$Z74&lt;Parametros!$D$4*Parametros!$G$9,
      "MUY DEFICIENTE",
    IF(
      'Tablero de control'!$Z74&lt;Parametros!$D$4*Parametros!$G$8,
      "DEFICIENTE",
   IF(
      'Tablero de control'!$Z74&lt;Parametros!$D$4*Parametros!$G$7,
      "ACEPTABLE",
      IF(
        'Tablero de control'!$Z74&lt;Parametros!$D$4*Parametros!$G$6,
        "BUENO",
        IF(
          'Tablero de control'!$Z74&lt;Parametros!$D$4*Parametros!$G$5,
          "SATISFACTORIO",
          IF(
            'Tablero de control'!$Z74&gt;=Parametros!$D$4*Parametros!$G$4,
            "OPTIMO"
          )
        )
      )
    )
  )
)
)
)</f>
        <v>MUY DEFICIENTE</v>
      </c>
    </row>
    <row r="75" spans="1:28" s="38" customFormat="1" ht="33.75" customHeight="1" x14ac:dyDescent="0.25">
      <c r="A75" s="286" t="s">
        <v>239</v>
      </c>
      <c r="B75" s="42" t="s">
        <v>246</v>
      </c>
      <c r="C75" s="42" t="s">
        <v>276</v>
      </c>
      <c r="D75" s="42" t="s">
        <v>343</v>
      </c>
      <c r="E75" s="42" t="s">
        <v>380</v>
      </c>
      <c r="F75" s="129">
        <v>6.9999999999999999E-4</v>
      </c>
      <c r="G75" s="144">
        <v>1E-3</v>
      </c>
      <c r="H75" s="83" t="s">
        <v>1906</v>
      </c>
      <c r="I75" s="144" t="s">
        <v>1924</v>
      </c>
      <c r="J75" s="273">
        <v>72</v>
      </c>
      <c r="K75" s="42" t="s">
        <v>603</v>
      </c>
      <c r="L75" s="42" t="s">
        <v>1163</v>
      </c>
      <c r="M75" s="42" t="s">
        <v>101</v>
      </c>
      <c r="N75" s="42">
        <v>450200110</v>
      </c>
      <c r="O75" s="42" t="s">
        <v>1547</v>
      </c>
      <c r="P75" s="42" t="s">
        <v>2001</v>
      </c>
      <c r="Q75" s="42" t="s">
        <v>30</v>
      </c>
      <c r="R75" s="82" t="s">
        <v>1858</v>
      </c>
      <c r="S75" s="80">
        <v>4</v>
      </c>
      <c r="T75" s="80">
        <v>4</v>
      </c>
      <c r="U75" s="80">
        <v>4</v>
      </c>
      <c r="V75" s="80">
        <v>4</v>
      </c>
      <c r="W75" s="80">
        <v>4</v>
      </c>
      <c r="X75" s="80">
        <v>4</v>
      </c>
      <c r="Y75" s="241">
        <v>2</v>
      </c>
      <c r="Z75" s="245">
        <f>IF(
'Tablero de control'!$U75="NP",
 0,
  IF(
     'Tablero de control'!$Q75&lt;&gt;"Reducción",
     'Tablero de control'!$Y75*100/'Tablero de control'!$U75,
     IF(
       'Tablero de control'!$U75&gt;='Tablero de control'!$Y75,
       100,
       IF(
         'Tablero de control'!$S75&lt;='Tablero de control'!$Y75,
         0,
         (('Tablero de control'!$S75-'Tablero de control'!$U75)-('Tablero de control'!$Y75-'Tablero de control'!$U75))*100/('Tablero de control'!$S75-'Tablero de control'!$U75)
       )
     )
   )
)</f>
        <v>50</v>
      </c>
      <c r="AA75" s="254">
        <f>IF('Tablero de control'!$Z75&gt;100,100,'Tablero de control'!$Z75)</f>
        <v>50</v>
      </c>
      <c r="AB75" s="37" t="str">
        <f>IF(
  'Tablero de control'!$U75="NP",
  "NO PROGRAMADA",
  IF(
    OR('Tablero de control'!$Y75="",'Tablero de control'!$Z75&lt;=0),
    "SIN AVANCE",
    IF(
      'Tablero de control'!$Z75&lt;Parametros!$D$4*Parametros!$G$9,
      "MUY DEFICIENTE",
    IF(
      'Tablero de control'!$Z75&lt;Parametros!$D$4*Parametros!$G$8,
      "DEFICIENTE",
   IF(
      'Tablero de control'!$Z75&lt;Parametros!$D$4*Parametros!$G$7,
      "ACEPTABLE",
      IF(
        'Tablero de control'!$Z75&lt;Parametros!$D$4*Parametros!$G$6,
        "BUENO",
        IF(
          'Tablero de control'!$Z75&lt;Parametros!$D$4*Parametros!$G$5,
          "SATISFACTORIO",
          IF(
            'Tablero de control'!$Z75&gt;=Parametros!$D$4*Parametros!$G$4,
            "OPTIMO"
          )
        )
      )
    )
  )
)
)
)</f>
        <v>DEFICIENTE</v>
      </c>
    </row>
    <row r="76" spans="1:28" s="38" customFormat="1" ht="33.75" customHeight="1" x14ac:dyDescent="0.25">
      <c r="A76" s="286" t="s">
        <v>239</v>
      </c>
      <c r="B76" s="42" t="s">
        <v>246</v>
      </c>
      <c r="C76" s="42" t="s">
        <v>276</v>
      </c>
      <c r="D76" s="42" t="s">
        <v>343</v>
      </c>
      <c r="E76" s="42" t="s">
        <v>380</v>
      </c>
      <c r="F76" s="129">
        <v>6.9999999999999999E-4</v>
      </c>
      <c r="G76" s="144">
        <v>1E-3</v>
      </c>
      <c r="H76" s="83" t="s">
        <v>1906</v>
      </c>
      <c r="I76" s="144" t="s">
        <v>1924</v>
      </c>
      <c r="J76" s="273">
        <v>73</v>
      </c>
      <c r="K76" s="42" t="s">
        <v>604</v>
      </c>
      <c r="L76" s="42">
        <v>4502021</v>
      </c>
      <c r="M76" s="42" t="s">
        <v>119</v>
      </c>
      <c r="N76" s="42">
        <v>4502001</v>
      </c>
      <c r="O76" s="42" t="s">
        <v>212</v>
      </c>
      <c r="P76" s="42" t="s">
        <v>2001</v>
      </c>
      <c r="Q76" s="42" t="s">
        <v>29</v>
      </c>
      <c r="R76" s="80" t="s">
        <v>1858</v>
      </c>
      <c r="S76" s="80">
        <v>1</v>
      </c>
      <c r="T76" s="80">
        <v>4</v>
      </c>
      <c r="U76" s="80">
        <v>1</v>
      </c>
      <c r="V76" s="80">
        <v>1</v>
      </c>
      <c r="W76" s="80">
        <v>1</v>
      </c>
      <c r="X76" s="80">
        <v>1</v>
      </c>
      <c r="Y76" s="241">
        <v>1</v>
      </c>
      <c r="Z76" s="245">
        <f>IF(
'Tablero de control'!$U76="NP",
 0,
  IF(
     'Tablero de control'!$Q76&lt;&gt;"Reducción",
     'Tablero de control'!$Y76*100/'Tablero de control'!$U76,
     IF(
       'Tablero de control'!$U76&gt;='Tablero de control'!$Y76,
       100,
       IF(
         'Tablero de control'!$S76&lt;='Tablero de control'!$Y76,
         0,
         (('Tablero de control'!$S76-'Tablero de control'!$U76)-('Tablero de control'!$Y76-'Tablero de control'!$U76))*100/('Tablero de control'!$S76-'Tablero de control'!$U76)
       )
     )
   )
)</f>
        <v>100</v>
      </c>
      <c r="AA76" s="254">
        <f>IF('Tablero de control'!$Z76&gt;100,100,'Tablero de control'!$Z76)</f>
        <v>100</v>
      </c>
      <c r="AB76" s="37" t="str">
        <f>IF(
  'Tablero de control'!$U76="NP",
  "NO PROGRAMADA",
  IF(
    OR('Tablero de control'!$Y76="",'Tablero de control'!$Z76&lt;=0),
    "SIN AVANCE",
    IF(
      'Tablero de control'!$Z76&lt;Parametros!$D$4*Parametros!$G$9,
      "MUY DEFICIENTE",
    IF(
      'Tablero de control'!$Z76&lt;Parametros!$D$4*Parametros!$G$8,
      "DEFICIENTE",
   IF(
      'Tablero de control'!$Z76&lt;Parametros!$D$4*Parametros!$G$7,
      "ACEPTABLE",
      IF(
        'Tablero de control'!$Z76&lt;Parametros!$D$4*Parametros!$G$6,
        "BUENO",
        IF(
          'Tablero de control'!$Z76&lt;Parametros!$D$4*Parametros!$G$5,
          "SATISFACTORIO",
          IF(
            'Tablero de control'!$Z76&gt;=Parametros!$D$4*Parametros!$G$4,
            "OPTIMO"
          )
        )
      )
    )
  )
)
)
)</f>
        <v>OPTIMO</v>
      </c>
    </row>
    <row r="77" spans="1:28" s="38" customFormat="1" ht="38.25" customHeight="1" x14ac:dyDescent="0.25">
      <c r="A77" s="286" t="s">
        <v>239</v>
      </c>
      <c r="B77" s="42" t="s">
        <v>246</v>
      </c>
      <c r="C77" s="42" t="s">
        <v>276</v>
      </c>
      <c r="D77" s="42" t="s">
        <v>343</v>
      </c>
      <c r="E77" s="42" t="s">
        <v>380</v>
      </c>
      <c r="F77" s="129">
        <v>6.9999999999999999E-4</v>
      </c>
      <c r="G77" s="144">
        <v>1E-3</v>
      </c>
      <c r="H77" s="83" t="s">
        <v>1906</v>
      </c>
      <c r="I77" s="144" t="s">
        <v>1924</v>
      </c>
      <c r="J77" s="273">
        <v>74</v>
      </c>
      <c r="K77" s="42" t="s">
        <v>605</v>
      </c>
      <c r="L77" s="42">
        <v>4502035</v>
      </c>
      <c r="M77" s="42" t="s">
        <v>63</v>
      </c>
      <c r="N77" s="42">
        <v>450203501</v>
      </c>
      <c r="O77" s="42" t="s">
        <v>157</v>
      </c>
      <c r="P77" s="42" t="s">
        <v>2001</v>
      </c>
      <c r="Q77" s="42" t="s">
        <v>30</v>
      </c>
      <c r="R77" s="82" t="s">
        <v>1858</v>
      </c>
      <c r="S77" s="80">
        <v>4</v>
      </c>
      <c r="T77" s="80">
        <v>4</v>
      </c>
      <c r="U77" s="80">
        <v>4</v>
      </c>
      <c r="V77" s="80">
        <v>4</v>
      </c>
      <c r="W77" s="80">
        <v>4</v>
      </c>
      <c r="X77" s="80">
        <v>4</v>
      </c>
      <c r="Y77" s="241">
        <v>3</v>
      </c>
      <c r="Z77" s="245">
        <f>IF(
'Tablero de control'!$U77="NP",
 0,
  IF(
     'Tablero de control'!$Q77&lt;&gt;"Reducción",
     'Tablero de control'!$Y77*100/'Tablero de control'!$U77,
     IF(
       'Tablero de control'!$U77&gt;='Tablero de control'!$Y77,
       100,
       IF(
         'Tablero de control'!$S77&lt;='Tablero de control'!$Y77,
         0,
         (('Tablero de control'!$S77-'Tablero de control'!$U77)-('Tablero de control'!$Y77-'Tablero de control'!$U77))*100/('Tablero de control'!$S77-'Tablero de control'!$U77)
       )
     )
   )
)</f>
        <v>75</v>
      </c>
      <c r="AA77" s="254">
        <f>IF('Tablero de control'!$Z77&gt;100,100,'Tablero de control'!$Z77)</f>
        <v>75</v>
      </c>
      <c r="AB77" s="37" t="str">
        <f>IF(
  'Tablero de control'!$U77="NP",
  "NO PROGRAMADA",
  IF(
    OR('Tablero de control'!$Y77="",'Tablero de control'!$Z77&lt;=0),
    "SIN AVANCE",
    IF(
      'Tablero de control'!$Z77&lt;Parametros!$D$4*Parametros!$G$9,
      "MUY DEFICIENTE",
    IF(
      'Tablero de control'!$Z77&lt;Parametros!$D$4*Parametros!$G$8,
      "DEFICIENTE",
   IF(
      'Tablero de control'!$Z77&lt;Parametros!$D$4*Parametros!$G$7,
      "ACEPTABLE",
      IF(
        'Tablero de control'!$Z77&lt;Parametros!$D$4*Parametros!$G$6,
        "BUENO",
        IF(
          'Tablero de control'!$Z77&lt;Parametros!$D$4*Parametros!$G$5,
          "SATISFACTORIO",
          IF(
            'Tablero de control'!$Z77&gt;=Parametros!$D$4*Parametros!$G$4,
            "OPTIMO"
          )
        )
      )
    )
  )
)
)
)</f>
        <v>BUENO</v>
      </c>
    </row>
    <row r="78" spans="1:28" s="38" customFormat="1" ht="51" customHeight="1" x14ac:dyDescent="0.25">
      <c r="A78" s="286" t="s">
        <v>239</v>
      </c>
      <c r="B78" s="42" t="s">
        <v>246</v>
      </c>
      <c r="C78" s="42" t="s">
        <v>276</v>
      </c>
      <c r="D78" s="42" t="s">
        <v>343</v>
      </c>
      <c r="E78" s="42" t="s">
        <v>380</v>
      </c>
      <c r="F78" s="129">
        <v>6.9999999999999999E-4</v>
      </c>
      <c r="G78" s="144">
        <v>1E-3</v>
      </c>
      <c r="H78" s="83" t="s">
        <v>1906</v>
      </c>
      <c r="I78" s="144" t="s">
        <v>1924</v>
      </c>
      <c r="J78" s="273">
        <v>75</v>
      </c>
      <c r="K78" s="273" t="s">
        <v>606</v>
      </c>
      <c r="L78" s="273">
        <v>4502021</v>
      </c>
      <c r="M78" s="273" t="s">
        <v>119</v>
      </c>
      <c r="N78" s="273">
        <v>450202100</v>
      </c>
      <c r="O78" s="273" t="s">
        <v>192</v>
      </c>
      <c r="P78" s="273" t="s">
        <v>2002</v>
      </c>
      <c r="Q78" s="273" t="s">
        <v>30</v>
      </c>
      <c r="R78" s="282" t="s">
        <v>1858</v>
      </c>
      <c r="S78" s="277">
        <v>0</v>
      </c>
      <c r="T78" s="282">
        <v>1</v>
      </c>
      <c r="U78" s="277">
        <v>1</v>
      </c>
      <c r="V78" s="282">
        <v>1</v>
      </c>
      <c r="W78" s="282">
        <v>1</v>
      </c>
      <c r="X78" s="282">
        <v>1</v>
      </c>
      <c r="Y78" s="285">
        <v>0</v>
      </c>
      <c r="Z78" s="245">
        <f>IF(
'Tablero de control'!$U78="NP",
 0,
  IF(
     'Tablero de control'!$Q78&lt;&gt;"Reducción",
     'Tablero de control'!$Y78*100/'Tablero de control'!$U78,
     IF(
       'Tablero de control'!$U78&gt;='Tablero de control'!$Y78,
       100,
       IF(
         'Tablero de control'!$S78&lt;='Tablero de control'!$Y78,
         0,
         (('Tablero de control'!$S78-'Tablero de control'!$U78)-('Tablero de control'!$Y78-'Tablero de control'!$U78))*100/('Tablero de control'!$S78-'Tablero de control'!$U78)
       )
     )
   )
)</f>
        <v>0</v>
      </c>
      <c r="AA78" s="254">
        <f>IF('Tablero de control'!$Z78&gt;100,100,'Tablero de control'!$Z78)</f>
        <v>0</v>
      </c>
      <c r="AB78" s="37" t="str">
        <f>IF(
  'Tablero de control'!$U78="NP",
  "NO PROGRAMADA",
  IF(
    OR('Tablero de control'!$Y78="",'Tablero de control'!$Z78&lt;=0),
    "SIN AVANCE",
    IF(
      'Tablero de control'!$Z78&lt;Parametros!$D$4*Parametros!$G$9,
      "MUY DEFICIENTE",
    IF(
      'Tablero de control'!$Z78&lt;Parametros!$D$4*Parametros!$G$8,
      "DEFICIENTE",
   IF(
      'Tablero de control'!$Z78&lt;Parametros!$D$4*Parametros!$G$7,
      "ACEPTABLE",
      IF(
        'Tablero de control'!$Z78&lt;Parametros!$D$4*Parametros!$G$6,
        "BUENO",
        IF(
          'Tablero de control'!$Z78&lt;Parametros!$D$4*Parametros!$G$5,
          "SATISFACTORIO",
          IF(
            'Tablero de control'!$Z78&gt;=Parametros!$D$4*Parametros!$G$4,
            "OPTIMO"
          )
        )
      )
    )
  )
)
)
)</f>
        <v>SIN AVANCE</v>
      </c>
    </row>
    <row r="79" spans="1:28" s="38" customFormat="1" ht="63.75" customHeight="1" x14ac:dyDescent="0.25">
      <c r="A79" s="286" t="s">
        <v>239</v>
      </c>
      <c r="B79" s="42" t="s">
        <v>246</v>
      </c>
      <c r="C79" s="42" t="s">
        <v>276</v>
      </c>
      <c r="D79" s="42" t="s">
        <v>343</v>
      </c>
      <c r="E79" s="42" t="s">
        <v>380</v>
      </c>
      <c r="F79" s="129">
        <v>6.9999999999999999E-4</v>
      </c>
      <c r="G79" s="144">
        <v>1E-3</v>
      </c>
      <c r="H79" s="83" t="s">
        <v>1906</v>
      </c>
      <c r="I79" s="144" t="s">
        <v>1924</v>
      </c>
      <c r="J79" s="273">
        <v>76</v>
      </c>
      <c r="K79" s="42" t="s">
        <v>607</v>
      </c>
      <c r="L79" s="42">
        <v>4502034</v>
      </c>
      <c r="M79" s="42" t="s">
        <v>79</v>
      </c>
      <c r="N79" s="42">
        <v>450203414</v>
      </c>
      <c r="O79" s="42" t="s">
        <v>1548</v>
      </c>
      <c r="P79" s="42" t="s">
        <v>1980</v>
      </c>
      <c r="Q79" s="42" t="s">
        <v>29</v>
      </c>
      <c r="R79" s="80" t="s">
        <v>1858</v>
      </c>
      <c r="S79" s="80" t="s">
        <v>9</v>
      </c>
      <c r="T79" s="80">
        <v>4</v>
      </c>
      <c r="U79" s="80">
        <v>1</v>
      </c>
      <c r="V79" s="80">
        <v>1</v>
      </c>
      <c r="W79" s="80">
        <v>1</v>
      </c>
      <c r="X79" s="80">
        <v>1</v>
      </c>
      <c r="Y79" s="241">
        <v>1</v>
      </c>
      <c r="Z79" s="245">
        <f>IF(
'Tablero de control'!$U79="NP",
 0,
  IF(
     'Tablero de control'!$Q79&lt;&gt;"Reducción",
     'Tablero de control'!$Y79*100/'Tablero de control'!$U79,
     IF(
       'Tablero de control'!$U79&gt;='Tablero de control'!$Y79,
       100,
       IF(
         'Tablero de control'!$S79&lt;='Tablero de control'!$Y79,
         0,
         (('Tablero de control'!$S79-'Tablero de control'!$U79)-('Tablero de control'!$Y79-'Tablero de control'!$U79))*100/('Tablero de control'!$S79-'Tablero de control'!$U79)
       )
     )
   )
)</f>
        <v>100</v>
      </c>
      <c r="AA79" s="254">
        <f>IF('Tablero de control'!$Z79&gt;100,100,'Tablero de control'!$Z79)</f>
        <v>100</v>
      </c>
      <c r="AB79" s="37" t="str">
        <f>IF(
  'Tablero de control'!$U79="NP",
  "NO PROGRAMADA",
  IF(
    OR('Tablero de control'!$Y79="",'Tablero de control'!$Z79&lt;=0),
    "SIN AVANCE",
    IF(
      'Tablero de control'!$Z79&lt;Parametros!$D$4*Parametros!$G$9,
      "MUY DEFICIENTE",
    IF(
      'Tablero de control'!$Z79&lt;Parametros!$D$4*Parametros!$G$8,
      "DEFICIENTE",
   IF(
      'Tablero de control'!$Z79&lt;Parametros!$D$4*Parametros!$G$7,
      "ACEPTABLE",
      IF(
        'Tablero de control'!$Z79&lt;Parametros!$D$4*Parametros!$G$6,
        "BUENO",
        IF(
          'Tablero de control'!$Z79&lt;Parametros!$D$4*Parametros!$G$5,
          "SATISFACTORIO",
          IF(
            'Tablero de control'!$Z79&gt;=Parametros!$D$4*Parametros!$G$4,
            "OPTIMO"
          )
        )
      )
    )
  )
)
)
)</f>
        <v>OPTIMO</v>
      </c>
    </row>
    <row r="80" spans="1:28" s="38" customFormat="1" ht="63.75" customHeight="1" x14ac:dyDescent="0.25">
      <c r="A80" s="286" t="s">
        <v>239</v>
      </c>
      <c r="B80" s="42" t="s">
        <v>246</v>
      </c>
      <c r="C80" s="42" t="s">
        <v>276</v>
      </c>
      <c r="D80" s="42" t="s">
        <v>343</v>
      </c>
      <c r="E80" s="42" t="s">
        <v>380</v>
      </c>
      <c r="F80" s="129">
        <v>6.9999999999999999E-4</v>
      </c>
      <c r="G80" s="144">
        <v>1E-3</v>
      </c>
      <c r="H80" s="83" t="s">
        <v>1906</v>
      </c>
      <c r="I80" s="144" t="s">
        <v>1924</v>
      </c>
      <c r="J80" s="273">
        <v>77</v>
      </c>
      <c r="K80" s="42" t="s">
        <v>608</v>
      </c>
      <c r="L80" s="42">
        <v>4502034</v>
      </c>
      <c r="M80" s="42" t="s">
        <v>79</v>
      </c>
      <c r="N80" s="42">
        <v>450203413</v>
      </c>
      <c r="O80" s="42" t="s">
        <v>1549</v>
      </c>
      <c r="P80" s="42" t="s">
        <v>1980</v>
      </c>
      <c r="Q80" s="42" t="s">
        <v>29</v>
      </c>
      <c r="R80" s="80" t="s">
        <v>1858</v>
      </c>
      <c r="S80" s="80" t="s">
        <v>9</v>
      </c>
      <c r="T80" s="80">
        <v>80</v>
      </c>
      <c r="U80" s="80">
        <v>20</v>
      </c>
      <c r="V80" s="80">
        <v>20</v>
      </c>
      <c r="W80" s="80">
        <v>20</v>
      </c>
      <c r="X80" s="80">
        <v>20</v>
      </c>
      <c r="Y80" s="241">
        <v>12</v>
      </c>
      <c r="Z80" s="245">
        <f>IF(
'Tablero de control'!$U80="NP",
 0,
  IF(
     'Tablero de control'!$Q80&lt;&gt;"Reducción",
     'Tablero de control'!$Y80*100/'Tablero de control'!$U80,
     IF(
       'Tablero de control'!$U80&gt;='Tablero de control'!$Y80,
       100,
       IF(
         'Tablero de control'!$S80&lt;='Tablero de control'!$Y80,
         0,
         (('Tablero de control'!$S80-'Tablero de control'!$U80)-('Tablero de control'!$Y80-'Tablero de control'!$U80))*100/('Tablero de control'!$S80-'Tablero de control'!$U80)
       )
     )
   )
)</f>
        <v>60</v>
      </c>
      <c r="AA80" s="254">
        <f>IF('Tablero de control'!$Z80&gt;100,100,'Tablero de control'!$Z80)</f>
        <v>60</v>
      </c>
      <c r="AB80" s="37" t="str">
        <f>IF(
  'Tablero de control'!$U80="NP",
  "NO PROGRAMADA",
  IF(
    OR('Tablero de control'!$Y80="",'Tablero de control'!$Z80&lt;=0),
    "SIN AVANCE",
    IF(
      'Tablero de control'!$Z80&lt;Parametros!$D$4*Parametros!$G$9,
      "MUY DEFICIENTE",
    IF(
      'Tablero de control'!$Z80&lt;Parametros!$D$4*Parametros!$G$8,
      "DEFICIENTE",
   IF(
      'Tablero de control'!$Z80&lt;Parametros!$D$4*Parametros!$G$7,
      "ACEPTABLE",
      IF(
        'Tablero de control'!$Z80&lt;Parametros!$D$4*Parametros!$G$6,
        "BUENO",
        IF(
          'Tablero de control'!$Z80&lt;Parametros!$D$4*Parametros!$G$5,
          "SATISFACTORIO",
          IF(
            'Tablero de control'!$Z80&gt;=Parametros!$D$4*Parametros!$G$4,
            "OPTIMO"
          )
        )
      )
    )
  )
)
)
)</f>
        <v>ACEPTABLE</v>
      </c>
    </row>
    <row r="81" spans="1:28" s="38" customFormat="1" ht="76.5" customHeight="1" x14ac:dyDescent="0.25">
      <c r="A81" s="286" t="s">
        <v>239</v>
      </c>
      <c r="B81" s="42" t="s">
        <v>246</v>
      </c>
      <c r="C81" s="42" t="s">
        <v>276</v>
      </c>
      <c r="D81" s="42" t="s">
        <v>343</v>
      </c>
      <c r="E81" s="42" t="s">
        <v>380</v>
      </c>
      <c r="F81" s="129">
        <v>6.9999999999999999E-4</v>
      </c>
      <c r="G81" s="144">
        <v>1E-3</v>
      </c>
      <c r="H81" s="83" t="s">
        <v>1906</v>
      </c>
      <c r="I81" s="144" t="s">
        <v>1924</v>
      </c>
      <c r="J81" s="273">
        <v>78</v>
      </c>
      <c r="K81" s="42" t="s">
        <v>609</v>
      </c>
      <c r="L81" s="42">
        <v>4502001</v>
      </c>
      <c r="M81" s="42" t="s">
        <v>101</v>
      </c>
      <c r="N81" s="42">
        <v>450200113</v>
      </c>
      <c r="O81" s="42" t="s">
        <v>1550</v>
      </c>
      <c r="P81" s="42" t="s">
        <v>1980</v>
      </c>
      <c r="Q81" s="42" t="s">
        <v>30</v>
      </c>
      <c r="R81" s="80" t="s">
        <v>1858</v>
      </c>
      <c r="S81" s="80">
        <v>0</v>
      </c>
      <c r="T81" s="80">
        <v>1</v>
      </c>
      <c r="U81" s="80">
        <v>1</v>
      </c>
      <c r="V81" s="80">
        <v>1</v>
      </c>
      <c r="W81" s="80">
        <v>1</v>
      </c>
      <c r="X81" s="80">
        <v>1</v>
      </c>
      <c r="Y81" s="241">
        <v>1</v>
      </c>
      <c r="Z81" s="245">
        <f>IF(
'Tablero de control'!$U81="NP",
 0,
  IF(
     'Tablero de control'!$Q81&lt;&gt;"Reducción",
     'Tablero de control'!$Y81*100/'Tablero de control'!$U81,
     IF(
       'Tablero de control'!$U81&gt;='Tablero de control'!$Y81,
       100,
       IF(
         'Tablero de control'!$S81&lt;='Tablero de control'!$Y81,
         0,
         (('Tablero de control'!$S81-'Tablero de control'!$U81)-('Tablero de control'!$Y81-'Tablero de control'!$U81))*100/('Tablero de control'!$S81-'Tablero de control'!$U81)
       )
     )
   )
)</f>
        <v>100</v>
      </c>
      <c r="AA81" s="254">
        <f>IF('Tablero de control'!$Z81&gt;100,100,'Tablero de control'!$Z81)</f>
        <v>100</v>
      </c>
      <c r="AB81" s="37" t="str">
        <f>IF(
  'Tablero de control'!$U81="NP",
  "NO PROGRAMADA",
  IF(
    OR('Tablero de control'!$Y81="",'Tablero de control'!$Z81&lt;=0),
    "SIN AVANCE",
    IF(
      'Tablero de control'!$Z81&lt;Parametros!$D$4*Parametros!$G$9,
      "MUY DEFICIENTE",
    IF(
      'Tablero de control'!$Z81&lt;Parametros!$D$4*Parametros!$G$8,
      "DEFICIENTE",
   IF(
      'Tablero de control'!$Z81&lt;Parametros!$D$4*Parametros!$G$7,
      "ACEPTABLE",
      IF(
        'Tablero de control'!$Z81&lt;Parametros!$D$4*Parametros!$G$6,
        "BUENO",
        IF(
          'Tablero de control'!$Z81&lt;Parametros!$D$4*Parametros!$G$5,
          "SATISFACTORIO",
          IF(
            'Tablero de control'!$Z81&gt;=Parametros!$D$4*Parametros!$G$4,
            "OPTIMO"
          )
        )
      )
    )
  )
)
)
)</f>
        <v>OPTIMO</v>
      </c>
    </row>
    <row r="82" spans="1:28" s="38" customFormat="1" ht="42" customHeight="1" x14ac:dyDescent="0.25">
      <c r="A82" s="286" t="s">
        <v>239</v>
      </c>
      <c r="B82" s="42" t="s">
        <v>246</v>
      </c>
      <c r="C82" s="42" t="s">
        <v>276</v>
      </c>
      <c r="D82" s="42" t="s">
        <v>343</v>
      </c>
      <c r="E82" s="42" t="s">
        <v>380</v>
      </c>
      <c r="F82" s="129">
        <v>6.9999999999999999E-4</v>
      </c>
      <c r="G82" s="144">
        <v>1E-3</v>
      </c>
      <c r="H82" s="83" t="s">
        <v>1906</v>
      </c>
      <c r="I82" s="144" t="s">
        <v>1924</v>
      </c>
      <c r="J82" s="273">
        <v>79</v>
      </c>
      <c r="K82" s="42" t="s">
        <v>610</v>
      </c>
      <c r="L82" s="42" t="s">
        <v>1175</v>
      </c>
      <c r="M82" s="42" t="s">
        <v>50</v>
      </c>
      <c r="N82" s="42">
        <v>450203200</v>
      </c>
      <c r="O82" s="42" t="s">
        <v>102</v>
      </c>
      <c r="P82" s="42" t="s">
        <v>1980</v>
      </c>
      <c r="Q82" s="42" t="s">
        <v>30</v>
      </c>
      <c r="R82" s="82" t="s">
        <v>1858</v>
      </c>
      <c r="S82" s="80">
        <v>1</v>
      </c>
      <c r="T82" s="80">
        <v>1</v>
      </c>
      <c r="U82" s="80">
        <v>1</v>
      </c>
      <c r="V82" s="80">
        <v>1</v>
      </c>
      <c r="W82" s="80">
        <v>1</v>
      </c>
      <c r="X82" s="80">
        <v>1</v>
      </c>
      <c r="Y82" s="241">
        <v>0.5</v>
      </c>
      <c r="Z82" s="245">
        <f>IF(
'Tablero de control'!$U82="NP",
 0,
  IF(
     'Tablero de control'!$Q82&lt;&gt;"Reducción",
     'Tablero de control'!$Y82*100/'Tablero de control'!$U82,
     IF(
       'Tablero de control'!$U82&gt;='Tablero de control'!$Y82,
       100,
       IF(
         'Tablero de control'!$S82&lt;='Tablero de control'!$Y82,
         0,
         (('Tablero de control'!$S82-'Tablero de control'!$U82)-('Tablero de control'!$Y82-'Tablero de control'!$U82))*100/('Tablero de control'!$S82-'Tablero de control'!$U82)
       )
     )
   )
)</f>
        <v>50</v>
      </c>
      <c r="AA82" s="254">
        <f>IF('Tablero de control'!$Z82&gt;100,100,'Tablero de control'!$Z82)</f>
        <v>50</v>
      </c>
      <c r="AB82" s="37" t="str">
        <f>IF(
  'Tablero de control'!$U82="NP",
  "NO PROGRAMADA",
  IF(
    OR('Tablero de control'!$Y82="",'Tablero de control'!$Z82&lt;=0),
    "SIN AVANCE",
    IF(
      'Tablero de control'!$Z82&lt;Parametros!$D$4*Parametros!$G$9,
      "MUY DEFICIENTE",
    IF(
      'Tablero de control'!$Z82&lt;Parametros!$D$4*Parametros!$G$8,
      "DEFICIENTE",
   IF(
      'Tablero de control'!$Z82&lt;Parametros!$D$4*Parametros!$G$7,
      "ACEPTABLE",
      IF(
        'Tablero de control'!$Z82&lt;Parametros!$D$4*Parametros!$G$6,
        "BUENO",
        IF(
          'Tablero de control'!$Z82&lt;Parametros!$D$4*Parametros!$G$5,
          "SATISFACTORIO",
          IF(
            'Tablero de control'!$Z82&gt;=Parametros!$D$4*Parametros!$G$4,
            "OPTIMO"
          )
        )
      )
    )
  )
)
)
)</f>
        <v>DEFICIENTE</v>
      </c>
    </row>
    <row r="83" spans="1:28" s="38" customFormat="1" ht="42.75" customHeight="1" x14ac:dyDescent="0.25">
      <c r="A83" s="286" t="s">
        <v>239</v>
      </c>
      <c r="B83" s="42" t="s">
        <v>246</v>
      </c>
      <c r="C83" s="42" t="s">
        <v>277</v>
      </c>
      <c r="D83" s="42" t="s">
        <v>344</v>
      </c>
      <c r="E83" s="42" t="s">
        <v>381</v>
      </c>
      <c r="F83" s="83" t="s">
        <v>505</v>
      </c>
      <c r="G83" s="83" t="s">
        <v>523</v>
      </c>
      <c r="H83" s="83" t="s">
        <v>1906</v>
      </c>
      <c r="I83" s="83" t="s">
        <v>1928</v>
      </c>
      <c r="J83" s="273">
        <v>80</v>
      </c>
      <c r="K83" s="42" t="s">
        <v>611</v>
      </c>
      <c r="L83" s="42">
        <v>4502038</v>
      </c>
      <c r="M83" s="42" t="s">
        <v>115</v>
      </c>
      <c r="N83" s="42">
        <v>450203800</v>
      </c>
      <c r="O83" s="42" t="s">
        <v>187</v>
      </c>
      <c r="P83" s="42" t="s">
        <v>2003</v>
      </c>
      <c r="Q83" s="42" t="s">
        <v>30</v>
      </c>
      <c r="R83" s="80" t="s">
        <v>1858</v>
      </c>
      <c r="S83" s="80">
        <v>0</v>
      </c>
      <c r="T83" s="80">
        <v>1</v>
      </c>
      <c r="U83" s="81" t="s">
        <v>10</v>
      </c>
      <c r="V83" s="84">
        <v>1</v>
      </c>
      <c r="W83" s="80">
        <v>1</v>
      </c>
      <c r="X83" s="80">
        <v>1</v>
      </c>
      <c r="Y83" s="241">
        <v>0</v>
      </c>
      <c r="Z83" s="245">
        <f>IF(
'Tablero de control'!$U83="NP",
 0,
  IF(
     'Tablero de control'!$Q83&lt;&gt;"Reducción",
     'Tablero de control'!$Y83*100/'Tablero de control'!$U83,
     IF(
       'Tablero de control'!$U83&gt;='Tablero de control'!$Y83,
       100,
       IF(
         'Tablero de control'!$S83&lt;='Tablero de control'!$Y83,
         0,
         (('Tablero de control'!$S83-'Tablero de control'!$U83)-('Tablero de control'!$Y83-'Tablero de control'!$U83))*100/('Tablero de control'!$S83-'Tablero de control'!$U83)
       )
     )
   )
)</f>
        <v>0</v>
      </c>
      <c r="AA83" s="254">
        <f>IF('Tablero de control'!$Z83&gt;100,100,'Tablero de control'!$Z83)</f>
        <v>0</v>
      </c>
      <c r="AB83" s="37" t="str">
        <f>IF(
  'Tablero de control'!$U83="NP",
  "NO PROGRAMADA",
  IF(
    OR('Tablero de control'!$Y83="",'Tablero de control'!$Z83&lt;=0),
    "SIN AVANCE",
    IF(
      'Tablero de control'!$Z83&lt;Parametros!$D$4*Parametros!$G$9,
      "MUY DEFICIENTE",
    IF(
      'Tablero de control'!$Z83&lt;Parametros!$D$4*Parametros!$G$8,
      "DEFICIENTE",
   IF(
      'Tablero de control'!$Z83&lt;Parametros!$D$4*Parametros!$G$7,
      "ACEPTABLE",
      IF(
        'Tablero de control'!$Z83&lt;Parametros!$D$4*Parametros!$G$6,
        "BUENO",
        IF(
          'Tablero de control'!$Z83&lt;Parametros!$D$4*Parametros!$G$5,
          "SATISFACTORIO",
          IF(
            'Tablero de control'!$Z83&gt;=Parametros!$D$4*Parametros!$G$4,
            "OPTIMO"
          )
        )
      )
    )
  )
)
)
)</f>
        <v>NO PROGRAMADA</v>
      </c>
    </row>
    <row r="84" spans="1:28" s="38" customFormat="1" ht="51" customHeight="1" x14ac:dyDescent="0.25">
      <c r="A84" s="286" t="s">
        <v>239</v>
      </c>
      <c r="B84" s="42" t="s">
        <v>246</v>
      </c>
      <c r="C84" s="42" t="s">
        <v>277</v>
      </c>
      <c r="D84" s="42" t="s">
        <v>344</v>
      </c>
      <c r="E84" s="42" t="s">
        <v>381</v>
      </c>
      <c r="F84" s="83" t="s">
        <v>505</v>
      </c>
      <c r="G84" s="83" t="s">
        <v>523</v>
      </c>
      <c r="H84" s="83" t="s">
        <v>1906</v>
      </c>
      <c r="I84" s="83" t="s">
        <v>1928</v>
      </c>
      <c r="J84" s="273">
        <v>81</v>
      </c>
      <c r="K84" s="42" t="s">
        <v>612</v>
      </c>
      <c r="L84" s="42">
        <v>4502001</v>
      </c>
      <c r="M84" s="42" t="s">
        <v>101</v>
      </c>
      <c r="N84" s="42">
        <v>450200100</v>
      </c>
      <c r="O84" s="42" t="s">
        <v>193</v>
      </c>
      <c r="P84" s="42" t="s">
        <v>2003</v>
      </c>
      <c r="Q84" s="42" t="s">
        <v>29</v>
      </c>
      <c r="R84" s="80" t="s">
        <v>1858</v>
      </c>
      <c r="S84" s="80">
        <v>0</v>
      </c>
      <c r="T84" s="80">
        <v>14</v>
      </c>
      <c r="U84" s="80">
        <v>2</v>
      </c>
      <c r="V84" s="80">
        <v>4</v>
      </c>
      <c r="W84" s="80">
        <v>4</v>
      </c>
      <c r="X84" s="80">
        <v>4</v>
      </c>
      <c r="Y84" s="241">
        <v>2</v>
      </c>
      <c r="Z84" s="245">
        <f>IF(
'Tablero de control'!$U84="NP",
 0,
  IF(
     'Tablero de control'!$Q84&lt;&gt;"Reducción",
     'Tablero de control'!$Y84*100/'Tablero de control'!$U84,
     IF(
       'Tablero de control'!$U84&gt;='Tablero de control'!$Y84,
       100,
       IF(
         'Tablero de control'!$S84&lt;='Tablero de control'!$Y84,
         0,
         (('Tablero de control'!$S84-'Tablero de control'!$U84)-('Tablero de control'!$Y84-'Tablero de control'!$U84))*100/('Tablero de control'!$S84-'Tablero de control'!$U84)
       )
     )
   )
)</f>
        <v>100</v>
      </c>
      <c r="AA84" s="254">
        <f>IF('Tablero de control'!$Z84&gt;100,100,'Tablero de control'!$Z84)</f>
        <v>100</v>
      </c>
      <c r="AB84" s="37" t="str">
        <f>IF(
  'Tablero de control'!$U84="NP",
  "NO PROGRAMADA",
  IF(
    OR('Tablero de control'!$Y84="",'Tablero de control'!$Z84&lt;=0),
    "SIN AVANCE",
    IF(
      'Tablero de control'!$Z84&lt;Parametros!$D$4*Parametros!$G$9,
      "MUY DEFICIENTE",
    IF(
      'Tablero de control'!$Z84&lt;Parametros!$D$4*Parametros!$G$8,
      "DEFICIENTE",
   IF(
      'Tablero de control'!$Z84&lt;Parametros!$D$4*Parametros!$G$7,
      "ACEPTABLE",
      IF(
        'Tablero de control'!$Z84&lt;Parametros!$D$4*Parametros!$G$6,
        "BUENO",
        IF(
          'Tablero de control'!$Z84&lt;Parametros!$D$4*Parametros!$G$5,
          "SATISFACTORIO",
          IF(
            'Tablero de control'!$Z84&gt;=Parametros!$D$4*Parametros!$G$4,
            "OPTIMO"
          )
        )
      )
    )
  )
)
)
)</f>
        <v>OPTIMO</v>
      </c>
    </row>
    <row r="85" spans="1:28" s="38" customFormat="1" ht="38.25" customHeight="1" x14ac:dyDescent="0.25">
      <c r="A85" s="286" t="s">
        <v>239</v>
      </c>
      <c r="B85" s="42" t="s">
        <v>246</v>
      </c>
      <c r="C85" s="42" t="s">
        <v>277</v>
      </c>
      <c r="D85" s="42" t="s">
        <v>344</v>
      </c>
      <c r="E85" s="42" t="s">
        <v>381</v>
      </c>
      <c r="F85" s="83" t="s">
        <v>505</v>
      </c>
      <c r="G85" s="83" t="s">
        <v>523</v>
      </c>
      <c r="H85" s="83" t="s">
        <v>1906</v>
      </c>
      <c r="I85" s="83" t="s">
        <v>1928</v>
      </c>
      <c r="J85" s="273">
        <v>82</v>
      </c>
      <c r="K85" s="42" t="s">
        <v>613</v>
      </c>
      <c r="L85" s="42">
        <v>4502022</v>
      </c>
      <c r="M85" s="42" t="s">
        <v>57</v>
      </c>
      <c r="N85" s="42">
        <v>450202201</v>
      </c>
      <c r="O85" s="42" t="s">
        <v>1551</v>
      </c>
      <c r="P85" s="42" t="s">
        <v>2003</v>
      </c>
      <c r="Q85" s="42" t="s">
        <v>30</v>
      </c>
      <c r="R85" s="80" t="s">
        <v>1858</v>
      </c>
      <c r="S85" s="80">
        <v>0</v>
      </c>
      <c r="T85" s="80">
        <v>4</v>
      </c>
      <c r="U85" s="80">
        <v>4</v>
      </c>
      <c r="V85" s="80">
        <v>4</v>
      </c>
      <c r="W85" s="80">
        <v>4</v>
      </c>
      <c r="X85" s="80">
        <v>4</v>
      </c>
      <c r="Y85" s="241">
        <v>4</v>
      </c>
      <c r="Z85" s="245">
        <f>IF(
'Tablero de control'!$U85="NP",
 0,
  IF(
     'Tablero de control'!$Q85&lt;&gt;"Reducción",
     'Tablero de control'!$Y85*100/'Tablero de control'!$U85,
     IF(
       'Tablero de control'!$U85&gt;='Tablero de control'!$Y85,
       100,
       IF(
         'Tablero de control'!$S85&lt;='Tablero de control'!$Y85,
         0,
         (('Tablero de control'!$S85-'Tablero de control'!$U85)-('Tablero de control'!$Y85-'Tablero de control'!$U85))*100/('Tablero de control'!$S85-'Tablero de control'!$U85)
       )
     )
   )
)</f>
        <v>100</v>
      </c>
      <c r="AA85" s="254">
        <f>IF('Tablero de control'!$Z85&gt;100,100,'Tablero de control'!$Z85)</f>
        <v>100</v>
      </c>
      <c r="AB85" s="37" t="str">
        <f>IF(
  'Tablero de control'!$U85="NP",
  "NO PROGRAMADA",
  IF(
    OR('Tablero de control'!$Y85="",'Tablero de control'!$Z85&lt;=0),
    "SIN AVANCE",
    IF(
      'Tablero de control'!$Z85&lt;Parametros!$D$4*Parametros!$G$9,
      "MUY DEFICIENTE",
    IF(
      'Tablero de control'!$Z85&lt;Parametros!$D$4*Parametros!$G$8,
      "DEFICIENTE",
   IF(
      'Tablero de control'!$Z85&lt;Parametros!$D$4*Parametros!$G$7,
      "ACEPTABLE",
      IF(
        'Tablero de control'!$Z85&lt;Parametros!$D$4*Parametros!$G$6,
        "BUENO",
        IF(
          'Tablero de control'!$Z85&lt;Parametros!$D$4*Parametros!$G$5,
          "SATISFACTORIO",
          IF(
            'Tablero de control'!$Z85&gt;=Parametros!$D$4*Parametros!$G$4,
            "OPTIMO"
          )
        )
      )
    )
  )
)
)
)</f>
        <v>OPTIMO</v>
      </c>
    </row>
    <row r="86" spans="1:28" s="38" customFormat="1" ht="38.25" customHeight="1" x14ac:dyDescent="0.25">
      <c r="A86" s="286" t="s">
        <v>239</v>
      </c>
      <c r="B86" s="42" t="s">
        <v>246</v>
      </c>
      <c r="C86" s="42" t="s">
        <v>277</v>
      </c>
      <c r="D86" s="42" t="s">
        <v>344</v>
      </c>
      <c r="E86" s="42" t="s">
        <v>381</v>
      </c>
      <c r="F86" s="83" t="s">
        <v>505</v>
      </c>
      <c r="G86" s="83" t="s">
        <v>523</v>
      </c>
      <c r="H86" s="83" t="s">
        <v>1906</v>
      </c>
      <c r="I86" s="83" t="s">
        <v>1928</v>
      </c>
      <c r="J86" s="273">
        <v>83</v>
      </c>
      <c r="K86" s="42" t="s">
        <v>614</v>
      </c>
      <c r="L86" s="42">
        <v>4502034</v>
      </c>
      <c r="M86" s="42" t="s">
        <v>79</v>
      </c>
      <c r="N86" s="42">
        <v>450203418</v>
      </c>
      <c r="O86" s="42" t="s">
        <v>1552</v>
      </c>
      <c r="P86" s="42" t="s">
        <v>2003</v>
      </c>
      <c r="Q86" s="42" t="s">
        <v>29</v>
      </c>
      <c r="R86" s="80" t="s">
        <v>1858</v>
      </c>
      <c r="S86" s="80" t="s">
        <v>9</v>
      </c>
      <c r="T86" s="80">
        <v>400</v>
      </c>
      <c r="U86" s="80">
        <v>100</v>
      </c>
      <c r="V86" s="80">
        <v>100</v>
      </c>
      <c r="W86" s="80">
        <v>100</v>
      </c>
      <c r="X86" s="80">
        <v>100</v>
      </c>
      <c r="Y86" s="242">
        <v>100</v>
      </c>
      <c r="Z86" s="245">
        <f>IF(
'Tablero de control'!$U86="NP",
 0,
  IF(
     'Tablero de control'!$Q86&lt;&gt;"Reducción",
     'Tablero de control'!$Y86*100/'Tablero de control'!$U86,
     IF(
       'Tablero de control'!$U86&gt;='Tablero de control'!$Y86,
       100,
       IF(
         'Tablero de control'!$S86&lt;='Tablero de control'!$Y86,
         0,
         (('Tablero de control'!$S86-'Tablero de control'!$U86)-('Tablero de control'!$Y86-'Tablero de control'!$U86))*100/('Tablero de control'!$S86-'Tablero de control'!$U86)
       )
     )
   )
)</f>
        <v>100</v>
      </c>
      <c r="AA86" s="254">
        <f>IF('Tablero de control'!$Z86&gt;100,100,'Tablero de control'!$Z86)</f>
        <v>100</v>
      </c>
      <c r="AB86" s="37" t="str">
        <f>IF(
  'Tablero de control'!$U86="NP",
  "NO PROGRAMADA",
  IF(
    OR('Tablero de control'!$Y86="",'Tablero de control'!$Z86&lt;=0),
    "SIN AVANCE",
    IF(
      'Tablero de control'!$Z86&lt;Parametros!$D$4*Parametros!$G$9,
      "MUY DEFICIENTE",
    IF(
      'Tablero de control'!$Z86&lt;Parametros!$D$4*Parametros!$G$8,
      "DEFICIENTE",
   IF(
      'Tablero de control'!$Z86&lt;Parametros!$D$4*Parametros!$G$7,
      "ACEPTABLE",
      IF(
        'Tablero de control'!$Z86&lt;Parametros!$D$4*Parametros!$G$6,
        "BUENO",
        IF(
          'Tablero de control'!$Z86&lt;Parametros!$D$4*Parametros!$G$5,
          "SATISFACTORIO",
          IF(
            'Tablero de control'!$Z86&gt;=Parametros!$D$4*Parametros!$G$4,
            "OPTIMO"
          )
        )
      )
    )
  )
)
)
)</f>
        <v>OPTIMO</v>
      </c>
    </row>
    <row r="87" spans="1:28" s="38" customFormat="1" ht="66" customHeight="1" x14ac:dyDescent="0.25">
      <c r="A87" s="286" t="s">
        <v>239</v>
      </c>
      <c r="B87" s="42" t="s">
        <v>246</v>
      </c>
      <c r="C87" s="42" t="s">
        <v>277</v>
      </c>
      <c r="D87" s="42" t="s">
        <v>344</v>
      </c>
      <c r="E87" s="42" t="s">
        <v>381</v>
      </c>
      <c r="F87" s="83" t="s">
        <v>505</v>
      </c>
      <c r="G87" s="83" t="s">
        <v>523</v>
      </c>
      <c r="H87" s="83" t="s">
        <v>1906</v>
      </c>
      <c r="I87" s="83" t="s">
        <v>1928</v>
      </c>
      <c r="J87" s="273">
        <v>84</v>
      </c>
      <c r="K87" s="42" t="s">
        <v>615</v>
      </c>
      <c r="L87" s="42">
        <v>4502001</v>
      </c>
      <c r="M87" s="42" t="s">
        <v>101</v>
      </c>
      <c r="N87" s="42">
        <v>450200110</v>
      </c>
      <c r="O87" s="42" t="s">
        <v>1547</v>
      </c>
      <c r="P87" s="42" t="s">
        <v>2003</v>
      </c>
      <c r="Q87" s="42" t="s">
        <v>29</v>
      </c>
      <c r="R87" s="80" t="s">
        <v>1857</v>
      </c>
      <c r="S87" s="80">
        <v>3</v>
      </c>
      <c r="T87" s="80">
        <v>7</v>
      </c>
      <c r="U87" s="80">
        <v>1</v>
      </c>
      <c r="V87" s="80">
        <v>1</v>
      </c>
      <c r="W87" s="80">
        <v>1</v>
      </c>
      <c r="X87" s="80">
        <v>1</v>
      </c>
      <c r="Y87" s="242">
        <v>0.5</v>
      </c>
      <c r="Z87" s="245">
        <f>IF(
'Tablero de control'!$U87="NP",
 0,
  IF(
     'Tablero de control'!$Q87&lt;&gt;"Reducción",
     'Tablero de control'!$Y87*100/'Tablero de control'!$U87,
     IF(
       'Tablero de control'!$U87&gt;='Tablero de control'!$Y87,
       100,
       IF(
         'Tablero de control'!$S87&lt;='Tablero de control'!$Y87,
         0,
         (('Tablero de control'!$S87-'Tablero de control'!$U87)-('Tablero de control'!$Y87-'Tablero de control'!$U87))*100/('Tablero de control'!$S87-'Tablero de control'!$U87)
       )
     )
   )
)</f>
        <v>50</v>
      </c>
      <c r="AA87" s="254">
        <f>IF('Tablero de control'!$Z87&gt;100,100,'Tablero de control'!$Z87)</f>
        <v>50</v>
      </c>
      <c r="AB87" s="37" t="str">
        <f>IF(
  'Tablero de control'!$U87="NP",
  "NO PROGRAMADA",
  IF(
    OR('Tablero de control'!$Y87="",'Tablero de control'!$Z87&lt;=0),
    "SIN AVANCE",
    IF(
      'Tablero de control'!$Z87&lt;Parametros!$D$4*Parametros!$G$9,
      "MUY DEFICIENTE",
    IF(
      'Tablero de control'!$Z87&lt;Parametros!$D$4*Parametros!$G$8,
      "DEFICIENTE",
   IF(
      'Tablero de control'!$Z87&lt;Parametros!$D$4*Parametros!$G$7,
      "ACEPTABLE",
      IF(
        'Tablero de control'!$Z87&lt;Parametros!$D$4*Parametros!$G$6,
        "BUENO",
        IF(
          'Tablero de control'!$Z87&lt;Parametros!$D$4*Parametros!$G$5,
          "SATISFACTORIO",
          IF(
            'Tablero de control'!$Z87&gt;=Parametros!$D$4*Parametros!$G$4,
            "OPTIMO"
          )
        )
      )
    )
  )
)
)
)</f>
        <v>DEFICIENTE</v>
      </c>
    </row>
    <row r="88" spans="1:28" s="38" customFormat="1" ht="66" customHeight="1" x14ac:dyDescent="0.25">
      <c r="A88" s="286" t="s">
        <v>239</v>
      </c>
      <c r="B88" s="42" t="s">
        <v>246</v>
      </c>
      <c r="C88" s="42" t="s">
        <v>277</v>
      </c>
      <c r="D88" s="42" t="s">
        <v>344</v>
      </c>
      <c r="E88" s="42" t="s">
        <v>381</v>
      </c>
      <c r="F88" s="83" t="s">
        <v>505</v>
      </c>
      <c r="G88" s="83" t="s">
        <v>523</v>
      </c>
      <c r="H88" s="83" t="s">
        <v>1906</v>
      </c>
      <c r="I88" s="83" t="s">
        <v>1928</v>
      </c>
      <c r="J88" s="273">
        <v>85</v>
      </c>
      <c r="K88" s="42" t="s">
        <v>616</v>
      </c>
      <c r="L88" s="42">
        <v>4502022</v>
      </c>
      <c r="M88" s="42" t="s">
        <v>57</v>
      </c>
      <c r="N88" s="42">
        <v>450202203</v>
      </c>
      <c r="O88" s="42" t="s">
        <v>1553</v>
      </c>
      <c r="P88" s="42" t="s">
        <v>2003</v>
      </c>
      <c r="Q88" s="42" t="s">
        <v>30</v>
      </c>
      <c r="R88" s="82" t="s">
        <v>1858</v>
      </c>
      <c r="S88" s="81">
        <v>1</v>
      </c>
      <c r="T88" s="80">
        <v>1</v>
      </c>
      <c r="U88" s="80">
        <v>1</v>
      </c>
      <c r="V88" s="80">
        <v>1</v>
      </c>
      <c r="W88" s="80">
        <v>1</v>
      </c>
      <c r="X88" s="80">
        <v>1</v>
      </c>
      <c r="Y88" s="242">
        <v>1</v>
      </c>
      <c r="Z88" s="245">
        <f>IF(
'Tablero de control'!$U88="NP",
 0,
  IF(
     'Tablero de control'!$Q88&lt;&gt;"Reducción",
     'Tablero de control'!$Y88*100/'Tablero de control'!$U88,
     IF(
       'Tablero de control'!$U88&gt;='Tablero de control'!$Y88,
       100,
       IF(
         'Tablero de control'!$S88&lt;='Tablero de control'!$Y88,
         0,
         (('Tablero de control'!$S88-'Tablero de control'!$U88)-('Tablero de control'!$Y88-'Tablero de control'!$U88))*100/('Tablero de control'!$S88-'Tablero de control'!$U88)
       )
     )
   )
)</f>
        <v>100</v>
      </c>
      <c r="AA88" s="254">
        <f>IF('Tablero de control'!$Z88&gt;100,100,'Tablero de control'!$Z88)</f>
        <v>100</v>
      </c>
      <c r="AB88" s="37" t="str">
        <f>IF(
  'Tablero de control'!$U88="NP",
  "NO PROGRAMADA",
  IF(
    OR('Tablero de control'!$Y88="",'Tablero de control'!$Z88&lt;=0),
    "SIN AVANCE",
    IF(
      'Tablero de control'!$Z88&lt;Parametros!$D$4*Parametros!$G$9,
      "MUY DEFICIENTE",
    IF(
      'Tablero de control'!$Z88&lt;Parametros!$D$4*Parametros!$G$8,
      "DEFICIENTE",
   IF(
      'Tablero de control'!$Z88&lt;Parametros!$D$4*Parametros!$G$7,
      "ACEPTABLE",
      IF(
        'Tablero de control'!$Z88&lt;Parametros!$D$4*Parametros!$G$6,
        "BUENO",
        IF(
          'Tablero de control'!$Z88&lt;Parametros!$D$4*Parametros!$G$5,
          "SATISFACTORIO",
          IF(
            'Tablero de control'!$Z88&gt;=Parametros!$D$4*Parametros!$G$4,
            "OPTIMO"
          )
        )
      )
    )
  )
)
)
)</f>
        <v>OPTIMO</v>
      </c>
    </row>
    <row r="89" spans="1:28" s="38" customFormat="1" ht="38.25" customHeight="1" x14ac:dyDescent="0.25">
      <c r="A89" s="286" t="s">
        <v>239</v>
      </c>
      <c r="B89" s="42" t="s">
        <v>246</v>
      </c>
      <c r="C89" s="42" t="s">
        <v>277</v>
      </c>
      <c r="D89" s="42" t="s">
        <v>344</v>
      </c>
      <c r="E89" s="42" t="s">
        <v>381</v>
      </c>
      <c r="F89" s="83" t="s">
        <v>505</v>
      </c>
      <c r="G89" s="83" t="s">
        <v>523</v>
      </c>
      <c r="H89" s="83" t="s">
        <v>1906</v>
      </c>
      <c r="I89" s="83" t="s">
        <v>1928</v>
      </c>
      <c r="J89" s="273">
        <v>86</v>
      </c>
      <c r="K89" s="42" t="s">
        <v>617</v>
      </c>
      <c r="L89" s="42">
        <v>4502035</v>
      </c>
      <c r="M89" s="42" t="s">
        <v>63</v>
      </c>
      <c r="N89" s="42">
        <v>450203503</v>
      </c>
      <c r="O89" s="42" t="s">
        <v>1554</v>
      </c>
      <c r="P89" s="42" t="s">
        <v>2003</v>
      </c>
      <c r="Q89" s="42" t="s">
        <v>29</v>
      </c>
      <c r="R89" s="80" t="s">
        <v>1858</v>
      </c>
      <c r="S89" s="80">
        <v>0</v>
      </c>
      <c r="T89" s="80">
        <v>20</v>
      </c>
      <c r="U89" s="80">
        <v>5</v>
      </c>
      <c r="V89" s="80">
        <v>5</v>
      </c>
      <c r="W89" s="80">
        <v>5</v>
      </c>
      <c r="X89" s="80">
        <v>5</v>
      </c>
      <c r="Y89" s="242">
        <v>0.9</v>
      </c>
      <c r="Z89" s="245">
        <f>IF(
'Tablero de control'!$U89="NP",
 0,
  IF(
     'Tablero de control'!$Q89&lt;&gt;"Reducción",
     'Tablero de control'!$Y89*100/'Tablero de control'!$U89,
     IF(
       'Tablero de control'!$U89&gt;='Tablero de control'!$Y89,
       100,
       IF(
         'Tablero de control'!$S89&lt;='Tablero de control'!$Y89,
         0,
         (('Tablero de control'!$S89-'Tablero de control'!$U89)-('Tablero de control'!$Y89-'Tablero de control'!$U89))*100/('Tablero de control'!$S89-'Tablero de control'!$U89)
       )
     )
   )
)</f>
        <v>18</v>
      </c>
      <c r="AA89" s="254">
        <f>IF('Tablero de control'!$Z89&gt;100,100,'Tablero de control'!$Z89)</f>
        <v>18</v>
      </c>
      <c r="AB89" s="37" t="str">
        <f>IF(
  'Tablero de control'!$U89="NP",
  "NO PROGRAMADA",
  IF(
    OR('Tablero de control'!$Y89="",'Tablero de control'!$Z89&lt;=0),
    "SIN AVANCE",
    IF(
      'Tablero de control'!$Z89&lt;Parametros!$D$4*Parametros!$G$9,
      "MUY DEFICIENTE",
    IF(
      'Tablero de control'!$Z89&lt;Parametros!$D$4*Parametros!$G$8,
      "DEFICIENTE",
   IF(
      'Tablero de control'!$Z89&lt;Parametros!$D$4*Parametros!$G$7,
      "ACEPTABLE",
      IF(
        'Tablero de control'!$Z89&lt;Parametros!$D$4*Parametros!$G$6,
        "BUENO",
        IF(
          'Tablero de control'!$Z89&lt;Parametros!$D$4*Parametros!$G$5,
          "SATISFACTORIO",
          IF(
            'Tablero de control'!$Z89&gt;=Parametros!$D$4*Parametros!$G$4,
            "OPTIMO"
          )
        )
      )
    )
  )
)
)
)</f>
        <v>MUY DEFICIENTE</v>
      </c>
    </row>
    <row r="90" spans="1:28" s="38" customFormat="1" ht="38.25" customHeight="1" x14ac:dyDescent="0.25">
      <c r="A90" s="286" t="s">
        <v>239</v>
      </c>
      <c r="B90" s="42" t="s">
        <v>246</v>
      </c>
      <c r="C90" s="42" t="s">
        <v>277</v>
      </c>
      <c r="D90" s="42" t="s">
        <v>344</v>
      </c>
      <c r="E90" s="42" t="s">
        <v>381</v>
      </c>
      <c r="F90" s="83" t="s">
        <v>505</v>
      </c>
      <c r="G90" s="83" t="s">
        <v>523</v>
      </c>
      <c r="H90" s="83" t="s">
        <v>1906</v>
      </c>
      <c r="I90" s="83" t="s">
        <v>1928</v>
      </c>
      <c r="J90" s="273">
        <v>87</v>
      </c>
      <c r="K90" s="42" t="s">
        <v>618</v>
      </c>
      <c r="L90" s="42">
        <v>4502001</v>
      </c>
      <c r="M90" s="42" t="s">
        <v>101</v>
      </c>
      <c r="N90" s="42">
        <v>450200113</v>
      </c>
      <c r="O90" s="42" t="s">
        <v>1550</v>
      </c>
      <c r="P90" s="42" t="s">
        <v>2003</v>
      </c>
      <c r="Q90" s="42" t="s">
        <v>29</v>
      </c>
      <c r="R90" s="80" t="s">
        <v>1858</v>
      </c>
      <c r="S90" s="80">
        <v>6</v>
      </c>
      <c r="T90" s="80">
        <v>18</v>
      </c>
      <c r="U90" s="80">
        <v>6</v>
      </c>
      <c r="V90" s="80">
        <v>4</v>
      </c>
      <c r="W90" s="80">
        <v>4</v>
      </c>
      <c r="X90" s="80">
        <v>4</v>
      </c>
      <c r="Y90" s="242">
        <v>0.9</v>
      </c>
      <c r="Z90" s="245">
        <f>IF(
'Tablero de control'!$U90="NP",
 0,
  IF(
     'Tablero de control'!$Q90&lt;&gt;"Reducción",
     'Tablero de control'!$Y90*100/'Tablero de control'!$U90,
     IF(
       'Tablero de control'!$U90&gt;='Tablero de control'!$Y90,
       100,
       IF(
         'Tablero de control'!$S90&lt;='Tablero de control'!$Y90,
         0,
         (('Tablero de control'!$S90-'Tablero de control'!$U90)-('Tablero de control'!$Y90-'Tablero de control'!$U90))*100/('Tablero de control'!$S90-'Tablero de control'!$U90)
       )
     )
   )
)</f>
        <v>15</v>
      </c>
      <c r="AA90" s="254">
        <f>IF('Tablero de control'!$Z90&gt;100,100,'Tablero de control'!$Z90)</f>
        <v>15</v>
      </c>
      <c r="AB90" s="37" t="str">
        <f>IF(
  'Tablero de control'!$U90="NP",
  "NO PROGRAMADA",
  IF(
    OR('Tablero de control'!$Y90="",'Tablero de control'!$Z90&lt;=0),
    "SIN AVANCE",
    IF(
      'Tablero de control'!$Z90&lt;Parametros!$D$4*Parametros!$G$9,
      "MUY DEFICIENTE",
    IF(
      'Tablero de control'!$Z90&lt;Parametros!$D$4*Parametros!$G$8,
      "DEFICIENTE",
   IF(
      'Tablero de control'!$Z90&lt;Parametros!$D$4*Parametros!$G$7,
      "ACEPTABLE",
      IF(
        'Tablero de control'!$Z90&lt;Parametros!$D$4*Parametros!$G$6,
        "BUENO",
        IF(
          'Tablero de control'!$Z90&lt;Parametros!$D$4*Parametros!$G$5,
          "SATISFACTORIO",
          IF(
            'Tablero de control'!$Z90&gt;=Parametros!$D$4*Parametros!$G$4,
            "OPTIMO"
          )
        )
      )
    )
  )
)
)
)</f>
        <v>MUY DEFICIENTE</v>
      </c>
    </row>
    <row r="91" spans="1:28" s="38" customFormat="1" ht="69" customHeight="1" x14ac:dyDescent="0.25">
      <c r="A91" s="286" t="s">
        <v>239</v>
      </c>
      <c r="B91" s="42" t="s">
        <v>246</v>
      </c>
      <c r="C91" s="42" t="s">
        <v>277</v>
      </c>
      <c r="D91" s="42" t="s">
        <v>344</v>
      </c>
      <c r="E91" s="42" t="s">
        <v>381</v>
      </c>
      <c r="F91" s="83" t="s">
        <v>505</v>
      </c>
      <c r="G91" s="83" t="s">
        <v>523</v>
      </c>
      <c r="H91" s="83" t="s">
        <v>1906</v>
      </c>
      <c r="I91" s="83" t="s">
        <v>1928</v>
      </c>
      <c r="J91" s="273">
        <v>88</v>
      </c>
      <c r="K91" s="42" t="s">
        <v>619</v>
      </c>
      <c r="L91" s="42">
        <v>4502030</v>
      </c>
      <c r="M91" s="42" t="s">
        <v>120</v>
      </c>
      <c r="N91" s="42">
        <v>450203007</v>
      </c>
      <c r="O91" s="42" t="s">
        <v>1555</v>
      </c>
      <c r="P91" s="42" t="s">
        <v>2003</v>
      </c>
      <c r="Q91" s="42" t="s">
        <v>29</v>
      </c>
      <c r="R91" s="80" t="s">
        <v>1858</v>
      </c>
      <c r="S91" s="80">
        <v>0</v>
      </c>
      <c r="T91" s="80">
        <v>9</v>
      </c>
      <c r="U91" s="80">
        <v>1</v>
      </c>
      <c r="V91" s="80">
        <v>2</v>
      </c>
      <c r="W91" s="80">
        <v>3</v>
      </c>
      <c r="X91" s="80">
        <v>3</v>
      </c>
      <c r="Y91" s="242">
        <v>0.9</v>
      </c>
      <c r="Z91" s="245">
        <f>IF(
'Tablero de control'!$U91="NP",
 0,
  IF(
     'Tablero de control'!$Q91&lt;&gt;"Reducción",
     'Tablero de control'!$Y91*100/'Tablero de control'!$U91,
     IF(
       'Tablero de control'!$U91&gt;='Tablero de control'!$Y91,
       100,
       IF(
         'Tablero de control'!$S91&lt;='Tablero de control'!$Y91,
         0,
         (('Tablero de control'!$S91-'Tablero de control'!$U91)-('Tablero de control'!$Y91-'Tablero de control'!$U91))*100/('Tablero de control'!$S91-'Tablero de control'!$U91)
       )
     )
   )
)</f>
        <v>90</v>
      </c>
      <c r="AA91" s="254">
        <f>IF('Tablero de control'!$Z91&gt;100,100,'Tablero de control'!$Z91)</f>
        <v>90</v>
      </c>
      <c r="AB91" s="37" t="str">
        <f>IF(
  'Tablero de control'!$U91="NP",
  "NO PROGRAMADA",
  IF(
    OR('Tablero de control'!$Y91="",'Tablero de control'!$Z91&lt;=0),
    "SIN AVANCE",
    IF(
      'Tablero de control'!$Z91&lt;Parametros!$D$4*Parametros!$G$9,
      "MUY DEFICIENTE",
    IF(
      'Tablero de control'!$Z91&lt;Parametros!$D$4*Parametros!$G$8,
      "DEFICIENTE",
   IF(
      'Tablero de control'!$Z91&lt;Parametros!$D$4*Parametros!$G$7,
      "ACEPTABLE",
      IF(
        'Tablero de control'!$Z91&lt;Parametros!$D$4*Parametros!$G$6,
        "BUENO",
        IF(
          'Tablero de control'!$Z91&lt;Parametros!$D$4*Parametros!$G$5,
          "SATISFACTORIO",
          IF(
            'Tablero de control'!$Z91&gt;=Parametros!$D$4*Parametros!$G$4,
            "OPTIMO"
          )
        )
      )
    )
  )
)
)
)</f>
        <v>SATISFACTORIO</v>
      </c>
    </row>
    <row r="92" spans="1:28" s="38" customFormat="1" ht="70.5" customHeight="1" x14ac:dyDescent="0.25">
      <c r="A92" s="286" t="s">
        <v>239</v>
      </c>
      <c r="B92" s="42" t="s">
        <v>246</v>
      </c>
      <c r="C92" s="42" t="s">
        <v>277</v>
      </c>
      <c r="D92" s="42" t="s">
        <v>344</v>
      </c>
      <c r="E92" s="42" t="s">
        <v>381</v>
      </c>
      <c r="F92" s="83" t="s">
        <v>505</v>
      </c>
      <c r="G92" s="83" t="s">
        <v>523</v>
      </c>
      <c r="H92" s="83" t="s">
        <v>1906</v>
      </c>
      <c r="I92" s="83" t="s">
        <v>1928</v>
      </c>
      <c r="J92" s="273">
        <v>89</v>
      </c>
      <c r="K92" s="42" t="s">
        <v>620</v>
      </c>
      <c r="L92" s="42">
        <v>4502022</v>
      </c>
      <c r="M92" s="42" t="s">
        <v>57</v>
      </c>
      <c r="N92" s="42">
        <v>450202201</v>
      </c>
      <c r="O92" s="42" t="s">
        <v>1551</v>
      </c>
      <c r="P92" s="42" t="s">
        <v>2003</v>
      </c>
      <c r="Q92" s="42" t="s">
        <v>29</v>
      </c>
      <c r="R92" s="80" t="s">
        <v>1858</v>
      </c>
      <c r="S92" s="80">
        <v>0</v>
      </c>
      <c r="T92" s="80">
        <v>17</v>
      </c>
      <c r="U92" s="80">
        <v>2</v>
      </c>
      <c r="V92" s="80">
        <v>5</v>
      </c>
      <c r="W92" s="80">
        <v>5</v>
      </c>
      <c r="X92" s="80">
        <v>5</v>
      </c>
      <c r="Y92" s="242">
        <v>2</v>
      </c>
      <c r="Z92" s="245">
        <f>IF(
'Tablero de control'!$U92="NP",
 0,
  IF(
     'Tablero de control'!$Q92&lt;&gt;"Reducción",
     'Tablero de control'!$Y92*100/'Tablero de control'!$U92,
     IF(
       'Tablero de control'!$U92&gt;='Tablero de control'!$Y92,
       100,
       IF(
         'Tablero de control'!$S92&lt;='Tablero de control'!$Y92,
         0,
         (('Tablero de control'!$S92-'Tablero de control'!$U92)-('Tablero de control'!$Y92-'Tablero de control'!$U92))*100/('Tablero de control'!$S92-'Tablero de control'!$U92)
       )
     )
   )
)</f>
        <v>100</v>
      </c>
      <c r="AA92" s="254">
        <f>IF('Tablero de control'!$Z92&gt;100,100,'Tablero de control'!$Z92)</f>
        <v>100</v>
      </c>
      <c r="AB92" s="37" t="str">
        <f>IF(
  'Tablero de control'!$U92="NP",
  "NO PROGRAMADA",
  IF(
    OR('Tablero de control'!$Y92="",'Tablero de control'!$Z92&lt;=0),
    "SIN AVANCE",
    IF(
      'Tablero de control'!$Z92&lt;Parametros!$D$4*Parametros!$G$9,
      "MUY DEFICIENTE",
    IF(
      'Tablero de control'!$Z92&lt;Parametros!$D$4*Parametros!$G$8,
      "DEFICIENTE",
   IF(
      'Tablero de control'!$Z92&lt;Parametros!$D$4*Parametros!$G$7,
      "ACEPTABLE",
      IF(
        'Tablero de control'!$Z92&lt;Parametros!$D$4*Parametros!$G$6,
        "BUENO",
        IF(
          'Tablero de control'!$Z92&lt;Parametros!$D$4*Parametros!$G$5,
          "SATISFACTORIO",
          IF(
            'Tablero de control'!$Z92&gt;=Parametros!$D$4*Parametros!$G$4,
            "OPTIMO"
          )
        )
      )
    )
  )
)
)
)</f>
        <v>OPTIMO</v>
      </c>
    </row>
    <row r="93" spans="1:28" s="38" customFormat="1" ht="89.25" customHeight="1" x14ac:dyDescent="0.25">
      <c r="A93" s="286" t="s">
        <v>239</v>
      </c>
      <c r="B93" s="42" t="s">
        <v>246</v>
      </c>
      <c r="C93" s="42" t="s">
        <v>277</v>
      </c>
      <c r="D93" s="42" t="s">
        <v>344</v>
      </c>
      <c r="E93" s="42" t="s">
        <v>381</v>
      </c>
      <c r="F93" s="83" t="s">
        <v>505</v>
      </c>
      <c r="G93" s="83" t="s">
        <v>523</v>
      </c>
      <c r="H93" s="83" t="s">
        <v>1906</v>
      </c>
      <c r="I93" s="83" t="s">
        <v>1928</v>
      </c>
      <c r="J93" s="273">
        <v>90</v>
      </c>
      <c r="K93" s="42" t="s">
        <v>621</v>
      </c>
      <c r="L93" s="42">
        <v>4502001</v>
      </c>
      <c r="M93" s="42" t="s">
        <v>101</v>
      </c>
      <c r="N93" s="42">
        <v>450200108</v>
      </c>
      <c r="O93" s="42" t="s">
        <v>1556</v>
      </c>
      <c r="P93" s="42" t="s">
        <v>2003</v>
      </c>
      <c r="Q93" s="42" t="s">
        <v>29</v>
      </c>
      <c r="R93" s="80" t="s">
        <v>1858</v>
      </c>
      <c r="S93" s="80">
        <v>0</v>
      </c>
      <c r="T93" s="80">
        <v>2</v>
      </c>
      <c r="U93" s="81" t="s">
        <v>10</v>
      </c>
      <c r="V93" s="80">
        <v>1</v>
      </c>
      <c r="W93" s="80">
        <v>1</v>
      </c>
      <c r="X93" s="81" t="s">
        <v>10</v>
      </c>
      <c r="Y93" s="279">
        <v>1</v>
      </c>
      <c r="Z93" s="245">
        <f>IF(
'Tablero de control'!$U93="NP",
 0,
  IF(
     'Tablero de control'!$Q93&lt;&gt;"Reducción",
     'Tablero de control'!$Y93*100/'Tablero de control'!$U93,
     IF(
       'Tablero de control'!$U93&gt;='Tablero de control'!$Y93,
       100,
       IF(
         'Tablero de control'!$S93&lt;='Tablero de control'!$Y93,
         0,
         (('Tablero de control'!$S93-'Tablero de control'!$U93)-('Tablero de control'!$Y93-'Tablero de control'!$U93))*100/('Tablero de control'!$S93-'Tablero de control'!$U93)
       )
     )
   )
)</f>
        <v>0</v>
      </c>
      <c r="AA93" s="254">
        <f>IF('Tablero de control'!$Z93&gt;100,100,'Tablero de control'!$Z93)</f>
        <v>0</v>
      </c>
      <c r="AB93" s="37" t="str">
        <f>IF(
  'Tablero de control'!$U93="NP",
  "NO PROGRAMADA",
  IF(
    OR('Tablero de control'!$Y93="",'Tablero de control'!$Z93&lt;=0),
    "SIN AVANCE",
    IF(
      'Tablero de control'!$Z93&lt;Parametros!$D$4*Parametros!$G$9,
      "MUY DEFICIENTE",
    IF(
      'Tablero de control'!$Z93&lt;Parametros!$D$4*Parametros!$G$8,
      "DEFICIENTE",
   IF(
      'Tablero de control'!$Z93&lt;Parametros!$D$4*Parametros!$G$7,
      "ACEPTABLE",
      IF(
        'Tablero de control'!$Z93&lt;Parametros!$D$4*Parametros!$G$6,
        "BUENO",
        IF(
          'Tablero de control'!$Z93&lt;Parametros!$D$4*Parametros!$G$5,
          "SATISFACTORIO",
          IF(
            'Tablero de control'!$Z93&gt;=Parametros!$D$4*Parametros!$G$4,
            "OPTIMO"
          )
        )
      )
    )
  )
)
)
)</f>
        <v>NO PROGRAMADA</v>
      </c>
    </row>
    <row r="94" spans="1:28" s="38" customFormat="1" ht="38.25" customHeight="1" x14ac:dyDescent="0.25">
      <c r="A94" s="286" t="s">
        <v>239</v>
      </c>
      <c r="B94" s="42" t="s">
        <v>246</v>
      </c>
      <c r="C94" s="42" t="s">
        <v>278</v>
      </c>
      <c r="D94" s="42" t="s">
        <v>344</v>
      </c>
      <c r="E94" s="42" t="s">
        <v>381</v>
      </c>
      <c r="F94" s="83" t="s">
        <v>505</v>
      </c>
      <c r="G94" s="83" t="s">
        <v>523</v>
      </c>
      <c r="H94" s="83" t="s">
        <v>1906</v>
      </c>
      <c r="I94" s="83" t="s">
        <v>1928</v>
      </c>
      <c r="J94" s="273">
        <v>91</v>
      </c>
      <c r="K94" s="42" t="s">
        <v>622</v>
      </c>
      <c r="L94" s="42">
        <v>4502001</v>
      </c>
      <c r="M94" s="42" t="s">
        <v>101</v>
      </c>
      <c r="N94" s="42">
        <v>450200107</v>
      </c>
      <c r="O94" s="42" t="s">
        <v>212</v>
      </c>
      <c r="P94" s="42" t="s">
        <v>2003</v>
      </c>
      <c r="Q94" s="42" t="s">
        <v>30</v>
      </c>
      <c r="R94" s="82" t="s">
        <v>1858</v>
      </c>
      <c r="S94" s="81">
        <v>0</v>
      </c>
      <c r="T94" s="80">
        <v>17</v>
      </c>
      <c r="U94" s="80">
        <v>2</v>
      </c>
      <c r="V94" s="80">
        <v>5</v>
      </c>
      <c r="W94" s="80">
        <v>5</v>
      </c>
      <c r="X94" s="80">
        <v>5</v>
      </c>
      <c r="Y94" s="242">
        <v>0.7</v>
      </c>
      <c r="Z94" s="245">
        <f>IF(
'Tablero de control'!$U94="NP",
 0,
  IF(
     'Tablero de control'!$Q94&lt;&gt;"Reducción",
     'Tablero de control'!$Y94*100/'Tablero de control'!$U94,
     IF(
       'Tablero de control'!$U94&gt;='Tablero de control'!$Y94,
       100,
       IF(
         'Tablero de control'!$S94&lt;='Tablero de control'!$Y94,
         0,
         (('Tablero de control'!$S94-'Tablero de control'!$U94)-('Tablero de control'!$Y94-'Tablero de control'!$U94))*100/('Tablero de control'!$S94-'Tablero de control'!$U94)
       )
     )
   )
)</f>
        <v>35</v>
      </c>
      <c r="AA94" s="254">
        <f>IF('Tablero de control'!$Z94&gt;100,100,'Tablero de control'!$Z94)</f>
        <v>35</v>
      </c>
      <c r="AB94" s="37" t="str">
        <f>IF(
  'Tablero de control'!$U94="NP",
  "NO PROGRAMADA",
  IF(
    OR('Tablero de control'!$Y94="",'Tablero de control'!$Z94&lt;=0),
    "SIN AVANCE",
    IF(
      'Tablero de control'!$Z94&lt;Parametros!$D$4*Parametros!$G$9,
      "MUY DEFICIENTE",
    IF(
      'Tablero de control'!$Z94&lt;Parametros!$D$4*Parametros!$G$8,
      "DEFICIENTE",
   IF(
      'Tablero de control'!$Z94&lt;Parametros!$D$4*Parametros!$G$7,
      "ACEPTABLE",
      IF(
        'Tablero de control'!$Z94&lt;Parametros!$D$4*Parametros!$G$6,
        "BUENO",
        IF(
          'Tablero de control'!$Z94&lt;Parametros!$D$4*Parametros!$G$5,
          "SATISFACTORIO",
          IF(
            'Tablero de control'!$Z94&gt;=Parametros!$D$4*Parametros!$G$4,
            "OPTIMO"
          )
        )
      )
    )
  )
)
)
)</f>
        <v>DEFICIENTE</v>
      </c>
    </row>
    <row r="95" spans="1:28" s="38" customFormat="1" ht="38.25" customHeight="1" x14ac:dyDescent="0.25">
      <c r="A95" s="286" t="s">
        <v>239</v>
      </c>
      <c r="B95" s="42" t="s">
        <v>246</v>
      </c>
      <c r="C95" s="42" t="s">
        <v>278</v>
      </c>
      <c r="D95" s="42" t="s">
        <v>344</v>
      </c>
      <c r="E95" s="42" t="s">
        <v>381</v>
      </c>
      <c r="F95" s="83" t="s">
        <v>505</v>
      </c>
      <c r="G95" s="83" t="s">
        <v>523</v>
      </c>
      <c r="H95" s="83" t="s">
        <v>1906</v>
      </c>
      <c r="I95" s="83" t="s">
        <v>1928</v>
      </c>
      <c r="J95" s="273">
        <v>92</v>
      </c>
      <c r="K95" s="42" t="s">
        <v>623</v>
      </c>
      <c r="L95" s="42">
        <v>4502034</v>
      </c>
      <c r="M95" s="42" t="s">
        <v>40</v>
      </c>
      <c r="N95" s="42">
        <v>450203413</v>
      </c>
      <c r="O95" s="42" t="s">
        <v>1549</v>
      </c>
      <c r="P95" s="42" t="s">
        <v>2003</v>
      </c>
      <c r="Q95" s="42" t="s">
        <v>29</v>
      </c>
      <c r="R95" s="80" t="s">
        <v>1858</v>
      </c>
      <c r="S95" s="81">
        <v>0</v>
      </c>
      <c r="T95" s="80">
        <v>400</v>
      </c>
      <c r="U95" s="80">
        <v>100</v>
      </c>
      <c r="V95" s="80">
        <v>100</v>
      </c>
      <c r="W95" s="80">
        <v>100</v>
      </c>
      <c r="X95" s="80">
        <v>100</v>
      </c>
      <c r="Y95" s="242">
        <v>323</v>
      </c>
      <c r="Z95" s="245">
        <f>IF(
'Tablero de control'!$U95="NP",
 0,
  IF(
     'Tablero de control'!$Q95&lt;&gt;"Reducción",
     'Tablero de control'!$Y95*100/'Tablero de control'!$U95,
     IF(
       'Tablero de control'!$U95&gt;='Tablero de control'!$Y95,
       100,
       IF(
         'Tablero de control'!$S95&lt;='Tablero de control'!$Y95,
         0,
         (('Tablero de control'!$S95-'Tablero de control'!$U95)-('Tablero de control'!$Y95-'Tablero de control'!$U95))*100/('Tablero de control'!$S95-'Tablero de control'!$U95)
       )
     )
   )
)</f>
        <v>323</v>
      </c>
      <c r="AA95" s="254">
        <f>IF('Tablero de control'!$Z95&gt;100,100,'Tablero de control'!$Z95)</f>
        <v>100</v>
      </c>
      <c r="AB95" s="37" t="str">
        <f>IF(
  'Tablero de control'!$U95="NP",
  "NO PROGRAMADA",
  IF(
    OR('Tablero de control'!$Y95="",'Tablero de control'!$Z95&lt;=0),
    "SIN AVANCE",
    IF(
      'Tablero de control'!$Z95&lt;Parametros!$D$4*Parametros!$G$9,
      "MUY DEFICIENTE",
    IF(
      'Tablero de control'!$Z95&lt;Parametros!$D$4*Parametros!$G$8,
      "DEFICIENTE",
   IF(
      'Tablero de control'!$Z95&lt;Parametros!$D$4*Parametros!$G$7,
      "ACEPTABLE",
      IF(
        'Tablero de control'!$Z95&lt;Parametros!$D$4*Parametros!$G$6,
        "BUENO",
        IF(
          'Tablero de control'!$Z95&lt;Parametros!$D$4*Parametros!$G$5,
          "SATISFACTORIO",
          IF(
            'Tablero de control'!$Z95&gt;=Parametros!$D$4*Parametros!$G$4,
            "OPTIMO"
          )
        )
      )
    )
  )
)
)
)</f>
        <v>OPTIMO</v>
      </c>
    </row>
    <row r="96" spans="1:28" s="38" customFormat="1" ht="98.25" customHeight="1" x14ac:dyDescent="0.25">
      <c r="A96" s="286" t="s">
        <v>239</v>
      </c>
      <c r="B96" s="42" t="s">
        <v>246</v>
      </c>
      <c r="C96" s="42" t="s">
        <v>278</v>
      </c>
      <c r="D96" s="42" t="s">
        <v>344</v>
      </c>
      <c r="E96" s="42" t="s">
        <v>381</v>
      </c>
      <c r="F96" s="83" t="s">
        <v>505</v>
      </c>
      <c r="G96" s="83" t="s">
        <v>523</v>
      </c>
      <c r="H96" s="83" t="s">
        <v>1906</v>
      </c>
      <c r="I96" s="83" t="s">
        <v>1928</v>
      </c>
      <c r="J96" s="273">
        <v>93</v>
      </c>
      <c r="K96" s="42" t="s">
        <v>624</v>
      </c>
      <c r="L96" s="42">
        <v>4502022</v>
      </c>
      <c r="M96" s="42" t="s">
        <v>57</v>
      </c>
      <c r="N96" s="42">
        <v>450202207</v>
      </c>
      <c r="O96" s="42" t="s">
        <v>1557</v>
      </c>
      <c r="P96" s="42" t="s">
        <v>2003</v>
      </c>
      <c r="Q96" s="42" t="s">
        <v>30</v>
      </c>
      <c r="R96" s="82" t="s">
        <v>1858</v>
      </c>
      <c r="S96" s="80">
        <v>64</v>
      </c>
      <c r="T96" s="80">
        <v>64</v>
      </c>
      <c r="U96" s="80">
        <v>16</v>
      </c>
      <c r="V96" s="80">
        <v>16</v>
      </c>
      <c r="W96" s="80">
        <v>16</v>
      </c>
      <c r="X96" s="80">
        <v>16</v>
      </c>
      <c r="Y96" s="242">
        <v>21</v>
      </c>
      <c r="Z96" s="245">
        <f>IF(
'Tablero de control'!$U96="NP",
 0,
  IF(
     'Tablero de control'!$Q96&lt;&gt;"Reducción",
     'Tablero de control'!$Y96*100/'Tablero de control'!$U96,
     IF(
       'Tablero de control'!$U96&gt;='Tablero de control'!$Y96,
       100,
       IF(
         'Tablero de control'!$S96&lt;='Tablero de control'!$Y96,
         0,
         (('Tablero de control'!$S96-'Tablero de control'!$U96)-('Tablero de control'!$Y96-'Tablero de control'!$U96))*100/('Tablero de control'!$S96-'Tablero de control'!$U96)
       )
     )
   )
)</f>
        <v>131.25</v>
      </c>
      <c r="AA96" s="254">
        <f>IF('Tablero de control'!$Z96&gt;100,100,'Tablero de control'!$Z96)</f>
        <v>100</v>
      </c>
      <c r="AB96" s="37" t="str">
        <f>IF(
  'Tablero de control'!$U96="NP",
  "NO PROGRAMADA",
  IF(
    OR('Tablero de control'!$Y96="",'Tablero de control'!$Z96&lt;=0),
    "SIN AVANCE",
    IF(
      'Tablero de control'!$Z96&lt;Parametros!$D$4*Parametros!$G$9,
      "MUY DEFICIENTE",
    IF(
      'Tablero de control'!$Z96&lt;Parametros!$D$4*Parametros!$G$8,
      "DEFICIENTE",
   IF(
      'Tablero de control'!$Z96&lt;Parametros!$D$4*Parametros!$G$7,
      "ACEPTABLE",
      IF(
        'Tablero de control'!$Z96&lt;Parametros!$D$4*Parametros!$G$6,
        "BUENO",
        IF(
          'Tablero de control'!$Z96&lt;Parametros!$D$4*Parametros!$G$5,
          "SATISFACTORIO",
          IF(
            'Tablero de control'!$Z96&gt;=Parametros!$D$4*Parametros!$G$4,
            "OPTIMO"
          )
        )
      )
    )
  )
)
)
)</f>
        <v>OPTIMO</v>
      </c>
    </row>
    <row r="97" spans="1:28" s="38" customFormat="1" ht="116.25" customHeight="1" x14ac:dyDescent="0.25">
      <c r="A97" s="286" t="s">
        <v>239</v>
      </c>
      <c r="B97" s="42" t="s">
        <v>246</v>
      </c>
      <c r="C97" s="42" t="s">
        <v>278</v>
      </c>
      <c r="D97" s="42" t="s">
        <v>344</v>
      </c>
      <c r="E97" s="42" t="s">
        <v>381</v>
      </c>
      <c r="F97" s="83" t="s">
        <v>505</v>
      </c>
      <c r="G97" s="83" t="s">
        <v>523</v>
      </c>
      <c r="H97" s="83" t="s">
        <v>1906</v>
      </c>
      <c r="I97" s="83" t="s">
        <v>1928</v>
      </c>
      <c r="J97" s="273">
        <v>94</v>
      </c>
      <c r="K97" s="42" t="s">
        <v>625</v>
      </c>
      <c r="L97" s="42">
        <v>4502001</v>
      </c>
      <c r="M97" s="42" t="s">
        <v>101</v>
      </c>
      <c r="N97" s="42">
        <v>450200109</v>
      </c>
      <c r="O97" s="42" t="s">
        <v>1558</v>
      </c>
      <c r="P97" s="42" t="s">
        <v>2003</v>
      </c>
      <c r="Q97" s="42" t="s">
        <v>30</v>
      </c>
      <c r="R97" s="80" t="s">
        <v>1858</v>
      </c>
      <c r="S97" s="80">
        <v>0</v>
      </c>
      <c r="T97" s="80">
        <v>1</v>
      </c>
      <c r="U97" s="80">
        <v>1</v>
      </c>
      <c r="V97" s="80">
        <v>1</v>
      </c>
      <c r="W97" s="80">
        <v>1</v>
      </c>
      <c r="X97" s="80">
        <v>1</v>
      </c>
      <c r="Y97" s="242">
        <v>0.7</v>
      </c>
      <c r="Z97" s="245">
        <f>IF(
'Tablero de control'!$U97="NP",
 0,
  IF(
     'Tablero de control'!$Q97&lt;&gt;"Reducción",
     'Tablero de control'!$Y97*100/'Tablero de control'!$U97,
     IF(
       'Tablero de control'!$U97&gt;='Tablero de control'!$Y97,
       100,
       IF(
         'Tablero de control'!$S97&lt;='Tablero de control'!$Y97,
         0,
         (('Tablero de control'!$S97-'Tablero de control'!$U97)-('Tablero de control'!$Y97-'Tablero de control'!$U97))*100/('Tablero de control'!$S97-'Tablero de control'!$U97)
       )
     )
   )
)</f>
        <v>70</v>
      </c>
      <c r="AA97" s="254">
        <f>IF('Tablero de control'!$Z97&gt;100,100,'Tablero de control'!$Z97)</f>
        <v>70</v>
      </c>
      <c r="AB97" s="37" t="str">
        <f>IF(
  'Tablero de control'!$U97="NP",
  "NO PROGRAMADA",
  IF(
    OR('Tablero de control'!$Y97="",'Tablero de control'!$Z97&lt;=0),
    "SIN AVANCE",
    IF(
      'Tablero de control'!$Z97&lt;Parametros!$D$4*Parametros!$G$9,
      "MUY DEFICIENTE",
    IF(
      'Tablero de control'!$Z97&lt;Parametros!$D$4*Parametros!$G$8,
      "DEFICIENTE",
   IF(
      'Tablero de control'!$Z97&lt;Parametros!$D$4*Parametros!$G$7,
      "ACEPTABLE",
      IF(
        'Tablero de control'!$Z97&lt;Parametros!$D$4*Parametros!$G$6,
        "BUENO",
        IF(
          'Tablero de control'!$Z97&lt;Parametros!$D$4*Parametros!$G$5,
          "SATISFACTORIO",
          IF(
            'Tablero de control'!$Z97&gt;=Parametros!$D$4*Parametros!$G$4,
            "OPTIMO"
          )
        )
      )
    )
  )
)
)
)</f>
        <v>ACEPTABLE</v>
      </c>
    </row>
    <row r="98" spans="1:28" s="38" customFormat="1" ht="38.25" customHeight="1" x14ac:dyDescent="0.25">
      <c r="A98" s="286" t="s">
        <v>239</v>
      </c>
      <c r="B98" s="42" t="s">
        <v>246</v>
      </c>
      <c r="C98" s="42" t="s">
        <v>278</v>
      </c>
      <c r="D98" s="42" t="s">
        <v>344</v>
      </c>
      <c r="E98" s="42" t="s">
        <v>381</v>
      </c>
      <c r="F98" s="83" t="s">
        <v>505</v>
      </c>
      <c r="G98" s="83" t="s">
        <v>523</v>
      </c>
      <c r="H98" s="83" t="s">
        <v>1906</v>
      </c>
      <c r="I98" s="83" t="s">
        <v>1928</v>
      </c>
      <c r="J98" s="273">
        <v>95</v>
      </c>
      <c r="K98" s="42" t="s">
        <v>626</v>
      </c>
      <c r="L98" s="42">
        <v>4502001</v>
      </c>
      <c r="M98" s="42" t="s">
        <v>101</v>
      </c>
      <c r="N98" s="42">
        <v>450200112</v>
      </c>
      <c r="O98" s="42" t="s">
        <v>1556</v>
      </c>
      <c r="P98" s="42" t="s">
        <v>2003</v>
      </c>
      <c r="Q98" s="42" t="s">
        <v>29</v>
      </c>
      <c r="R98" s="80" t="s">
        <v>1858</v>
      </c>
      <c r="S98" s="80">
        <v>0</v>
      </c>
      <c r="T98" s="80">
        <v>4</v>
      </c>
      <c r="U98" s="80">
        <v>1</v>
      </c>
      <c r="V98" s="80">
        <v>1</v>
      </c>
      <c r="W98" s="80">
        <v>1</v>
      </c>
      <c r="X98" s="80">
        <v>1</v>
      </c>
      <c r="Y98" s="242">
        <v>7</v>
      </c>
      <c r="Z98" s="245">
        <f>IF(
'Tablero de control'!$U98="NP",
 0,
  IF(
     'Tablero de control'!$Q98&lt;&gt;"Reducción",
     'Tablero de control'!$Y98*100/'Tablero de control'!$U98,
     IF(
       'Tablero de control'!$U98&gt;='Tablero de control'!$Y98,
       100,
       IF(
         'Tablero de control'!$S98&lt;='Tablero de control'!$Y98,
         0,
         (('Tablero de control'!$S98-'Tablero de control'!$U98)-('Tablero de control'!$Y98-'Tablero de control'!$U98))*100/('Tablero de control'!$S98-'Tablero de control'!$U98)
       )
     )
   )
)</f>
        <v>700</v>
      </c>
      <c r="AA98" s="254">
        <f>IF('Tablero de control'!$Z98&gt;100,100,'Tablero de control'!$Z98)</f>
        <v>100</v>
      </c>
      <c r="AB98" s="37" t="str">
        <f>IF(
  'Tablero de control'!$U98="NP",
  "NO PROGRAMADA",
  IF(
    OR('Tablero de control'!$Y98="",'Tablero de control'!$Z98&lt;=0),
    "SIN AVANCE",
    IF(
      'Tablero de control'!$Z98&lt;Parametros!$D$4*Parametros!$G$9,
      "MUY DEFICIENTE",
    IF(
      'Tablero de control'!$Z98&lt;Parametros!$D$4*Parametros!$G$8,
      "DEFICIENTE",
   IF(
      'Tablero de control'!$Z98&lt;Parametros!$D$4*Parametros!$G$7,
      "ACEPTABLE",
      IF(
        'Tablero de control'!$Z98&lt;Parametros!$D$4*Parametros!$G$6,
        "BUENO",
        IF(
          'Tablero de control'!$Z98&lt;Parametros!$D$4*Parametros!$G$5,
          "SATISFACTORIO",
          IF(
            'Tablero de control'!$Z98&gt;=Parametros!$D$4*Parametros!$G$4,
            "OPTIMO"
          )
        )
      )
    )
  )
)
)
)</f>
        <v>OPTIMO</v>
      </c>
    </row>
    <row r="99" spans="1:28" s="38" customFormat="1" ht="64.5" customHeight="1" x14ac:dyDescent="0.25">
      <c r="A99" s="286" t="s">
        <v>239</v>
      </c>
      <c r="B99" s="42" t="s">
        <v>246</v>
      </c>
      <c r="C99" s="42" t="s">
        <v>278</v>
      </c>
      <c r="D99" s="42" t="s">
        <v>344</v>
      </c>
      <c r="E99" s="42" t="s">
        <v>381</v>
      </c>
      <c r="F99" s="83" t="s">
        <v>505</v>
      </c>
      <c r="G99" s="83" t="s">
        <v>523</v>
      </c>
      <c r="H99" s="83" t="s">
        <v>1906</v>
      </c>
      <c r="I99" s="83" t="s">
        <v>1928</v>
      </c>
      <c r="J99" s="273">
        <v>96</v>
      </c>
      <c r="K99" s="42" t="s">
        <v>627</v>
      </c>
      <c r="L99" s="42">
        <v>4502022</v>
      </c>
      <c r="M99" s="42" t="s">
        <v>57</v>
      </c>
      <c r="N99" s="42">
        <v>450202208</v>
      </c>
      <c r="O99" s="42" t="s">
        <v>1559</v>
      </c>
      <c r="P99" s="42" t="s">
        <v>2003</v>
      </c>
      <c r="Q99" s="42" t="s">
        <v>30</v>
      </c>
      <c r="R99" s="82" t="s">
        <v>1858</v>
      </c>
      <c r="S99" s="80">
        <v>4</v>
      </c>
      <c r="T99" s="80">
        <v>8</v>
      </c>
      <c r="U99" s="80">
        <v>1</v>
      </c>
      <c r="V99" s="80">
        <v>1</v>
      </c>
      <c r="W99" s="80">
        <v>1</v>
      </c>
      <c r="X99" s="80">
        <v>1</v>
      </c>
      <c r="Y99" s="242">
        <v>0.7</v>
      </c>
      <c r="Z99" s="245">
        <f>IF(
'Tablero de control'!$U99="NP",
 0,
  IF(
     'Tablero de control'!$Q99&lt;&gt;"Reducción",
     'Tablero de control'!$Y99*100/'Tablero de control'!$U99,
     IF(
       'Tablero de control'!$U99&gt;='Tablero de control'!$Y99,
       100,
       IF(
         'Tablero de control'!$S99&lt;='Tablero de control'!$Y99,
         0,
         (('Tablero de control'!$S99-'Tablero de control'!$U99)-('Tablero de control'!$Y99-'Tablero de control'!$U99))*100/('Tablero de control'!$S99-'Tablero de control'!$U99)
       )
     )
   )
)</f>
        <v>70</v>
      </c>
      <c r="AA99" s="254">
        <f>IF('Tablero de control'!$Z99&gt;100,100,'Tablero de control'!$Z99)</f>
        <v>70</v>
      </c>
      <c r="AB99" s="37" t="str">
        <f>IF(
  'Tablero de control'!$U99="NP",
  "NO PROGRAMADA",
  IF(
    OR('Tablero de control'!$Y99="",'Tablero de control'!$Z99&lt;=0),
    "SIN AVANCE",
    IF(
      'Tablero de control'!$Z99&lt;Parametros!$D$4*Parametros!$G$9,
      "MUY DEFICIENTE",
    IF(
      'Tablero de control'!$Z99&lt;Parametros!$D$4*Parametros!$G$8,
      "DEFICIENTE",
   IF(
      'Tablero de control'!$Z99&lt;Parametros!$D$4*Parametros!$G$7,
      "ACEPTABLE",
      IF(
        'Tablero de control'!$Z99&lt;Parametros!$D$4*Parametros!$G$6,
        "BUENO",
        IF(
          'Tablero de control'!$Z99&lt;Parametros!$D$4*Parametros!$G$5,
          "SATISFACTORIO",
          IF(
            'Tablero de control'!$Z99&gt;=Parametros!$D$4*Parametros!$G$4,
            "OPTIMO"
          )
        )
      )
    )
  )
)
)
)</f>
        <v>ACEPTABLE</v>
      </c>
    </row>
    <row r="100" spans="1:28" s="38" customFormat="1" ht="81" customHeight="1" x14ac:dyDescent="0.25">
      <c r="A100" s="286" t="s">
        <v>239</v>
      </c>
      <c r="B100" s="42" t="s">
        <v>246</v>
      </c>
      <c r="C100" s="42" t="s">
        <v>278</v>
      </c>
      <c r="D100" s="42" t="s">
        <v>344</v>
      </c>
      <c r="E100" s="42" t="s">
        <v>381</v>
      </c>
      <c r="F100" s="83" t="s">
        <v>505</v>
      </c>
      <c r="G100" s="83" t="s">
        <v>523</v>
      </c>
      <c r="H100" s="83" t="s">
        <v>1906</v>
      </c>
      <c r="I100" s="83" t="s">
        <v>1928</v>
      </c>
      <c r="J100" s="273">
        <v>97</v>
      </c>
      <c r="K100" s="42" t="s">
        <v>628</v>
      </c>
      <c r="L100" s="42">
        <v>4502022</v>
      </c>
      <c r="M100" s="42" t="s">
        <v>57</v>
      </c>
      <c r="N100" s="42">
        <v>450202209</v>
      </c>
      <c r="O100" s="42" t="s">
        <v>1560</v>
      </c>
      <c r="P100" s="42" t="s">
        <v>2003</v>
      </c>
      <c r="Q100" s="42" t="s">
        <v>29</v>
      </c>
      <c r="R100" s="80" t="s">
        <v>1858</v>
      </c>
      <c r="S100" s="81">
        <v>0</v>
      </c>
      <c r="T100" s="81">
        <v>200</v>
      </c>
      <c r="U100" s="80">
        <v>50</v>
      </c>
      <c r="V100" s="81">
        <v>50</v>
      </c>
      <c r="W100" s="81">
        <v>50</v>
      </c>
      <c r="X100" s="81">
        <v>50</v>
      </c>
      <c r="Y100" s="242">
        <v>50</v>
      </c>
      <c r="Z100" s="245">
        <f>IF(
'Tablero de control'!$U100="NP",
 0,
  IF(
     'Tablero de control'!$Q100&lt;&gt;"Reducción",
     'Tablero de control'!$Y100*100/'Tablero de control'!$U100,
     IF(
       'Tablero de control'!$U100&gt;='Tablero de control'!$Y100,
       100,
       IF(
         'Tablero de control'!$S100&lt;='Tablero de control'!$Y100,
         0,
         (('Tablero de control'!$S100-'Tablero de control'!$U100)-('Tablero de control'!$Y100-'Tablero de control'!$U100))*100/('Tablero de control'!$S100-'Tablero de control'!$U100)
       )
     )
   )
)</f>
        <v>100</v>
      </c>
      <c r="AA100" s="254">
        <f>IF('Tablero de control'!$Z100&gt;100,100,'Tablero de control'!$Z100)</f>
        <v>100</v>
      </c>
      <c r="AB100" s="37" t="str">
        <f>IF(
  'Tablero de control'!$U100="NP",
  "NO PROGRAMADA",
  IF(
    OR('Tablero de control'!$Y100="",'Tablero de control'!$Z100&lt;=0),
    "SIN AVANCE",
    IF(
      'Tablero de control'!$Z100&lt;Parametros!$D$4*Parametros!$G$9,
      "MUY DEFICIENTE",
    IF(
      'Tablero de control'!$Z100&lt;Parametros!$D$4*Parametros!$G$8,
      "DEFICIENTE",
   IF(
      'Tablero de control'!$Z100&lt;Parametros!$D$4*Parametros!$G$7,
      "ACEPTABLE",
      IF(
        'Tablero de control'!$Z100&lt;Parametros!$D$4*Parametros!$G$6,
        "BUENO",
        IF(
          'Tablero de control'!$Z100&lt;Parametros!$D$4*Parametros!$G$5,
          "SATISFACTORIO",
          IF(
            'Tablero de control'!$Z100&gt;=Parametros!$D$4*Parametros!$G$4,
            "OPTIMO"
          )
        )
      )
    )
  )
)
)
)</f>
        <v>OPTIMO</v>
      </c>
    </row>
    <row r="101" spans="1:28" s="38" customFormat="1" ht="62.25" customHeight="1" x14ac:dyDescent="0.25">
      <c r="A101" s="286" t="s">
        <v>239</v>
      </c>
      <c r="B101" s="42" t="s">
        <v>246</v>
      </c>
      <c r="C101" s="42" t="s">
        <v>278</v>
      </c>
      <c r="D101" s="42" t="s">
        <v>344</v>
      </c>
      <c r="E101" s="42" t="s">
        <v>381</v>
      </c>
      <c r="F101" s="83" t="s">
        <v>505</v>
      </c>
      <c r="G101" s="83" t="s">
        <v>523</v>
      </c>
      <c r="H101" s="83" t="s">
        <v>1906</v>
      </c>
      <c r="I101" s="83" t="s">
        <v>1928</v>
      </c>
      <c r="J101" s="273">
        <v>98</v>
      </c>
      <c r="K101" s="42" t="s">
        <v>629</v>
      </c>
      <c r="L101" s="42" t="s">
        <v>1163</v>
      </c>
      <c r="M101" s="42" t="s">
        <v>101</v>
      </c>
      <c r="N101" s="42">
        <v>450200100</v>
      </c>
      <c r="O101" s="42" t="s">
        <v>193</v>
      </c>
      <c r="P101" s="42" t="s">
        <v>2003</v>
      </c>
      <c r="Q101" s="42" t="s">
        <v>29</v>
      </c>
      <c r="R101" s="80" t="s">
        <v>1858</v>
      </c>
      <c r="S101" s="81">
        <v>0</v>
      </c>
      <c r="T101" s="81">
        <v>16</v>
      </c>
      <c r="U101" s="80">
        <v>4</v>
      </c>
      <c r="V101" s="81">
        <v>4</v>
      </c>
      <c r="W101" s="81">
        <v>4</v>
      </c>
      <c r="X101" s="81">
        <v>4</v>
      </c>
      <c r="Y101" s="242">
        <v>4</v>
      </c>
      <c r="Z101" s="245">
        <f>IF(
'Tablero de control'!$U101="NP",
 0,
  IF(
     'Tablero de control'!$Q101&lt;&gt;"Reducción",
     'Tablero de control'!$Y101*100/'Tablero de control'!$U101,
     IF(
       'Tablero de control'!$U101&gt;='Tablero de control'!$Y101,
       100,
       IF(
         'Tablero de control'!$S101&lt;='Tablero de control'!$Y101,
         0,
         (('Tablero de control'!$S101-'Tablero de control'!$U101)-('Tablero de control'!$Y101-'Tablero de control'!$U101))*100/('Tablero de control'!$S101-'Tablero de control'!$U101)
       )
     )
   )
)</f>
        <v>100</v>
      </c>
      <c r="AA101" s="254">
        <f>IF('Tablero de control'!$Z101&gt;100,100,'Tablero de control'!$Z101)</f>
        <v>100</v>
      </c>
      <c r="AB101" s="37" t="str">
        <f>IF(
  'Tablero de control'!$U101="NP",
  "NO PROGRAMADA",
  IF(
    OR('Tablero de control'!$Y101="",'Tablero de control'!$Z101&lt;=0),
    "SIN AVANCE",
    IF(
      'Tablero de control'!$Z101&lt;Parametros!$D$4*Parametros!$G$9,
      "MUY DEFICIENTE",
    IF(
      'Tablero de control'!$Z101&lt;Parametros!$D$4*Parametros!$G$8,
      "DEFICIENTE",
   IF(
      'Tablero de control'!$Z101&lt;Parametros!$D$4*Parametros!$G$7,
      "ACEPTABLE",
      IF(
        'Tablero de control'!$Z101&lt;Parametros!$D$4*Parametros!$G$6,
        "BUENO",
        IF(
          'Tablero de control'!$Z101&lt;Parametros!$D$4*Parametros!$G$5,
          "SATISFACTORIO",
          IF(
            'Tablero de control'!$Z101&gt;=Parametros!$D$4*Parametros!$G$4,
            "OPTIMO"
          )
        )
      )
    )
  )
)
)
)</f>
        <v>OPTIMO</v>
      </c>
    </row>
    <row r="102" spans="1:28" s="38" customFormat="1" ht="54" customHeight="1" x14ac:dyDescent="0.25">
      <c r="A102" s="286" t="s">
        <v>239</v>
      </c>
      <c r="B102" s="42" t="s">
        <v>246</v>
      </c>
      <c r="C102" s="42" t="s">
        <v>278</v>
      </c>
      <c r="D102" s="42" t="s">
        <v>341</v>
      </c>
      <c r="E102" s="42" t="s">
        <v>381</v>
      </c>
      <c r="F102" s="83" t="s">
        <v>505</v>
      </c>
      <c r="G102" s="83" t="s">
        <v>523</v>
      </c>
      <c r="H102" s="83" t="s">
        <v>1906</v>
      </c>
      <c r="I102" s="83" t="s">
        <v>1928</v>
      </c>
      <c r="J102" s="273">
        <v>99</v>
      </c>
      <c r="K102" s="42" t="s">
        <v>630</v>
      </c>
      <c r="L102" s="42">
        <v>4502025</v>
      </c>
      <c r="M102" s="42" t="s">
        <v>117</v>
      </c>
      <c r="N102" s="42">
        <v>450202500</v>
      </c>
      <c r="O102" s="42" t="s">
        <v>190</v>
      </c>
      <c r="P102" s="42" t="s">
        <v>1977</v>
      </c>
      <c r="Q102" s="42" t="s">
        <v>30</v>
      </c>
      <c r="R102" s="82" t="s">
        <v>1858</v>
      </c>
      <c r="S102" s="82">
        <v>5</v>
      </c>
      <c r="T102" s="82">
        <v>5</v>
      </c>
      <c r="U102" s="80">
        <v>1</v>
      </c>
      <c r="V102" s="80" t="s">
        <v>10</v>
      </c>
      <c r="W102" s="82">
        <v>3</v>
      </c>
      <c r="X102" s="82">
        <v>1</v>
      </c>
      <c r="Y102" s="279">
        <v>1</v>
      </c>
      <c r="Z102" s="245">
        <f>IF(
'Tablero de control'!$U102="NP",
 0,
  IF(
     'Tablero de control'!$Q102&lt;&gt;"Reducción",
     'Tablero de control'!$Y102*100/'Tablero de control'!$U102,
     IF(
       'Tablero de control'!$U102&gt;='Tablero de control'!$Y102,
       100,
       IF(
         'Tablero de control'!$S102&lt;='Tablero de control'!$Y102,
         0,
         (('Tablero de control'!$S102-'Tablero de control'!$U102)-('Tablero de control'!$Y102-'Tablero de control'!$U102))*100/('Tablero de control'!$S102-'Tablero de control'!$U102)
       )
     )
   )
)</f>
        <v>100</v>
      </c>
      <c r="AA102" s="254">
        <f>IF('Tablero de control'!$Z102&gt;100,100,'Tablero de control'!$Z102)</f>
        <v>100</v>
      </c>
      <c r="AB102" s="37" t="str">
        <f>IF(
  'Tablero de control'!$U102="NP",
  "NO PROGRAMADA",
  IF(
    OR('Tablero de control'!$Y102="",'Tablero de control'!$Z102&lt;=0),
    "SIN AVANCE",
    IF(
      'Tablero de control'!$Z102&lt;Parametros!$D$4*Parametros!$G$9,
      "MUY DEFICIENTE",
    IF(
      'Tablero de control'!$Z102&lt;Parametros!$D$4*Parametros!$G$8,
      "DEFICIENTE",
   IF(
      'Tablero de control'!$Z102&lt;Parametros!$D$4*Parametros!$G$7,
      "ACEPTABLE",
      IF(
        'Tablero de control'!$Z102&lt;Parametros!$D$4*Parametros!$G$6,
        "BUENO",
        IF(
          'Tablero de control'!$Z102&lt;Parametros!$D$4*Parametros!$G$5,
          "SATISFACTORIO",
          IF(
            'Tablero de control'!$Z102&gt;=Parametros!$D$4*Parametros!$G$4,
            "OPTIMO"
          )
        )
      )
    )
  )
)
)
)</f>
        <v>OPTIMO</v>
      </c>
    </row>
    <row r="103" spans="1:28" s="38" customFormat="1" ht="54.75" customHeight="1" x14ac:dyDescent="0.25">
      <c r="A103" s="286" t="s">
        <v>239</v>
      </c>
      <c r="B103" s="42" t="s">
        <v>246</v>
      </c>
      <c r="C103" s="42" t="s">
        <v>278</v>
      </c>
      <c r="D103" s="42" t="s">
        <v>344</v>
      </c>
      <c r="E103" s="42" t="s">
        <v>381</v>
      </c>
      <c r="F103" s="83" t="s">
        <v>505</v>
      </c>
      <c r="G103" s="83" t="s">
        <v>523</v>
      </c>
      <c r="H103" s="83" t="s">
        <v>1906</v>
      </c>
      <c r="I103" s="83" t="s">
        <v>1928</v>
      </c>
      <c r="J103" s="273">
        <v>100</v>
      </c>
      <c r="K103" s="42" t="s">
        <v>631</v>
      </c>
      <c r="L103" s="42">
        <v>4502033</v>
      </c>
      <c r="M103" s="42" t="s">
        <v>83</v>
      </c>
      <c r="N103" s="42">
        <v>450203302</v>
      </c>
      <c r="O103" s="42" t="s">
        <v>1531</v>
      </c>
      <c r="P103" s="42" t="s">
        <v>2003</v>
      </c>
      <c r="Q103" s="42" t="s">
        <v>29</v>
      </c>
      <c r="R103" s="80" t="s">
        <v>1858</v>
      </c>
      <c r="S103" s="80">
        <v>0</v>
      </c>
      <c r="T103" s="80">
        <v>13</v>
      </c>
      <c r="U103" s="80">
        <v>3</v>
      </c>
      <c r="V103" s="80">
        <v>4</v>
      </c>
      <c r="W103" s="80">
        <v>3</v>
      </c>
      <c r="X103" s="80">
        <v>3</v>
      </c>
      <c r="Y103" s="242">
        <v>3</v>
      </c>
      <c r="Z103" s="245">
        <f>IF(
'Tablero de control'!$U103="NP",
 0,
  IF(
     'Tablero de control'!$Q103&lt;&gt;"Reducción",
     'Tablero de control'!$Y103*100/'Tablero de control'!$U103,
     IF(
       'Tablero de control'!$U103&gt;='Tablero de control'!$Y103,
       100,
       IF(
         'Tablero de control'!$S103&lt;='Tablero de control'!$Y103,
         0,
         (('Tablero de control'!$S103-'Tablero de control'!$U103)-('Tablero de control'!$Y103-'Tablero de control'!$U103))*100/('Tablero de control'!$S103-'Tablero de control'!$U103)
       )
     )
   )
)</f>
        <v>100</v>
      </c>
      <c r="AA103" s="254">
        <f>IF('Tablero de control'!$Z103&gt;100,100,'Tablero de control'!$Z103)</f>
        <v>100</v>
      </c>
      <c r="AB103" s="37" t="str">
        <f>IF(
  'Tablero de control'!$U103="NP",
  "NO PROGRAMADA",
  IF(
    OR('Tablero de control'!$Y103="",'Tablero de control'!$Z103&lt;=0),
    "SIN AVANCE",
    IF(
      'Tablero de control'!$Z103&lt;Parametros!$D$4*Parametros!$G$9,
      "MUY DEFICIENTE",
    IF(
      'Tablero de control'!$Z103&lt;Parametros!$D$4*Parametros!$G$8,
      "DEFICIENTE",
   IF(
      'Tablero de control'!$Z103&lt;Parametros!$D$4*Parametros!$G$7,
      "ACEPTABLE",
      IF(
        'Tablero de control'!$Z103&lt;Parametros!$D$4*Parametros!$G$6,
        "BUENO",
        IF(
          'Tablero de control'!$Z103&lt;Parametros!$D$4*Parametros!$G$5,
          "SATISFACTORIO",
          IF(
            'Tablero de control'!$Z103&gt;=Parametros!$D$4*Parametros!$G$4,
            "OPTIMO"
          )
        )
      )
    )
  )
)
)
)</f>
        <v>OPTIMO</v>
      </c>
    </row>
    <row r="104" spans="1:28" s="38" customFormat="1" ht="46.5" customHeight="1" x14ac:dyDescent="0.25">
      <c r="A104" s="286" t="s">
        <v>239</v>
      </c>
      <c r="B104" s="42" t="s">
        <v>246</v>
      </c>
      <c r="C104" s="42" t="s">
        <v>279</v>
      </c>
      <c r="D104" s="42" t="s">
        <v>342</v>
      </c>
      <c r="E104" s="42" t="s">
        <v>381</v>
      </c>
      <c r="F104" s="83" t="s">
        <v>505</v>
      </c>
      <c r="G104" s="83" t="s">
        <v>523</v>
      </c>
      <c r="H104" s="83" t="s">
        <v>1906</v>
      </c>
      <c r="I104" s="83" t="s">
        <v>1928</v>
      </c>
      <c r="J104" s="273">
        <v>101</v>
      </c>
      <c r="K104" s="42" t="s">
        <v>632</v>
      </c>
      <c r="L104" s="42" t="s">
        <v>1176</v>
      </c>
      <c r="M104" s="42" t="s">
        <v>40</v>
      </c>
      <c r="N104" s="42">
        <v>450203410</v>
      </c>
      <c r="O104" s="42" t="s">
        <v>1561</v>
      </c>
      <c r="P104" s="42" t="s">
        <v>2003</v>
      </c>
      <c r="Q104" s="42" t="s">
        <v>29</v>
      </c>
      <c r="R104" s="236" t="s">
        <v>1858</v>
      </c>
      <c r="S104" s="80">
        <v>0</v>
      </c>
      <c r="T104" s="80">
        <v>35</v>
      </c>
      <c r="U104" s="80">
        <v>5</v>
      </c>
      <c r="V104" s="80">
        <v>10</v>
      </c>
      <c r="W104" s="80">
        <v>10</v>
      </c>
      <c r="X104" s="80">
        <v>10</v>
      </c>
      <c r="Y104" s="242">
        <v>0</v>
      </c>
      <c r="Z104" s="245">
        <f>IF(
'Tablero de control'!$U104="NP",
 0,
  IF(
     'Tablero de control'!$Q104&lt;&gt;"Reducción",
     'Tablero de control'!$Y104*100/'Tablero de control'!$U104,
     IF(
       'Tablero de control'!$U104&gt;='Tablero de control'!$Y104,
       100,
       IF(
         'Tablero de control'!$S104&lt;='Tablero de control'!$Y104,
         0,
         (('Tablero de control'!$S104-'Tablero de control'!$U104)-('Tablero de control'!$Y104-'Tablero de control'!$U104))*100/('Tablero de control'!$S104-'Tablero de control'!$U104)
       )
     )
   )
)</f>
        <v>0</v>
      </c>
      <c r="AA104" s="254">
        <f>IF('Tablero de control'!$Z104&gt;100,100,'Tablero de control'!$Z104)</f>
        <v>0</v>
      </c>
      <c r="AB104" s="37" t="str">
        <f>IF(
  'Tablero de control'!$U104="NP",
  "NO PROGRAMADA",
  IF(
    OR('Tablero de control'!$Y104="",'Tablero de control'!$Z104&lt;=0),
    "SIN AVANCE",
    IF(
      'Tablero de control'!$Z104&lt;Parametros!$D$4*Parametros!$G$9,
      "MUY DEFICIENTE",
    IF(
      'Tablero de control'!$Z104&lt;Parametros!$D$4*Parametros!$G$8,
      "DEFICIENTE",
   IF(
      'Tablero de control'!$Z104&lt;Parametros!$D$4*Parametros!$G$7,
      "ACEPTABLE",
      IF(
        'Tablero de control'!$Z104&lt;Parametros!$D$4*Parametros!$G$6,
        "BUENO",
        IF(
          'Tablero de control'!$Z104&lt;Parametros!$D$4*Parametros!$G$5,
          "SATISFACTORIO",
          IF(
            'Tablero de control'!$Z104&gt;=Parametros!$D$4*Parametros!$G$4,
            "OPTIMO"
          )
        )
      )
    )
  )
)
)
)</f>
        <v>SIN AVANCE</v>
      </c>
    </row>
    <row r="105" spans="1:28" s="38" customFormat="1" ht="44.25" customHeight="1" x14ac:dyDescent="0.25">
      <c r="A105" s="286" t="s">
        <v>239</v>
      </c>
      <c r="B105" s="42" t="s">
        <v>246</v>
      </c>
      <c r="C105" s="42" t="s">
        <v>279</v>
      </c>
      <c r="D105" s="42" t="s">
        <v>342</v>
      </c>
      <c r="E105" s="42" t="s">
        <v>381</v>
      </c>
      <c r="F105" s="83" t="s">
        <v>505</v>
      </c>
      <c r="G105" s="83" t="s">
        <v>523</v>
      </c>
      <c r="H105" s="83" t="s">
        <v>1906</v>
      </c>
      <c r="I105" s="83" t="s">
        <v>1928</v>
      </c>
      <c r="J105" s="273">
        <v>102</v>
      </c>
      <c r="K105" s="42" t="s">
        <v>633</v>
      </c>
      <c r="L105" s="42">
        <v>4502034</v>
      </c>
      <c r="M105" s="42" t="s">
        <v>40</v>
      </c>
      <c r="N105" s="42">
        <v>450203413</v>
      </c>
      <c r="O105" s="42" t="s">
        <v>1549</v>
      </c>
      <c r="P105" s="42" t="s">
        <v>2003</v>
      </c>
      <c r="Q105" s="42" t="s">
        <v>29</v>
      </c>
      <c r="R105" s="236" t="s">
        <v>1858</v>
      </c>
      <c r="S105" s="80">
        <v>0</v>
      </c>
      <c r="T105" s="80">
        <v>200</v>
      </c>
      <c r="U105" s="80">
        <v>50</v>
      </c>
      <c r="V105" s="80">
        <v>50</v>
      </c>
      <c r="W105" s="80">
        <v>50</v>
      </c>
      <c r="X105" s="80">
        <v>50</v>
      </c>
      <c r="Y105" s="242">
        <v>50</v>
      </c>
      <c r="Z105" s="245">
        <f>IF(
'Tablero de control'!$U105="NP",
 0,
  IF(
     'Tablero de control'!$Q105&lt;&gt;"Reducción",
     'Tablero de control'!$Y105*100/'Tablero de control'!$U105,
     IF(
       'Tablero de control'!$U105&gt;='Tablero de control'!$Y105,
       100,
       IF(
         'Tablero de control'!$S105&lt;='Tablero de control'!$Y105,
         0,
         (('Tablero de control'!$S105-'Tablero de control'!$U105)-('Tablero de control'!$Y105-'Tablero de control'!$U105))*100/('Tablero de control'!$S105-'Tablero de control'!$U105)
       )
     )
   )
)</f>
        <v>100</v>
      </c>
      <c r="AA105" s="254">
        <f>IF('Tablero de control'!$Z105&gt;100,100,'Tablero de control'!$Z105)</f>
        <v>100</v>
      </c>
      <c r="AB105" s="37" t="str">
        <f>IF(
  'Tablero de control'!$U105="NP",
  "NO PROGRAMADA",
  IF(
    OR('Tablero de control'!$Y105="",'Tablero de control'!$Z105&lt;=0),
    "SIN AVANCE",
    IF(
      'Tablero de control'!$Z105&lt;Parametros!$D$4*Parametros!$G$9,
      "MUY DEFICIENTE",
    IF(
      'Tablero de control'!$Z105&lt;Parametros!$D$4*Parametros!$G$8,
      "DEFICIENTE",
   IF(
      'Tablero de control'!$Z105&lt;Parametros!$D$4*Parametros!$G$7,
      "ACEPTABLE",
      IF(
        'Tablero de control'!$Z105&lt;Parametros!$D$4*Parametros!$G$6,
        "BUENO",
        IF(
          'Tablero de control'!$Z105&lt;Parametros!$D$4*Parametros!$G$5,
          "SATISFACTORIO",
          IF(
            'Tablero de control'!$Z105&gt;=Parametros!$D$4*Parametros!$G$4,
            "OPTIMO"
          )
        )
      )
    )
  )
)
)
)</f>
        <v>OPTIMO</v>
      </c>
    </row>
    <row r="106" spans="1:28" s="38" customFormat="1" ht="45.75" customHeight="1" x14ac:dyDescent="0.25">
      <c r="A106" s="286" t="s">
        <v>239</v>
      </c>
      <c r="B106" s="42" t="s">
        <v>246</v>
      </c>
      <c r="C106" s="42" t="s">
        <v>279</v>
      </c>
      <c r="D106" s="42" t="s">
        <v>342</v>
      </c>
      <c r="E106" s="42" t="s">
        <v>381</v>
      </c>
      <c r="F106" s="83" t="s">
        <v>505</v>
      </c>
      <c r="G106" s="83" t="s">
        <v>523</v>
      </c>
      <c r="H106" s="83" t="s">
        <v>1906</v>
      </c>
      <c r="I106" s="83" t="s">
        <v>1928</v>
      </c>
      <c r="J106" s="273">
        <v>103</v>
      </c>
      <c r="K106" s="42" t="s">
        <v>634</v>
      </c>
      <c r="L106" s="42">
        <v>4502038</v>
      </c>
      <c r="M106" s="42" t="s">
        <v>115</v>
      </c>
      <c r="N106" s="42">
        <v>450203800</v>
      </c>
      <c r="O106" s="42" t="s">
        <v>1562</v>
      </c>
      <c r="P106" s="42" t="s">
        <v>2003</v>
      </c>
      <c r="Q106" s="42" t="s">
        <v>30</v>
      </c>
      <c r="R106" s="237" t="s">
        <v>1858</v>
      </c>
      <c r="S106" s="82">
        <v>0</v>
      </c>
      <c r="T106" s="82">
        <v>1</v>
      </c>
      <c r="U106" s="81" t="s">
        <v>10</v>
      </c>
      <c r="V106" s="82">
        <v>1</v>
      </c>
      <c r="W106" s="82">
        <v>1</v>
      </c>
      <c r="X106" s="82">
        <v>1</v>
      </c>
      <c r="Y106" s="242">
        <v>0</v>
      </c>
      <c r="Z106" s="245">
        <f>IF(
'Tablero de control'!$U106="NP",
 0,
  IF(
     'Tablero de control'!$Q106&lt;&gt;"Reducción",
     'Tablero de control'!$Y106*100/'Tablero de control'!$U106,
     IF(
       'Tablero de control'!$U106&gt;='Tablero de control'!$Y106,
       100,
       IF(
         'Tablero de control'!$S106&lt;='Tablero de control'!$Y106,
         0,
         (('Tablero de control'!$S106-'Tablero de control'!$U106)-('Tablero de control'!$Y106-'Tablero de control'!$U106))*100/('Tablero de control'!$S106-'Tablero de control'!$U106)
       )
     )
   )
)</f>
        <v>0</v>
      </c>
      <c r="AA106" s="254">
        <f>IF('Tablero de control'!$Z106&gt;100,100,'Tablero de control'!$Z106)</f>
        <v>0</v>
      </c>
      <c r="AB106" s="37" t="str">
        <f>IF(
  'Tablero de control'!$U106="NP",
  "NO PROGRAMADA",
  IF(
    OR('Tablero de control'!$Y106="",'Tablero de control'!$Z106&lt;=0),
    "SIN AVANCE",
    IF(
      'Tablero de control'!$Z106&lt;Parametros!$D$4*Parametros!$G$9,
      "MUY DEFICIENTE",
    IF(
      'Tablero de control'!$Z106&lt;Parametros!$D$4*Parametros!$G$8,
      "DEFICIENTE",
   IF(
      'Tablero de control'!$Z106&lt;Parametros!$D$4*Parametros!$G$7,
      "ACEPTABLE",
      IF(
        'Tablero de control'!$Z106&lt;Parametros!$D$4*Parametros!$G$6,
        "BUENO",
        IF(
          'Tablero de control'!$Z106&lt;Parametros!$D$4*Parametros!$G$5,
          "SATISFACTORIO",
          IF(
            'Tablero de control'!$Z106&gt;=Parametros!$D$4*Parametros!$G$4,
            "OPTIMO"
          )
        )
      )
    )
  )
)
)
)</f>
        <v>NO PROGRAMADA</v>
      </c>
    </row>
    <row r="107" spans="1:28" s="38" customFormat="1" ht="59.25" customHeight="1" x14ac:dyDescent="0.25">
      <c r="A107" s="286" t="s">
        <v>239</v>
      </c>
      <c r="B107" s="42" t="s">
        <v>246</v>
      </c>
      <c r="C107" s="42" t="s">
        <v>279</v>
      </c>
      <c r="D107" s="42" t="s">
        <v>342</v>
      </c>
      <c r="E107" s="42" t="s">
        <v>381</v>
      </c>
      <c r="F107" s="83" t="s">
        <v>505</v>
      </c>
      <c r="G107" s="83" t="s">
        <v>523</v>
      </c>
      <c r="H107" s="83" t="s">
        <v>1906</v>
      </c>
      <c r="I107" s="83" t="s">
        <v>1928</v>
      </c>
      <c r="J107" s="273">
        <v>104</v>
      </c>
      <c r="K107" s="42" t="s">
        <v>635</v>
      </c>
      <c r="L107" s="42">
        <v>4502034</v>
      </c>
      <c r="M107" s="42" t="s">
        <v>40</v>
      </c>
      <c r="N107" s="42">
        <v>450203413</v>
      </c>
      <c r="O107" s="42" t="s">
        <v>1549</v>
      </c>
      <c r="P107" s="42" t="s">
        <v>2003</v>
      </c>
      <c r="Q107" s="42" t="s">
        <v>29</v>
      </c>
      <c r="R107" s="81" t="s">
        <v>1858</v>
      </c>
      <c r="S107" s="81">
        <v>0</v>
      </c>
      <c r="T107" s="81">
        <v>150</v>
      </c>
      <c r="U107" s="81" t="s">
        <v>10</v>
      </c>
      <c r="V107" s="81">
        <v>50</v>
      </c>
      <c r="W107" s="81">
        <v>50</v>
      </c>
      <c r="X107" s="81">
        <v>50</v>
      </c>
      <c r="Y107" s="242">
        <v>0</v>
      </c>
      <c r="Z107" s="245">
        <f>IF(
'Tablero de control'!$U107="NP",
 0,
  IF(
     'Tablero de control'!$Q107&lt;&gt;"Reducción",
     'Tablero de control'!$Y107*100/'Tablero de control'!$U107,
     IF(
       'Tablero de control'!$U107&gt;='Tablero de control'!$Y107,
       100,
       IF(
         'Tablero de control'!$S107&lt;='Tablero de control'!$Y107,
         0,
         (('Tablero de control'!$S107-'Tablero de control'!$U107)-('Tablero de control'!$Y107-'Tablero de control'!$U107))*100/('Tablero de control'!$S107-'Tablero de control'!$U107)
       )
     )
   )
)</f>
        <v>0</v>
      </c>
      <c r="AA107" s="254">
        <f>IF('Tablero de control'!$Z107&gt;100,100,'Tablero de control'!$Z107)</f>
        <v>0</v>
      </c>
      <c r="AB107" s="37" t="str">
        <f>IF(
  'Tablero de control'!$U107="NP",
  "NO PROGRAMADA",
  IF(
    OR('Tablero de control'!$Y107="",'Tablero de control'!$Z107&lt;=0),
    "SIN AVANCE",
    IF(
      'Tablero de control'!$Z107&lt;Parametros!$D$4*Parametros!$G$9,
      "MUY DEFICIENTE",
    IF(
      'Tablero de control'!$Z107&lt;Parametros!$D$4*Parametros!$G$8,
      "DEFICIENTE",
   IF(
      'Tablero de control'!$Z107&lt;Parametros!$D$4*Parametros!$G$7,
      "ACEPTABLE",
      IF(
        'Tablero de control'!$Z107&lt;Parametros!$D$4*Parametros!$G$6,
        "BUENO",
        IF(
          'Tablero de control'!$Z107&lt;Parametros!$D$4*Parametros!$G$5,
          "SATISFACTORIO",
          IF(
            'Tablero de control'!$Z107&gt;=Parametros!$D$4*Parametros!$G$4,
            "OPTIMO"
          )
        )
      )
    )
  )
)
)
)</f>
        <v>NO PROGRAMADA</v>
      </c>
    </row>
    <row r="108" spans="1:28" s="38" customFormat="1" ht="36.75" customHeight="1" x14ac:dyDescent="0.25">
      <c r="A108" s="286" t="s">
        <v>239</v>
      </c>
      <c r="B108" s="42" t="s">
        <v>246</v>
      </c>
      <c r="C108" s="42" t="s">
        <v>279</v>
      </c>
      <c r="D108" s="42" t="s">
        <v>342</v>
      </c>
      <c r="E108" s="42" t="s">
        <v>381</v>
      </c>
      <c r="F108" s="83" t="s">
        <v>505</v>
      </c>
      <c r="G108" s="83" t="s">
        <v>523</v>
      </c>
      <c r="H108" s="83" t="s">
        <v>1906</v>
      </c>
      <c r="I108" s="83" t="s">
        <v>1929</v>
      </c>
      <c r="J108" s="273">
        <v>105</v>
      </c>
      <c r="K108" s="42" t="s">
        <v>636</v>
      </c>
      <c r="L108" s="42">
        <v>4599018</v>
      </c>
      <c r="M108" s="42" t="s">
        <v>50</v>
      </c>
      <c r="N108" s="42">
        <v>459901800</v>
      </c>
      <c r="O108" s="42" t="s">
        <v>102</v>
      </c>
      <c r="P108" s="42" t="s">
        <v>2003</v>
      </c>
      <c r="Q108" s="42" t="s">
        <v>29</v>
      </c>
      <c r="R108" s="81" t="s">
        <v>1858</v>
      </c>
      <c r="S108" s="81">
        <v>0</v>
      </c>
      <c r="T108" s="81">
        <v>1</v>
      </c>
      <c r="U108" s="81" t="s">
        <v>10</v>
      </c>
      <c r="V108" s="81">
        <v>1</v>
      </c>
      <c r="W108" s="81" t="s">
        <v>10</v>
      </c>
      <c r="X108" s="81" t="s">
        <v>10</v>
      </c>
      <c r="Y108" s="242">
        <v>0</v>
      </c>
      <c r="Z108" s="245">
        <f>IF(
'Tablero de control'!$U108="NP",
 0,
  IF(
     'Tablero de control'!$Q108&lt;&gt;"Reducción",
     'Tablero de control'!$Y108*100/'Tablero de control'!$U108,
     IF(
       'Tablero de control'!$U108&gt;='Tablero de control'!$Y108,
       100,
       IF(
         'Tablero de control'!$S108&lt;='Tablero de control'!$Y108,
         0,
         (('Tablero de control'!$S108-'Tablero de control'!$U108)-('Tablero de control'!$Y108-'Tablero de control'!$U108))*100/('Tablero de control'!$S108-'Tablero de control'!$U108)
       )
     )
   )
)</f>
        <v>0</v>
      </c>
      <c r="AA108" s="254">
        <f>IF('Tablero de control'!$Z108&gt;100,100,'Tablero de control'!$Z108)</f>
        <v>0</v>
      </c>
      <c r="AB108" s="37" t="str">
        <f>IF(
  'Tablero de control'!$U108="NP",
  "NO PROGRAMADA",
  IF(
    OR('Tablero de control'!$Y108="",'Tablero de control'!$Z108&lt;=0),
    "SIN AVANCE",
    IF(
      'Tablero de control'!$Z108&lt;Parametros!$D$4*Parametros!$G$9,
      "MUY DEFICIENTE",
    IF(
      'Tablero de control'!$Z108&lt;Parametros!$D$4*Parametros!$G$8,
      "DEFICIENTE",
   IF(
      'Tablero de control'!$Z108&lt;Parametros!$D$4*Parametros!$G$7,
      "ACEPTABLE",
      IF(
        'Tablero de control'!$Z108&lt;Parametros!$D$4*Parametros!$G$6,
        "BUENO",
        IF(
          'Tablero de control'!$Z108&lt;Parametros!$D$4*Parametros!$G$5,
          "SATISFACTORIO",
          IF(
            'Tablero de control'!$Z108&gt;=Parametros!$D$4*Parametros!$G$4,
            "OPTIMO"
          )
        )
      )
    )
  )
)
)
)</f>
        <v>NO PROGRAMADA</v>
      </c>
    </row>
    <row r="109" spans="1:28" s="39" customFormat="1" ht="69.75" customHeight="1" x14ac:dyDescent="0.25">
      <c r="A109" s="286" t="s">
        <v>239</v>
      </c>
      <c r="B109" s="42" t="s">
        <v>246</v>
      </c>
      <c r="C109" s="42" t="s">
        <v>279</v>
      </c>
      <c r="D109" s="42" t="s">
        <v>342</v>
      </c>
      <c r="E109" s="42" t="s">
        <v>381</v>
      </c>
      <c r="F109" s="83" t="s">
        <v>505</v>
      </c>
      <c r="G109" s="83" t="s">
        <v>523</v>
      </c>
      <c r="H109" s="83" t="s">
        <v>1906</v>
      </c>
      <c r="I109" s="83" t="s">
        <v>1929</v>
      </c>
      <c r="J109" s="273">
        <v>106</v>
      </c>
      <c r="K109" s="42" t="s">
        <v>637</v>
      </c>
      <c r="L109" s="42">
        <v>4599018</v>
      </c>
      <c r="M109" s="42" t="s">
        <v>50</v>
      </c>
      <c r="N109" s="42">
        <v>459901800</v>
      </c>
      <c r="O109" s="42" t="s">
        <v>102</v>
      </c>
      <c r="P109" s="42" t="s">
        <v>2003</v>
      </c>
      <c r="Q109" s="42" t="s">
        <v>29</v>
      </c>
      <c r="R109" s="80" t="s">
        <v>1858</v>
      </c>
      <c r="S109" s="80">
        <v>0</v>
      </c>
      <c r="T109" s="80">
        <v>1</v>
      </c>
      <c r="U109" s="80">
        <v>1</v>
      </c>
      <c r="V109" s="82" t="s">
        <v>10</v>
      </c>
      <c r="W109" s="82" t="s">
        <v>10</v>
      </c>
      <c r="X109" s="82" t="s">
        <v>10</v>
      </c>
      <c r="Y109" s="242">
        <v>0</v>
      </c>
      <c r="Z109" s="245">
        <f>IF(
'Tablero de control'!$U109="NP",
 0,
  IF(
     'Tablero de control'!$Q109&lt;&gt;"Reducción",
     'Tablero de control'!$Y109*100/'Tablero de control'!$U109,
     IF(
       'Tablero de control'!$U109&gt;='Tablero de control'!$Y109,
       100,
       IF(
         'Tablero de control'!$S109&lt;='Tablero de control'!$Y109,
         0,
         (('Tablero de control'!$S109-'Tablero de control'!$U109)-('Tablero de control'!$Y109-'Tablero de control'!$U109))*100/('Tablero de control'!$S109-'Tablero de control'!$U109)
       )
     )
   )
)</f>
        <v>0</v>
      </c>
      <c r="AA109" s="254">
        <f>IF('Tablero de control'!$Z109&gt;100,100,'Tablero de control'!$Z109)</f>
        <v>0</v>
      </c>
      <c r="AB109" s="37" t="str">
        <f>IF(
  'Tablero de control'!$U109="NP",
  "NO PROGRAMADA",
  IF(
    OR('Tablero de control'!$Y109="",'Tablero de control'!$Z109&lt;=0),
    "SIN AVANCE",
    IF(
      'Tablero de control'!$Z109&lt;Parametros!$D$4*Parametros!$G$9,
      "MUY DEFICIENTE",
    IF(
      'Tablero de control'!$Z109&lt;Parametros!$D$4*Parametros!$G$8,
      "DEFICIENTE",
   IF(
      'Tablero de control'!$Z109&lt;Parametros!$D$4*Parametros!$G$7,
      "ACEPTABLE",
      IF(
        'Tablero de control'!$Z109&lt;Parametros!$D$4*Parametros!$G$6,
        "BUENO",
        IF(
          'Tablero de control'!$Z109&lt;Parametros!$D$4*Parametros!$G$5,
          "SATISFACTORIO",
          IF(
            'Tablero de control'!$Z109&gt;=Parametros!$D$4*Parametros!$G$4,
            "OPTIMO"
          )
        )
      )
    )
  )
)
)
)</f>
        <v>SIN AVANCE</v>
      </c>
    </row>
    <row r="110" spans="1:28" s="39" customFormat="1" ht="55.5" customHeight="1" x14ac:dyDescent="0.25">
      <c r="A110" s="286" t="s">
        <v>239</v>
      </c>
      <c r="B110" s="42" t="s">
        <v>247</v>
      </c>
      <c r="C110" s="42" t="s">
        <v>280</v>
      </c>
      <c r="D110" s="253" t="s">
        <v>345</v>
      </c>
      <c r="E110" s="42" t="s">
        <v>382</v>
      </c>
      <c r="F110" s="52">
        <v>65</v>
      </c>
      <c r="G110" s="52">
        <v>69</v>
      </c>
      <c r="H110" s="52" t="s">
        <v>1907</v>
      </c>
      <c r="I110" s="52" t="s">
        <v>1930</v>
      </c>
      <c r="J110" s="273">
        <v>107</v>
      </c>
      <c r="K110" s="42" t="s">
        <v>638</v>
      </c>
      <c r="L110" s="66" t="s">
        <v>1177</v>
      </c>
      <c r="M110" s="42" t="s">
        <v>63</v>
      </c>
      <c r="N110" s="42">
        <v>330112900</v>
      </c>
      <c r="O110" s="42" t="s">
        <v>167</v>
      </c>
      <c r="P110" s="42" t="s">
        <v>2004</v>
      </c>
      <c r="Q110" s="42" t="s">
        <v>29</v>
      </c>
      <c r="R110" s="63" t="s">
        <v>1858</v>
      </c>
      <c r="S110" s="59">
        <v>1</v>
      </c>
      <c r="T110" s="59">
        <v>9</v>
      </c>
      <c r="U110" s="80">
        <v>1</v>
      </c>
      <c r="V110" s="59">
        <v>3</v>
      </c>
      <c r="W110" s="59">
        <v>3</v>
      </c>
      <c r="X110" s="59">
        <v>2</v>
      </c>
      <c r="Y110" s="242">
        <v>1</v>
      </c>
      <c r="Z110" s="245">
        <f>IF(
'Tablero de control'!$U110="NP",
 0,
  IF(
     'Tablero de control'!$Q110&lt;&gt;"Reducción",
     'Tablero de control'!$Y110*100/'Tablero de control'!$U110,
     IF(
       'Tablero de control'!$U110&gt;='Tablero de control'!$Y110,
       100,
       IF(
         'Tablero de control'!$S110&lt;='Tablero de control'!$Y110,
         0,
         (('Tablero de control'!$S110-'Tablero de control'!$U110)-('Tablero de control'!$Y110-'Tablero de control'!$U110))*100/('Tablero de control'!$S110-'Tablero de control'!$U110)
       )
     )
   )
)</f>
        <v>100</v>
      </c>
      <c r="AA110" s="254">
        <f>IF('Tablero de control'!$Z110&gt;100,100,'Tablero de control'!$Z110)</f>
        <v>100</v>
      </c>
      <c r="AB110" s="37" t="str">
        <f>IF(
  'Tablero de control'!$U110="NP",
  "NO PROGRAMADA",
  IF(
    OR('Tablero de control'!$Y110="",'Tablero de control'!$Z110&lt;=0),
    "SIN AVANCE",
    IF(
      'Tablero de control'!$Z110&lt;Parametros!$D$4*Parametros!$G$9,
      "MUY DEFICIENTE",
    IF(
      'Tablero de control'!$Z110&lt;Parametros!$D$4*Parametros!$G$8,
      "DEFICIENTE",
   IF(
      'Tablero de control'!$Z110&lt;Parametros!$D$4*Parametros!$G$7,
      "ACEPTABLE",
      IF(
        'Tablero de control'!$Z110&lt;Parametros!$D$4*Parametros!$G$6,
        "BUENO",
        IF(
          'Tablero de control'!$Z110&lt;Parametros!$D$4*Parametros!$G$5,
          "SATISFACTORIO",
          IF(
            'Tablero de control'!$Z110&gt;=Parametros!$D$4*Parametros!$G$4,
            "OPTIMO"
          )
        )
      )
    )
  )
)
)
)</f>
        <v>OPTIMO</v>
      </c>
    </row>
    <row r="111" spans="1:28" s="38" customFormat="1" ht="75.75" customHeight="1" x14ac:dyDescent="0.25">
      <c r="A111" s="286" t="s">
        <v>239</v>
      </c>
      <c r="B111" s="42" t="s">
        <v>247</v>
      </c>
      <c r="C111" s="42" t="s">
        <v>280</v>
      </c>
      <c r="D111" s="42" t="s">
        <v>345</v>
      </c>
      <c r="E111" s="42" t="s">
        <v>382</v>
      </c>
      <c r="F111" s="52">
        <v>65</v>
      </c>
      <c r="G111" s="52">
        <v>69</v>
      </c>
      <c r="H111" s="52" t="s">
        <v>1907</v>
      </c>
      <c r="I111" s="52" t="s">
        <v>1930</v>
      </c>
      <c r="J111" s="273">
        <v>108</v>
      </c>
      <c r="K111" s="42" t="s">
        <v>639</v>
      </c>
      <c r="L111" s="66" t="s">
        <v>1178</v>
      </c>
      <c r="M111" s="42" t="s">
        <v>122</v>
      </c>
      <c r="N111" s="42">
        <v>330107400</v>
      </c>
      <c r="O111" s="42" t="s">
        <v>197</v>
      </c>
      <c r="P111" s="42" t="s">
        <v>2005</v>
      </c>
      <c r="Q111" s="42" t="s">
        <v>29</v>
      </c>
      <c r="R111" s="63" t="s">
        <v>1858</v>
      </c>
      <c r="S111" s="59">
        <v>4</v>
      </c>
      <c r="T111" s="59">
        <v>42</v>
      </c>
      <c r="U111" s="80">
        <v>6</v>
      </c>
      <c r="V111" s="59">
        <v>12</v>
      </c>
      <c r="W111" s="59">
        <v>12</v>
      </c>
      <c r="X111" s="59">
        <v>12</v>
      </c>
      <c r="Y111" s="242">
        <v>6</v>
      </c>
      <c r="Z111" s="245">
        <f>IF(
'Tablero de control'!$U111="NP",
 0,
  IF(
     'Tablero de control'!$Q111&lt;&gt;"Reducción",
     'Tablero de control'!$Y111*100/'Tablero de control'!$U111,
     IF(
       'Tablero de control'!$U111&gt;='Tablero de control'!$Y111,
       100,
       IF(
         'Tablero de control'!$S111&lt;='Tablero de control'!$Y111,
         0,
         (('Tablero de control'!$S111-'Tablero de control'!$U111)-('Tablero de control'!$Y111-'Tablero de control'!$U111))*100/('Tablero de control'!$S111-'Tablero de control'!$U111)
       )
     )
   )
)</f>
        <v>100</v>
      </c>
      <c r="AA111" s="254">
        <f>IF('Tablero de control'!$Z111&gt;100,100,'Tablero de control'!$Z111)</f>
        <v>100</v>
      </c>
      <c r="AB111" s="37" t="str">
        <f>IF(
  'Tablero de control'!$U111="NP",
  "NO PROGRAMADA",
  IF(
    OR('Tablero de control'!$Y111="",'Tablero de control'!$Z111&lt;=0),
    "SIN AVANCE",
    IF(
      'Tablero de control'!$Z111&lt;Parametros!$D$4*Parametros!$G$9,
      "MUY DEFICIENTE",
    IF(
      'Tablero de control'!$Z111&lt;Parametros!$D$4*Parametros!$G$8,
      "DEFICIENTE",
   IF(
      'Tablero de control'!$Z111&lt;Parametros!$D$4*Parametros!$G$7,
      "ACEPTABLE",
      IF(
        'Tablero de control'!$Z111&lt;Parametros!$D$4*Parametros!$G$6,
        "BUENO",
        IF(
          'Tablero de control'!$Z111&lt;Parametros!$D$4*Parametros!$G$5,
          "SATISFACTORIO",
          IF(
            'Tablero de control'!$Z111&gt;=Parametros!$D$4*Parametros!$G$4,
            "OPTIMO"
          )
        )
      )
    )
  )
)
)
)</f>
        <v>OPTIMO</v>
      </c>
    </row>
    <row r="112" spans="1:28" s="38" customFormat="1" ht="71.25" customHeight="1" x14ac:dyDescent="0.25">
      <c r="A112" s="286" t="s">
        <v>239</v>
      </c>
      <c r="B112" s="42" t="s">
        <v>247</v>
      </c>
      <c r="C112" s="42" t="s">
        <v>280</v>
      </c>
      <c r="D112" s="42" t="s">
        <v>345</v>
      </c>
      <c r="E112" s="42" t="s">
        <v>382</v>
      </c>
      <c r="F112" s="52">
        <v>65</v>
      </c>
      <c r="G112" s="52">
        <v>69</v>
      </c>
      <c r="H112" s="52" t="s">
        <v>1907</v>
      </c>
      <c r="I112" s="52" t="s">
        <v>1930</v>
      </c>
      <c r="J112" s="273">
        <v>109</v>
      </c>
      <c r="K112" s="42" t="s">
        <v>640</v>
      </c>
      <c r="L112" s="66" t="s">
        <v>1179</v>
      </c>
      <c r="M112" s="42" t="s">
        <v>1180</v>
      </c>
      <c r="N112" s="42">
        <v>330112800</v>
      </c>
      <c r="O112" s="42" t="s">
        <v>209</v>
      </c>
      <c r="P112" s="42" t="s">
        <v>2005</v>
      </c>
      <c r="Q112" s="42" t="s">
        <v>29</v>
      </c>
      <c r="R112" s="63" t="s">
        <v>1858</v>
      </c>
      <c r="S112" s="59">
        <v>35</v>
      </c>
      <c r="T112" s="59">
        <v>140</v>
      </c>
      <c r="U112" s="80">
        <v>35</v>
      </c>
      <c r="V112" s="59">
        <v>35</v>
      </c>
      <c r="W112" s="59">
        <v>35</v>
      </c>
      <c r="X112" s="59">
        <v>35</v>
      </c>
      <c r="Y112" s="242">
        <v>35</v>
      </c>
      <c r="Z112" s="245">
        <f>IF(
'Tablero de control'!$U112="NP",
 0,
  IF(
     'Tablero de control'!$Q112&lt;&gt;"Reducción",
     'Tablero de control'!$Y112*100/'Tablero de control'!$U112,
     IF(
       'Tablero de control'!$U112&gt;='Tablero de control'!$Y112,
       100,
       IF(
         'Tablero de control'!$S112&lt;='Tablero de control'!$Y112,
         0,
         (('Tablero de control'!$S112-'Tablero de control'!$U112)-('Tablero de control'!$Y112-'Tablero de control'!$U112))*100/('Tablero de control'!$S112-'Tablero de control'!$U112)
       )
     )
   )
)</f>
        <v>100</v>
      </c>
      <c r="AA112" s="254">
        <f>IF('Tablero de control'!$Z112&gt;100,100,'Tablero de control'!$Z112)</f>
        <v>100</v>
      </c>
      <c r="AB112" s="37" t="str">
        <f>IF(
  'Tablero de control'!$U112="NP",
  "NO PROGRAMADA",
  IF(
    OR('Tablero de control'!$Y112="",'Tablero de control'!$Z112&lt;=0),
    "SIN AVANCE",
    IF(
      'Tablero de control'!$Z112&lt;Parametros!$D$4*Parametros!$G$9,
      "MUY DEFICIENTE",
    IF(
      'Tablero de control'!$Z112&lt;Parametros!$D$4*Parametros!$G$8,
      "DEFICIENTE",
   IF(
      'Tablero de control'!$Z112&lt;Parametros!$D$4*Parametros!$G$7,
      "ACEPTABLE",
      IF(
        'Tablero de control'!$Z112&lt;Parametros!$D$4*Parametros!$G$6,
        "BUENO",
        IF(
          'Tablero de control'!$Z112&lt;Parametros!$D$4*Parametros!$G$5,
          "SATISFACTORIO",
          IF(
            'Tablero de control'!$Z112&gt;=Parametros!$D$4*Parametros!$G$4,
            "OPTIMO"
          )
        )
      )
    )
  )
)
)
)</f>
        <v>OPTIMO</v>
      </c>
    </row>
    <row r="113" spans="1:28" s="38" customFormat="1" ht="73.5" customHeight="1" x14ac:dyDescent="0.25">
      <c r="A113" s="286" t="s">
        <v>239</v>
      </c>
      <c r="B113" s="42" t="s">
        <v>247</v>
      </c>
      <c r="C113" s="42" t="s">
        <v>281</v>
      </c>
      <c r="D113" s="42" t="s">
        <v>345</v>
      </c>
      <c r="E113" s="42" t="s">
        <v>383</v>
      </c>
      <c r="F113" s="52">
        <v>33</v>
      </c>
      <c r="G113" s="52">
        <v>64</v>
      </c>
      <c r="H113" s="52" t="s">
        <v>1907</v>
      </c>
      <c r="I113" s="52" t="s">
        <v>1930</v>
      </c>
      <c r="J113" s="273">
        <v>110</v>
      </c>
      <c r="K113" s="42" t="s">
        <v>641</v>
      </c>
      <c r="L113" s="66" t="s">
        <v>1181</v>
      </c>
      <c r="M113" s="42" t="s">
        <v>35</v>
      </c>
      <c r="N113" s="42">
        <v>330105301</v>
      </c>
      <c r="O113" s="42" t="s">
        <v>1563</v>
      </c>
      <c r="P113" s="42" t="s">
        <v>2005</v>
      </c>
      <c r="Q113" s="42" t="s">
        <v>29</v>
      </c>
      <c r="R113" s="63" t="s">
        <v>1858</v>
      </c>
      <c r="S113" s="59">
        <v>120</v>
      </c>
      <c r="T113" s="59">
        <v>500</v>
      </c>
      <c r="U113" s="80">
        <v>110</v>
      </c>
      <c r="V113" s="59">
        <v>130</v>
      </c>
      <c r="W113" s="59">
        <v>130</v>
      </c>
      <c r="X113" s="59">
        <v>130</v>
      </c>
      <c r="Y113" s="242">
        <v>110</v>
      </c>
      <c r="Z113" s="245">
        <f>IF(
'Tablero de control'!$U113="NP",
 0,
  IF(
     'Tablero de control'!$Q113&lt;&gt;"Reducción",
     'Tablero de control'!$Y113*100/'Tablero de control'!$U113,
     IF(
       'Tablero de control'!$U113&gt;='Tablero de control'!$Y113,
       100,
       IF(
         'Tablero de control'!$S113&lt;='Tablero de control'!$Y113,
         0,
         (('Tablero de control'!$S113-'Tablero de control'!$U113)-('Tablero de control'!$Y113-'Tablero de control'!$U113))*100/('Tablero de control'!$S113-'Tablero de control'!$U113)
       )
     )
   )
)</f>
        <v>100</v>
      </c>
      <c r="AA113" s="254">
        <f>IF('Tablero de control'!$Z113&gt;100,100,'Tablero de control'!$Z113)</f>
        <v>100</v>
      </c>
      <c r="AB113" s="37" t="str">
        <f>IF(
  'Tablero de control'!$U113="NP",
  "NO PROGRAMADA",
  IF(
    OR('Tablero de control'!$Y113="",'Tablero de control'!$Z113&lt;=0),
    "SIN AVANCE",
    IF(
      'Tablero de control'!$Z113&lt;Parametros!$D$4*Parametros!$G$9,
      "MUY DEFICIENTE",
    IF(
      'Tablero de control'!$Z113&lt;Parametros!$D$4*Parametros!$G$8,
      "DEFICIENTE",
   IF(
      'Tablero de control'!$Z113&lt;Parametros!$D$4*Parametros!$G$7,
      "ACEPTABLE",
      IF(
        'Tablero de control'!$Z113&lt;Parametros!$D$4*Parametros!$G$6,
        "BUENO",
        IF(
          'Tablero de control'!$Z113&lt;Parametros!$D$4*Parametros!$G$5,
          "SATISFACTORIO",
          IF(
            'Tablero de control'!$Z113&gt;=Parametros!$D$4*Parametros!$G$4,
            "OPTIMO"
          )
        )
      )
    )
  )
)
)
)</f>
        <v>OPTIMO</v>
      </c>
    </row>
    <row r="114" spans="1:28" s="38" customFormat="1" ht="114" customHeight="1" x14ac:dyDescent="0.25">
      <c r="A114" s="286" t="s">
        <v>239</v>
      </c>
      <c r="B114" s="42" t="s">
        <v>247</v>
      </c>
      <c r="C114" s="42" t="s">
        <v>281</v>
      </c>
      <c r="D114" s="42" t="s">
        <v>345</v>
      </c>
      <c r="E114" s="42" t="s">
        <v>383</v>
      </c>
      <c r="F114" s="52">
        <v>33</v>
      </c>
      <c r="G114" s="52">
        <v>64</v>
      </c>
      <c r="H114" s="52" t="s">
        <v>1907</v>
      </c>
      <c r="I114" s="52" t="s">
        <v>1930</v>
      </c>
      <c r="J114" s="273">
        <v>111</v>
      </c>
      <c r="K114" s="42" t="s">
        <v>642</v>
      </c>
      <c r="L114" s="66" t="s">
        <v>1182</v>
      </c>
      <c r="M114" s="42" t="s">
        <v>1183</v>
      </c>
      <c r="N114" s="42">
        <v>330107300</v>
      </c>
      <c r="O114" s="42" t="s">
        <v>210</v>
      </c>
      <c r="P114" s="42" t="s">
        <v>2005</v>
      </c>
      <c r="Q114" s="42" t="s">
        <v>29</v>
      </c>
      <c r="R114" s="63" t="s">
        <v>1858</v>
      </c>
      <c r="S114" s="59">
        <v>10</v>
      </c>
      <c r="T114" s="66">
        <v>60</v>
      </c>
      <c r="U114" s="80">
        <v>15</v>
      </c>
      <c r="V114" s="59">
        <v>15</v>
      </c>
      <c r="W114" s="59">
        <v>15</v>
      </c>
      <c r="X114" s="59">
        <v>15</v>
      </c>
      <c r="Y114" s="242">
        <v>15</v>
      </c>
      <c r="Z114" s="245">
        <f>IF(
'Tablero de control'!$U114="NP",
 0,
  IF(
     'Tablero de control'!$Q114&lt;&gt;"Reducción",
     'Tablero de control'!$Y114*100/'Tablero de control'!$U114,
     IF(
       'Tablero de control'!$U114&gt;='Tablero de control'!$Y114,
       100,
       IF(
         'Tablero de control'!$S114&lt;='Tablero de control'!$Y114,
         0,
         (('Tablero de control'!$S114-'Tablero de control'!$U114)-('Tablero de control'!$Y114-'Tablero de control'!$U114))*100/('Tablero de control'!$S114-'Tablero de control'!$U114)
       )
     )
   )
)</f>
        <v>100</v>
      </c>
      <c r="AA114" s="254">
        <f>IF('Tablero de control'!$Z114&gt;100,100,'Tablero de control'!$Z114)</f>
        <v>100</v>
      </c>
      <c r="AB114" s="37" t="str">
        <f>IF(
  'Tablero de control'!$U114="NP",
  "NO PROGRAMADA",
  IF(
    OR('Tablero de control'!$Y114="",'Tablero de control'!$Z114&lt;=0),
    "SIN AVANCE",
    IF(
      'Tablero de control'!$Z114&lt;Parametros!$D$4*Parametros!$G$9,
      "MUY DEFICIENTE",
    IF(
      'Tablero de control'!$Z114&lt;Parametros!$D$4*Parametros!$G$8,
      "DEFICIENTE",
   IF(
      'Tablero de control'!$Z114&lt;Parametros!$D$4*Parametros!$G$7,
      "ACEPTABLE",
      IF(
        'Tablero de control'!$Z114&lt;Parametros!$D$4*Parametros!$G$6,
        "BUENO",
        IF(
          'Tablero de control'!$Z114&lt;Parametros!$D$4*Parametros!$G$5,
          "SATISFACTORIO",
          IF(
            'Tablero de control'!$Z114&gt;=Parametros!$D$4*Parametros!$G$4,
            "OPTIMO"
          )
        )
      )
    )
  )
)
)
)</f>
        <v>OPTIMO</v>
      </c>
    </row>
    <row r="115" spans="1:28" s="38" customFormat="1" ht="79.5" customHeight="1" x14ac:dyDescent="0.25">
      <c r="A115" s="286" t="s">
        <v>239</v>
      </c>
      <c r="B115" s="42" t="s">
        <v>247</v>
      </c>
      <c r="C115" s="42" t="s">
        <v>281</v>
      </c>
      <c r="D115" s="42" t="s">
        <v>345</v>
      </c>
      <c r="E115" s="42" t="s">
        <v>383</v>
      </c>
      <c r="F115" s="52">
        <v>33</v>
      </c>
      <c r="G115" s="52">
        <v>64</v>
      </c>
      <c r="H115" s="52" t="s">
        <v>1907</v>
      </c>
      <c r="I115" s="52" t="s">
        <v>1930</v>
      </c>
      <c r="J115" s="273">
        <v>112</v>
      </c>
      <c r="K115" s="42" t="s">
        <v>643</v>
      </c>
      <c r="L115" s="66" t="s">
        <v>1184</v>
      </c>
      <c r="M115" s="42" t="s">
        <v>136</v>
      </c>
      <c r="N115" s="42">
        <v>330105400</v>
      </c>
      <c r="O115" s="42" t="s">
        <v>208</v>
      </c>
      <c r="P115" s="42" t="s">
        <v>2005</v>
      </c>
      <c r="Q115" s="42" t="s">
        <v>29</v>
      </c>
      <c r="R115" s="63" t="s">
        <v>1858</v>
      </c>
      <c r="S115" s="59">
        <v>314</v>
      </c>
      <c r="T115" s="66">
        <v>1280</v>
      </c>
      <c r="U115" s="80">
        <v>320</v>
      </c>
      <c r="V115" s="59">
        <v>320</v>
      </c>
      <c r="W115" s="59">
        <v>320</v>
      </c>
      <c r="X115" s="59">
        <v>320</v>
      </c>
      <c r="Y115" s="242">
        <v>320</v>
      </c>
      <c r="Z115" s="245">
        <f>IF(
'Tablero de control'!$U115="NP",
 0,
  IF(
     'Tablero de control'!$Q115&lt;&gt;"Reducción",
     'Tablero de control'!$Y115*100/'Tablero de control'!$U115,
     IF(
       'Tablero de control'!$U115&gt;='Tablero de control'!$Y115,
       100,
       IF(
         'Tablero de control'!$S115&lt;='Tablero de control'!$Y115,
         0,
         (('Tablero de control'!$S115-'Tablero de control'!$U115)-('Tablero de control'!$Y115-'Tablero de control'!$U115))*100/('Tablero de control'!$S115-'Tablero de control'!$U115)
       )
     )
   )
)</f>
        <v>100</v>
      </c>
      <c r="AA115" s="254">
        <f>IF('Tablero de control'!$Z115&gt;100,100,'Tablero de control'!$Z115)</f>
        <v>100</v>
      </c>
      <c r="AB115" s="37" t="str">
        <f>IF(
  'Tablero de control'!$U115="NP",
  "NO PROGRAMADA",
  IF(
    OR('Tablero de control'!$Y115="",'Tablero de control'!$Z115&lt;=0),
    "SIN AVANCE",
    IF(
      'Tablero de control'!$Z115&lt;Parametros!$D$4*Parametros!$G$9,
      "MUY DEFICIENTE",
    IF(
      'Tablero de control'!$Z115&lt;Parametros!$D$4*Parametros!$G$8,
      "DEFICIENTE",
   IF(
      'Tablero de control'!$Z115&lt;Parametros!$D$4*Parametros!$G$7,
      "ACEPTABLE",
      IF(
        'Tablero de control'!$Z115&lt;Parametros!$D$4*Parametros!$G$6,
        "BUENO",
        IF(
          'Tablero de control'!$Z115&lt;Parametros!$D$4*Parametros!$G$5,
          "SATISFACTORIO",
          IF(
            'Tablero de control'!$Z115&gt;=Parametros!$D$4*Parametros!$G$4,
            "OPTIMO"
          )
        )
      )
    )
  )
)
)
)</f>
        <v>OPTIMO</v>
      </c>
    </row>
    <row r="116" spans="1:28" s="38" customFormat="1" ht="45.75" customHeight="1" x14ac:dyDescent="0.25">
      <c r="A116" s="286" t="s">
        <v>239</v>
      </c>
      <c r="B116" s="42" t="s">
        <v>247</v>
      </c>
      <c r="C116" s="42" t="s">
        <v>281</v>
      </c>
      <c r="D116" s="42" t="s">
        <v>345</v>
      </c>
      <c r="E116" s="42" t="s">
        <v>383</v>
      </c>
      <c r="F116" s="52">
        <v>33</v>
      </c>
      <c r="G116" s="52">
        <v>64</v>
      </c>
      <c r="H116" s="52" t="s">
        <v>1907</v>
      </c>
      <c r="I116" s="52" t="s">
        <v>1930</v>
      </c>
      <c r="J116" s="273">
        <v>113</v>
      </c>
      <c r="K116" s="42" t="s">
        <v>644</v>
      </c>
      <c r="L116" s="66" t="s">
        <v>1185</v>
      </c>
      <c r="M116" s="42" t="s">
        <v>120</v>
      </c>
      <c r="N116" s="42">
        <v>330106900</v>
      </c>
      <c r="O116" s="42" t="s">
        <v>1564</v>
      </c>
      <c r="P116" s="42" t="s">
        <v>2004</v>
      </c>
      <c r="Q116" s="42" t="s">
        <v>30</v>
      </c>
      <c r="R116" s="63" t="s">
        <v>1858</v>
      </c>
      <c r="S116" s="59">
        <v>0</v>
      </c>
      <c r="T116" s="66">
        <v>1</v>
      </c>
      <c r="U116" s="80">
        <v>1</v>
      </c>
      <c r="V116" s="59">
        <v>1</v>
      </c>
      <c r="W116" s="59">
        <v>1</v>
      </c>
      <c r="X116" s="59">
        <v>1</v>
      </c>
      <c r="Y116" s="242">
        <v>1</v>
      </c>
      <c r="Z116" s="245">
        <f>IF(
'Tablero de control'!$U116="NP",
 0,
  IF(
     'Tablero de control'!$Q116&lt;&gt;"Reducción",
     'Tablero de control'!$Y116*100/'Tablero de control'!$U116,
     IF(
       'Tablero de control'!$U116&gt;='Tablero de control'!$Y116,
       100,
       IF(
         'Tablero de control'!$S116&lt;='Tablero de control'!$Y116,
         0,
         (('Tablero de control'!$S116-'Tablero de control'!$U116)-('Tablero de control'!$Y116-'Tablero de control'!$U116))*100/('Tablero de control'!$S116-'Tablero de control'!$U116)
       )
     )
   )
)</f>
        <v>100</v>
      </c>
      <c r="AA116" s="254">
        <f>IF('Tablero de control'!$Z116&gt;100,100,'Tablero de control'!$Z116)</f>
        <v>100</v>
      </c>
      <c r="AB116" s="37" t="str">
        <f>IF(
  'Tablero de control'!$U116="NP",
  "NO PROGRAMADA",
  IF(
    OR('Tablero de control'!$Y116="",'Tablero de control'!$Z116&lt;=0),
    "SIN AVANCE",
    IF(
      'Tablero de control'!$Z116&lt;Parametros!$D$4*Parametros!$G$9,
      "MUY DEFICIENTE",
    IF(
      'Tablero de control'!$Z116&lt;Parametros!$D$4*Parametros!$G$8,
      "DEFICIENTE",
   IF(
      'Tablero de control'!$Z116&lt;Parametros!$D$4*Parametros!$G$7,
      "ACEPTABLE",
      IF(
        'Tablero de control'!$Z116&lt;Parametros!$D$4*Parametros!$G$6,
        "BUENO",
        IF(
          'Tablero de control'!$Z116&lt;Parametros!$D$4*Parametros!$G$5,
          "SATISFACTORIO",
          IF(
            'Tablero de control'!$Z116&gt;=Parametros!$D$4*Parametros!$G$4,
            "OPTIMO"
          )
        )
      )
    )
  )
)
)
)</f>
        <v>OPTIMO</v>
      </c>
    </row>
    <row r="117" spans="1:28" s="38" customFormat="1" ht="48" customHeight="1" x14ac:dyDescent="0.25">
      <c r="A117" s="286" t="s">
        <v>239</v>
      </c>
      <c r="B117" s="42" t="s">
        <v>247</v>
      </c>
      <c r="C117" s="42" t="s">
        <v>281</v>
      </c>
      <c r="D117" s="42" t="s">
        <v>345</v>
      </c>
      <c r="E117" s="42" t="s">
        <v>383</v>
      </c>
      <c r="F117" s="52">
        <v>33</v>
      </c>
      <c r="G117" s="52">
        <v>64</v>
      </c>
      <c r="H117" s="52" t="s">
        <v>1907</v>
      </c>
      <c r="I117" s="52" t="s">
        <v>1930</v>
      </c>
      <c r="J117" s="273">
        <v>114</v>
      </c>
      <c r="K117" s="42" t="s">
        <v>645</v>
      </c>
      <c r="L117" s="66" t="s">
        <v>1186</v>
      </c>
      <c r="M117" s="42" t="s">
        <v>1187</v>
      </c>
      <c r="N117" s="42">
        <v>330105110</v>
      </c>
      <c r="O117" s="42" t="s">
        <v>1565</v>
      </c>
      <c r="P117" s="42" t="s">
        <v>2004</v>
      </c>
      <c r="Q117" s="42" t="s">
        <v>29</v>
      </c>
      <c r="R117" s="63" t="s">
        <v>1858</v>
      </c>
      <c r="S117" s="59">
        <v>26</v>
      </c>
      <c r="T117" s="66">
        <v>150</v>
      </c>
      <c r="U117" s="80">
        <v>30</v>
      </c>
      <c r="V117" s="59">
        <v>40</v>
      </c>
      <c r="W117" s="59">
        <v>40</v>
      </c>
      <c r="X117" s="59">
        <v>40</v>
      </c>
      <c r="Y117" s="242">
        <v>30</v>
      </c>
      <c r="Z117" s="245">
        <f>IF(
'Tablero de control'!$U117="NP",
 0,
  IF(
     'Tablero de control'!$Q117&lt;&gt;"Reducción",
     'Tablero de control'!$Y117*100/'Tablero de control'!$U117,
     IF(
       'Tablero de control'!$U117&gt;='Tablero de control'!$Y117,
       100,
       IF(
         'Tablero de control'!$S117&lt;='Tablero de control'!$Y117,
         0,
         (('Tablero de control'!$S117-'Tablero de control'!$U117)-('Tablero de control'!$Y117-'Tablero de control'!$U117))*100/('Tablero de control'!$S117-'Tablero de control'!$U117)
       )
     )
   )
)</f>
        <v>100</v>
      </c>
      <c r="AA117" s="254">
        <f>IF('Tablero de control'!$Z117&gt;100,100,'Tablero de control'!$Z117)</f>
        <v>100</v>
      </c>
      <c r="AB117" s="37" t="str">
        <f>IF(
  'Tablero de control'!$U117="NP",
  "NO PROGRAMADA",
  IF(
    OR('Tablero de control'!$Y117="",'Tablero de control'!$Z117&lt;=0),
    "SIN AVANCE",
    IF(
      'Tablero de control'!$Z117&lt;Parametros!$D$4*Parametros!$G$9,
      "MUY DEFICIENTE",
    IF(
      'Tablero de control'!$Z117&lt;Parametros!$D$4*Parametros!$G$8,
      "DEFICIENTE",
   IF(
      'Tablero de control'!$Z117&lt;Parametros!$D$4*Parametros!$G$7,
      "ACEPTABLE",
      IF(
        'Tablero de control'!$Z117&lt;Parametros!$D$4*Parametros!$G$6,
        "BUENO",
        IF(
          'Tablero de control'!$Z117&lt;Parametros!$D$4*Parametros!$G$5,
          "SATISFACTORIO",
          IF(
            'Tablero de control'!$Z117&gt;=Parametros!$D$4*Parametros!$G$4,
            "OPTIMO"
          )
        )
      )
    )
  )
)
)
)</f>
        <v>OPTIMO</v>
      </c>
    </row>
    <row r="118" spans="1:28" s="38" customFormat="1" ht="49.5" customHeight="1" x14ac:dyDescent="0.25">
      <c r="A118" s="286" t="s">
        <v>239</v>
      </c>
      <c r="B118" s="42" t="s">
        <v>247</v>
      </c>
      <c r="C118" s="42" t="s">
        <v>282</v>
      </c>
      <c r="D118" s="42" t="s">
        <v>345</v>
      </c>
      <c r="E118" s="42" t="s">
        <v>384</v>
      </c>
      <c r="F118" s="52">
        <v>333</v>
      </c>
      <c r="G118" s="52">
        <v>340</v>
      </c>
      <c r="H118" s="52" t="s">
        <v>1907</v>
      </c>
      <c r="I118" s="52" t="s">
        <v>1930</v>
      </c>
      <c r="J118" s="273">
        <v>115</v>
      </c>
      <c r="K118" s="42" t="s">
        <v>646</v>
      </c>
      <c r="L118" s="66" t="s">
        <v>1188</v>
      </c>
      <c r="M118" s="42" t="s">
        <v>1189</v>
      </c>
      <c r="N118" s="42">
        <v>330108500</v>
      </c>
      <c r="O118" s="42" t="s">
        <v>1566</v>
      </c>
      <c r="P118" s="42" t="s">
        <v>2004</v>
      </c>
      <c r="Q118" s="42" t="s">
        <v>29</v>
      </c>
      <c r="R118" s="63" t="s">
        <v>1858</v>
      </c>
      <c r="S118" s="59">
        <v>9000</v>
      </c>
      <c r="T118" s="59">
        <v>46000</v>
      </c>
      <c r="U118" s="80">
        <v>9000</v>
      </c>
      <c r="V118" s="59">
        <v>12000</v>
      </c>
      <c r="W118" s="59">
        <v>12000</v>
      </c>
      <c r="X118" s="59">
        <v>13000</v>
      </c>
      <c r="Y118" s="242">
        <v>9000</v>
      </c>
      <c r="Z118" s="245">
        <f>IF(
'Tablero de control'!$U118="NP",
 0,
  IF(
     'Tablero de control'!$Q118&lt;&gt;"Reducción",
     'Tablero de control'!$Y118*100/'Tablero de control'!$U118,
     IF(
       'Tablero de control'!$U118&gt;='Tablero de control'!$Y118,
       100,
       IF(
         'Tablero de control'!$S118&lt;='Tablero de control'!$Y118,
         0,
         (('Tablero de control'!$S118-'Tablero de control'!$U118)-('Tablero de control'!$Y118-'Tablero de control'!$U118))*100/('Tablero de control'!$S118-'Tablero de control'!$U118)
       )
     )
   )
)</f>
        <v>100</v>
      </c>
      <c r="AA118" s="254">
        <f>IF('Tablero de control'!$Z118&gt;100,100,'Tablero de control'!$Z118)</f>
        <v>100</v>
      </c>
      <c r="AB118" s="37" t="str">
        <f>IF(
  'Tablero de control'!$U118="NP",
  "NO PROGRAMADA",
  IF(
    OR('Tablero de control'!$Y118="",'Tablero de control'!$Z118&lt;=0),
    "SIN AVANCE",
    IF(
      'Tablero de control'!$Z118&lt;Parametros!$D$4*Parametros!$G$9,
      "MUY DEFICIENTE",
    IF(
      'Tablero de control'!$Z118&lt;Parametros!$D$4*Parametros!$G$8,
      "DEFICIENTE",
   IF(
      'Tablero de control'!$Z118&lt;Parametros!$D$4*Parametros!$G$7,
      "ACEPTABLE",
      IF(
        'Tablero de control'!$Z118&lt;Parametros!$D$4*Parametros!$G$6,
        "BUENO",
        IF(
          'Tablero de control'!$Z118&lt;Parametros!$D$4*Parametros!$G$5,
          "SATISFACTORIO",
          IF(
            'Tablero de control'!$Z118&gt;=Parametros!$D$4*Parametros!$G$4,
            "OPTIMO"
          )
        )
      )
    )
  )
)
)
)</f>
        <v>OPTIMO</v>
      </c>
    </row>
    <row r="119" spans="1:28" s="38" customFormat="1" ht="87" customHeight="1" x14ac:dyDescent="0.25">
      <c r="A119" s="286" t="s">
        <v>239</v>
      </c>
      <c r="B119" s="42" t="s">
        <v>247</v>
      </c>
      <c r="C119" s="42" t="s">
        <v>282</v>
      </c>
      <c r="D119" s="42" t="s">
        <v>345</v>
      </c>
      <c r="E119" s="42" t="s">
        <v>384</v>
      </c>
      <c r="F119" s="52">
        <v>333</v>
      </c>
      <c r="G119" s="52">
        <v>340</v>
      </c>
      <c r="H119" s="52" t="s">
        <v>1907</v>
      </c>
      <c r="I119" s="52" t="s">
        <v>1930</v>
      </c>
      <c r="J119" s="273">
        <v>116</v>
      </c>
      <c r="K119" s="42" t="s">
        <v>647</v>
      </c>
      <c r="L119" s="66" t="s">
        <v>1190</v>
      </c>
      <c r="M119" s="42" t="s">
        <v>1191</v>
      </c>
      <c r="N119" s="42">
        <v>330112700</v>
      </c>
      <c r="O119" s="42" t="s">
        <v>1191</v>
      </c>
      <c r="P119" s="42" t="s">
        <v>2004</v>
      </c>
      <c r="Q119" s="42" t="s">
        <v>29</v>
      </c>
      <c r="R119" s="63" t="s">
        <v>1858</v>
      </c>
      <c r="S119" s="59">
        <v>89</v>
      </c>
      <c r="T119" s="59">
        <v>400</v>
      </c>
      <c r="U119" s="80">
        <v>100</v>
      </c>
      <c r="V119" s="59">
        <v>100</v>
      </c>
      <c r="W119" s="59">
        <v>100</v>
      </c>
      <c r="X119" s="59">
        <v>100</v>
      </c>
      <c r="Y119" s="242">
        <v>100</v>
      </c>
      <c r="Z119" s="245">
        <f>IF(
'Tablero de control'!$U119="NP",
 0,
  IF(
     'Tablero de control'!$Q119&lt;&gt;"Reducción",
     'Tablero de control'!$Y119*100/'Tablero de control'!$U119,
     IF(
       'Tablero de control'!$U119&gt;='Tablero de control'!$Y119,
       100,
       IF(
         'Tablero de control'!$S119&lt;='Tablero de control'!$Y119,
         0,
         (('Tablero de control'!$S119-'Tablero de control'!$U119)-('Tablero de control'!$Y119-'Tablero de control'!$U119))*100/('Tablero de control'!$S119-'Tablero de control'!$U119)
       )
     )
   )
)</f>
        <v>100</v>
      </c>
      <c r="AA119" s="254">
        <f>IF('Tablero de control'!$Z119&gt;100,100,'Tablero de control'!$Z119)</f>
        <v>100</v>
      </c>
      <c r="AB119" s="37" t="str">
        <f>IF(
  'Tablero de control'!$U119="NP",
  "NO PROGRAMADA",
  IF(
    OR('Tablero de control'!$Y119="",'Tablero de control'!$Z119&lt;=0),
    "SIN AVANCE",
    IF(
      'Tablero de control'!$Z119&lt;Parametros!$D$4*Parametros!$G$9,
      "MUY DEFICIENTE",
    IF(
      'Tablero de control'!$Z119&lt;Parametros!$D$4*Parametros!$G$8,
      "DEFICIENTE",
   IF(
      'Tablero de control'!$Z119&lt;Parametros!$D$4*Parametros!$G$7,
      "ACEPTABLE",
      IF(
        'Tablero de control'!$Z119&lt;Parametros!$D$4*Parametros!$G$6,
        "BUENO",
        IF(
          'Tablero de control'!$Z119&lt;Parametros!$D$4*Parametros!$G$5,
          "SATISFACTORIO",
          IF(
            'Tablero de control'!$Z119&gt;=Parametros!$D$4*Parametros!$G$4,
            "OPTIMO"
          )
        )
      )
    )
  )
)
)
)</f>
        <v>OPTIMO</v>
      </c>
    </row>
    <row r="120" spans="1:28" s="38" customFormat="1" ht="78.75" customHeight="1" x14ac:dyDescent="0.25">
      <c r="A120" s="286" t="s">
        <v>239</v>
      </c>
      <c r="B120" s="42" t="s">
        <v>247</v>
      </c>
      <c r="C120" s="42" t="s">
        <v>282</v>
      </c>
      <c r="D120" s="42" t="s">
        <v>345</v>
      </c>
      <c r="E120" s="42" t="s">
        <v>384</v>
      </c>
      <c r="F120" s="52">
        <v>333</v>
      </c>
      <c r="G120" s="52">
        <v>340</v>
      </c>
      <c r="H120" s="52" t="s">
        <v>1907</v>
      </c>
      <c r="I120" s="52" t="s">
        <v>1930</v>
      </c>
      <c r="J120" s="273">
        <v>117</v>
      </c>
      <c r="K120" s="42" t="s">
        <v>648</v>
      </c>
      <c r="L120" s="66">
        <v>3301068</v>
      </c>
      <c r="M120" s="42" t="s">
        <v>1192</v>
      </c>
      <c r="N120" s="42">
        <v>330106800</v>
      </c>
      <c r="O120" s="42" t="s">
        <v>207</v>
      </c>
      <c r="P120" s="42" t="s">
        <v>2004</v>
      </c>
      <c r="Q120" s="42" t="s">
        <v>29</v>
      </c>
      <c r="R120" s="63" t="s">
        <v>1858</v>
      </c>
      <c r="S120" s="59" t="s">
        <v>9</v>
      </c>
      <c r="T120" s="59">
        <v>16</v>
      </c>
      <c r="U120" s="80">
        <v>4</v>
      </c>
      <c r="V120" s="59">
        <v>4</v>
      </c>
      <c r="W120" s="59">
        <v>4</v>
      </c>
      <c r="X120" s="59">
        <v>4</v>
      </c>
      <c r="Y120" s="242">
        <v>0</v>
      </c>
      <c r="Z120" s="245">
        <f>IF(
'Tablero de control'!$U120="NP",
 0,
  IF(
     'Tablero de control'!$Q120&lt;&gt;"Reducción",
     'Tablero de control'!$Y120*100/'Tablero de control'!$U120,
     IF(
       'Tablero de control'!$U120&gt;='Tablero de control'!$Y120,
       100,
       IF(
         'Tablero de control'!$S120&lt;='Tablero de control'!$Y120,
         0,
         (('Tablero de control'!$S120-'Tablero de control'!$U120)-('Tablero de control'!$Y120-'Tablero de control'!$U120))*100/('Tablero de control'!$S120-'Tablero de control'!$U120)
       )
     )
   )
)</f>
        <v>0</v>
      </c>
      <c r="AA120" s="254">
        <f>IF('Tablero de control'!$Z120&gt;100,100,'Tablero de control'!$Z120)</f>
        <v>0</v>
      </c>
      <c r="AB120" s="37" t="str">
        <f>IF(
  'Tablero de control'!$U120="NP",
  "NO PROGRAMADA",
  IF(
    OR('Tablero de control'!$Y120="",'Tablero de control'!$Z120&lt;=0),
    "SIN AVANCE",
    IF(
      'Tablero de control'!$Z120&lt;Parametros!$D$4*Parametros!$G$9,
      "MUY DEFICIENTE",
    IF(
      'Tablero de control'!$Z120&lt;Parametros!$D$4*Parametros!$G$8,
      "DEFICIENTE",
   IF(
      'Tablero de control'!$Z120&lt;Parametros!$D$4*Parametros!$G$7,
      "ACEPTABLE",
      IF(
        'Tablero de control'!$Z120&lt;Parametros!$D$4*Parametros!$G$6,
        "BUENO",
        IF(
          'Tablero de control'!$Z120&lt;Parametros!$D$4*Parametros!$G$5,
          "SATISFACTORIO",
          IF(
            'Tablero de control'!$Z120&gt;=Parametros!$D$4*Parametros!$G$4,
            "OPTIMO"
          )
        )
      )
    )
  )
)
)
)</f>
        <v>SIN AVANCE</v>
      </c>
    </row>
    <row r="121" spans="1:28" s="38" customFormat="1" ht="68.25" customHeight="1" x14ac:dyDescent="0.25">
      <c r="A121" s="286" t="s">
        <v>239</v>
      </c>
      <c r="B121" s="42" t="s">
        <v>247</v>
      </c>
      <c r="C121" s="42" t="s">
        <v>282</v>
      </c>
      <c r="D121" s="42" t="s">
        <v>345</v>
      </c>
      <c r="E121" s="42" t="s">
        <v>384</v>
      </c>
      <c r="F121" s="52">
        <v>333</v>
      </c>
      <c r="G121" s="52">
        <v>340</v>
      </c>
      <c r="H121" s="52" t="s">
        <v>1907</v>
      </c>
      <c r="I121" s="52" t="s">
        <v>1930</v>
      </c>
      <c r="J121" s="273">
        <v>118</v>
      </c>
      <c r="K121" s="42" t="s">
        <v>649</v>
      </c>
      <c r="L121" s="66">
        <v>3301088</v>
      </c>
      <c r="M121" s="42" t="s">
        <v>1193</v>
      </c>
      <c r="N121" s="42">
        <v>330108800</v>
      </c>
      <c r="O121" s="42" t="s">
        <v>84</v>
      </c>
      <c r="P121" s="42" t="s">
        <v>2004</v>
      </c>
      <c r="Q121" s="42" t="s">
        <v>29</v>
      </c>
      <c r="R121" s="65" t="s">
        <v>1858</v>
      </c>
      <c r="S121" s="67">
        <v>2</v>
      </c>
      <c r="T121" s="67">
        <v>2</v>
      </c>
      <c r="U121" s="81" t="s">
        <v>10</v>
      </c>
      <c r="V121" s="67">
        <v>1</v>
      </c>
      <c r="W121" s="81" t="s">
        <v>10</v>
      </c>
      <c r="X121" s="67">
        <v>1</v>
      </c>
      <c r="Y121" s="242">
        <v>0</v>
      </c>
      <c r="Z121" s="245">
        <f>IF(
'Tablero de control'!$U121="NP",
 0,
  IF(
     'Tablero de control'!$Q121&lt;&gt;"Reducción",
     'Tablero de control'!$Y121*100/'Tablero de control'!$U121,
     IF(
       'Tablero de control'!$U121&gt;='Tablero de control'!$Y121,
       100,
       IF(
         'Tablero de control'!$S121&lt;='Tablero de control'!$Y121,
         0,
         (('Tablero de control'!$S121-'Tablero de control'!$U121)-('Tablero de control'!$Y121-'Tablero de control'!$U121))*100/('Tablero de control'!$S121-'Tablero de control'!$U121)
       )
     )
   )
)</f>
        <v>0</v>
      </c>
      <c r="AA121" s="254">
        <f>IF('Tablero de control'!$Z121&gt;100,100,'Tablero de control'!$Z121)</f>
        <v>0</v>
      </c>
      <c r="AB121" s="37" t="str">
        <f>IF(
  'Tablero de control'!$U121="NP",
  "NO PROGRAMADA",
  IF(
    OR('Tablero de control'!$Y121="",'Tablero de control'!$Z121&lt;=0),
    "SIN AVANCE",
    IF(
      'Tablero de control'!$Z121&lt;Parametros!$D$4*Parametros!$G$9,
      "MUY DEFICIENTE",
    IF(
      'Tablero de control'!$Z121&lt;Parametros!$D$4*Parametros!$G$8,
      "DEFICIENTE",
   IF(
      'Tablero de control'!$Z121&lt;Parametros!$D$4*Parametros!$G$7,
      "ACEPTABLE",
      IF(
        'Tablero de control'!$Z121&lt;Parametros!$D$4*Parametros!$G$6,
        "BUENO",
        IF(
          'Tablero de control'!$Z121&lt;Parametros!$D$4*Parametros!$G$5,
          "SATISFACTORIO",
          IF(
            'Tablero de control'!$Z121&gt;=Parametros!$D$4*Parametros!$G$4,
            "OPTIMO"
          )
        )
      )
    )
  )
)
)
)</f>
        <v>NO PROGRAMADA</v>
      </c>
    </row>
    <row r="122" spans="1:28" s="38" customFormat="1" ht="56.25" customHeight="1" x14ac:dyDescent="0.25">
      <c r="A122" s="286" t="s">
        <v>239</v>
      </c>
      <c r="B122" s="42" t="s">
        <v>247</v>
      </c>
      <c r="C122" s="42" t="s">
        <v>283</v>
      </c>
      <c r="D122" s="42" t="s">
        <v>345</v>
      </c>
      <c r="E122" s="42" t="s">
        <v>385</v>
      </c>
      <c r="F122" s="52">
        <v>64</v>
      </c>
      <c r="G122" s="52">
        <v>64</v>
      </c>
      <c r="H122" s="52" t="s">
        <v>1907</v>
      </c>
      <c r="I122" s="52" t="s">
        <v>1930</v>
      </c>
      <c r="J122" s="273">
        <v>119</v>
      </c>
      <c r="K122" s="42" t="s">
        <v>650</v>
      </c>
      <c r="L122" s="66" t="s">
        <v>1186</v>
      </c>
      <c r="M122" s="42" t="s">
        <v>1187</v>
      </c>
      <c r="N122" s="42">
        <v>330105110</v>
      </c>
      <c r="O122" s="42" t="s">
        <v>1565</v>
      </c>
      <c r="P122" s="42" t="s">
        <v>2004</v>
      </c>
      <c r="Q122" s="42" t="s">
        <v>29</v>
      </c>
      <c r="R122" s="63" t="s">
        <v>1858</v>
      </c>
      <c r="S122" s="59">
        <v>20</v>
      </c>
      <c r="T122" s="59">
        <v>150</v>
      </c>
      <c r="U122" s="80">
        <v>30</v>
      </c>
      <c r="V122" s="59">
        <v>40</v>
      </c>
      <c r="W122" s="59">
        <v>40</v>
      </c>
      <c r="X122" s="59">
        <v>40</v>
      </c>
      <c r="Y122" s="242">
        <v>30</v>
      </c>
      <c r="Z122" s="245">
        <f>IF(
'Tablero de control'!$U122="NP",
 0,
  IF(
     'Tablero de control'!$Q122&lt;&gt;"Reducción",
     'Tablero de control'!$Y122*100/'Tablero de control'!$U122,
     IF(
       'Tablero de control'!$U122&gt;='Tablero de control'!$Y122,
       100,
       IF(
         'Tablero de control'!$S122&lt;='Tablero de control'!$Y122,
         0,
         (('Tablero de control'!$S122-'Tablero de control'!$U122)-('Tablero de control'!$Y122-'Tablero de control'!$U122))*100/('Tablero de control'!$S122-'Tablero de control'!$U122)
       )
     )
   )
)</f>
        <v>100</v>
      </c>
      <c r="AA122" s="254">
        <f>IF('Tablero de control'!$Z122&gt;100,100,'Tablero de control'!$Z122)</f>
        <v>100</v>
      </c>
      <c r="AB122" s="37" t="str">
        <f>IF(
  'Tablero de control'!$U122="NP",
  "NO PROGRAMADA",
  IF(
    OR('Tablero de control'!$Y122="",'Tablero de control'!$Z122&lt;=0),
    "SIN AVANCE",
    IF(
      'Tablero de control'!$Z122&lt;Parametros!$D$4*Parametros!$G$9,
      "MUY DEFICIENTE",
    IF(
      'Tablero de control'!$Z122&lt;Parametros!$D$4*Parametros!$G$8,
      "DEFICIENTE",
   IF(
      'Tablero de control'!$Z122&lt;Parametros!$D$4*Parametros!$G$7,
      "ACEPTABLE",
      IF(
        'Tablero de control'!$Z122&lt;Parametros!$D$4*Parametros!$G$6,
        "BUENO",
        IF(
          'Tablero de control'!$Z122&lt;Parametros!$D$4*Parametros!$G$5,
          "SATISFACTORIO",
          IF(
            'Tablero de control'!$Z122&gt;=Parametros!$D$4*Parametros!$G$4,
            "OPTIMO"
          )
        )
      )
    )
  )
)
)
)</f>
        <v>OPTIMO</v>
      </c>
    </row>
    <row r="123" spans="1:28" s="38" customFormat="1" ht="96" customHeight="1" x14ac:dyDescent="0.25">
      <c r="A123" s="286" t="s">
        <v>239</v>
      </c>
      <c r="B123" s="42" t="s">
        <v>247</v>
      </c>
      <c r="C123" s="42" t="s">
        <v>283</v>
      </c>
      <c r="D123" s="42" t="s">
        <v>345</v>
      </c>
      <c r="E123" s="42" t="s">
        <v>385</v>
      </c>
      <c r="F123" s="52">
        <v>64</v>
      </c>
      <c r="G123" s="52">
        <v>64</v>
      </c>
      <c r="H123" s="52" t="s">
        <v>1907</v>
      </c>
      <c r="I123" s="52" t="s">
        <v>1930</v>
      </c>
      <c r="J123" s="273">
        <v>120</v>
      </c>
      <c r="K123" s="42" t="s">
        <v>651</v>
      </c>
      <c r="L123" s="66" t="s">
        <v>1181</v>
      </c>
      <c r="M123" s="42" t="s">
        <v>35</v>
      </c>
      <c r="N123" s="42">
        <v>330105301</v>
      </c>
      <c r="O123" s="42" t="s">
        <v>1563</v>
      </c>
      <c r="P123" s="42" t="s">
        <v>2004</v>
      </c>
      <c r="Q123" s="42" t="s">
        <v>29</v>
      </c>
      <c r="R123" s="63" t="s">
        <v>1858</v>
      </c>
      <c r="S123" s="59" t="s">
        <v>9</v>
      </c>
      <c r="T123" s="59">
        <v>140</v>
      </c>
      <c r="U123" s="80">
        <v>20</v>
      </c>
      <c r="V123" s="59">
        <v>40</v>
      </c>
      <c r="W123" s="59">
        <v>40</v>
      </c>
      <c r="X123" s="59">
        <v>40</v>
      </c>
      <c r="Y123" s="242">
        <v>20</v>
      </c>
      <c r="Z123" s="245">
        <f>IF(
'Tablero de control'!$U123="NP",
 0,
  IF(
     'Tablero de control'!$Q123&lt;&gt;"Reducción",
     'Tablero de control'!$Y123*100/'Tablero de control'!$U123,
     IF(
       'Tablero de control'!$U123&gt;='Tablero de control'!$Y123,
       100,
       IF(
         'Tablero de control'!$S123&lt;='Tablero de control'!$Y123,
         0,
         (('Tablero de control'!$S123-'Tablero de control'!$U123)-('Tablero de control'!$Y123-'Tablero de control'!$U123))*100/('Tablero de control'!$S123-'Tablero de control'!$U123)
       )
     )
   )
)</f>
        <v>100</v>
      </c>
      <c r="AA123" s="254">
        <f>IF('Tablero de control'!$Z123&gt;100,100,'Tablero de control'!$Z123)</f>
        <v>100</v>
      </c>
      <c r="AB123" s="37" t="str">
        <f>IF(
  'Tablero de control'!$U123="NP",
  "NO PROGRAMADA",
  IF(
    OR('Tablero de control'!$Y123="",'Tablero de control'!$Z123&lt;=0),
    "SIN AVANCE",
    IF(
      'Tablero de control'!$Z123&lt;Parametros!$D$4*Parametros!$G$9,
      "MUY DEFICIENTE",
    IF(
      'Tablero de control'!$Z123&lt;Parametros!$D$4*Parametros!$G$8,
      "DEFICIENTE",
   IF(
      'Tablero de control'!$Z123&lt;Parametros!$D$4*Parametros!$G$7,
      "ACEPTABLE",
      IF(
        'Tablero de control'!$Z123&lt;Parametros!$D$4*Parametros!$G$6,
        "BUENO",
        IF(
          'Tablero de control'!$Z123&lt;Parametros!$D$4*Parametros!$G$5,
          "SATISFACTORIO",
          IF(
            'Tablero de control'!$Z123&gt;=Parametros!$D$4*Parametros!$G$4,
            "OPTIMO"
          )
        )
      )
    )
  )
)
)
)</f>
        <v>OPTIMO</v>
      </c>
    </row>
    <row r="124" spans="1:28" s="38" customFormat="1" ht="57" customHeight="1" x14ac:dyDescent="0.25">
      <c r="A124" s="286" t="s">
        <v>239</v>
      </c>
      <c r="B124" s="42" t="s">
        <v>247</v>
      </c>
      <c r="C124" s="42" t="s">
        <v>283</v>
      </c>
      <c r="D124" s="42" t="s">
        <v>345</v>
      </c>
      <c r="E124" s="42" t="s">
        <v>385</v>
      </c>
      <c r="F124" s="52">
        <v>64</v>
      </c>
      <c r="G124" s="52">
        <v>64</v>
      </c>
      <c r="H124" s="52" t="s">
        <v>1907</v>
      </c>
      <c r="I124" s="52" t="s">
        <v>1930</v>
      </c>
      <c r="J124" s="273">
        <v>121</v>
      </c>
      <c r="K124" s="42" t="s">
        <v>652</v>
      </c>
      <c r="L124" s="66" t="s">
        <v>1194</v>
      </c>
      <c r="M124" s="42" t="s">
        <v>1195</v>
      </c>
      <c r="N124" s="42">
        <v>330110000</v>
      </c>
      <c r="O124" s="42" t="s">
        <v>206</v>
      </c>
      <c r="P124" s="42" t="s">
        <v>2005</v>
      </c>
      <c r="Q124" s="42" t="s">
        <v>29</v>
      </c>
      <c r="R124" s="63" t="s">
        <v>1858</v>
      </c>
      <c r="S124" s="59">
        <v>5</v>
      </c>
      <c r="T124" s="59">
        <v>29</v>
      </c>
      <c r="U124" s="80">
        <v>5</v>
      </c>
      <c r="V124" s="68">
        <v>8</v>
      </c>
      <c r="W124" s="68">
        <v>8</v>
      </c>
      <c r="X124" s="68">
        <v>8</v>
      </c>
      <c r="Y124" s="242">
        <v>0</v>
      </c>
      <c r="Z124" s="245">
        <f>IF(
'Tablero de control'!$U124="NP",
 0,
  IF(
     'Tablero de control'!$Q124&lt;&gt;"Reducción",
     'Tablero de control'!$Y124*100/'Tablero de control'!$U124,
     IF(
       'Tablero de control'!$U124&gt;='Tablero de control'!$Y124,
       100,
       IF(
         'Tablero de control'!$S124&lt;='Tablero de control'!$Y124,
         0,
         (('Tablero de control'!$S124-'Tablero de control'!$U124)-('Tablero de control'!$Y124-'Tablero de control'!$U124))*100/('Tablero de control'!$S124-'Tablero de control'!$U124)
       )
     )
   )
)</f>
        <v>0</v>
      </c>
      <c r="AA124" s="254">
        <f>IF('Tablero de control'!$Z124&gt;100,100,'Tablero de control'!$Z124)</f>
        <v>0</v>
      </c>
      <c r="AB124" s="37" t="str">
        <f>IF(
  'Tablero de control'!$U124="NP",
  "NO PROGRAMADA",
  IF(
    OR('Tablero de control'!$Y124="",'Tablero de control'!$Z124&lt;=0),
    "SIN AVANCE",
    IF(
      'Tablero de control'!$Z124&lt;Parametros!$D$4*Parametros!$G$9,
      "MUY DEFICIENTE",
    IF(
      'Tablero de control'!$Z124&lt;Parametros!$D$4*Parametros!$G$8,
      "DEFICIENTE",
   IF(
      'Tablero de control'!$Z124&lt;Parametros!$D$4*Parametros!$G$7,
      "ACEPTABLE",
      IF(
        'Tablero de control'!$Z124&lt;Parametros!$D$4*Parametros!$G$6,
        "BUENO",
        IF(
          'Tablero de control'!$Z124&lt;Parametros!$D$4*Parametros!$G$5,
          "SATISFACTORIO",
          IF(
            'Tablero de control'!$Z124&gt;=Parametros!$D$4*Parametros!$G$4,
            "OPTIMO"
          )
        )
      )
    )
  )
)
)
)</f>
        <v>SIN AVANCE</v>
      </c>
    </row>
    <row r="125" spans="1:28" s="38" customFormat="1" ht="36" customHeight="1" x14ac:dyDescent="0.25">
      <c r="A125" s="286" t="s">
        <v>239</v>
      </c>
      <c r="B125" s="42" t="s">
        <v>247</v>
      </c>
      <c r="C125" s="42" t="s">
        <v>283</v>
      </c>
      <c r="D125" s="42" t="s">
        <v>345</v>
      </c>
      <c r="E125" s="42" t="s">
        <v>385</v>
      </c>
      <c r="F125" s="52">
        <v>64</v>
      </c>
      <c r="G125" s="52">
        <v>64</v>
      </c>
      <c r="H125" s="52" t="s">
        <v>1907</v>
      </c>
      <c r="I125" s="52" t="s">
        <v>1930</v>
      </c>
      <c r="J125" s="273">
        <v>122</v>
      </c>
      <c r="K125" s="42" t="s">
        <v>653</v>
      </c>
      <c r="L125" s="66" t="s">
        <v>1182</v>
      </c>
      <c r="M125" s="42" t="s">
        <v>1183</v>
      </c>
      <c r="N125" s="42">
        <v>330107300</v>
      </c>
      <c r="O125" s="42" t="s">
        <v>210</v>
      </c>
      <c r="P125" s="42" t="s">
        <v>2005</v>
      </c>
      <c r="Q125" s="42" t="s">
        <v>29</v>
      </c>
      <c r="R125" s="63" t="s">
        <v>1858</v>
      </c>
      <c r="S125" s="59">
        <v>1</v>
      </c>
      <c r="T125" s="59">
        <v>18</v>
      </c>
      <c r="U125" s="80">
        <v>3</v>
      </c>
      <c r="V125" s="59">
        <v>5</v>
      </c>
      <c r="W125" s="59">
        <v>5</v>
      </c>
      <c r="X125" s="59">
        <v>5</v>
      </c>
      <c r="Y125" s="242">
        <v>3</v>
      </c>
      <c r="Z125" s="245">
        <f>IF(
'Tablero de control'!$U125="NP",
 0,
  IF(
     'Tablero de control'!$Q125&lt;&gt;"Reducción",
     'Tablero de control'!$Y125*100/'Tablero de control'!$U125,
     IF(
       'Tablero de control'!$U125&gt;='Tablero de control'!$Y125,
       100,
       IF(
         'Tablero de control'!$S125&lt;='Tablero de control'!$Y125,
         0,
         (('Tablero de control'!$S125-'Tablero de control'!$U125)-('Tablero de control'!$Y125-'Tablero de control'!$U125))*100/('Tablero de control'!$S125-'Tablero de control'!$U125)
       )
     )
   )
)</f>
        <v>100</v>
      </c>
      <c r="AA125" s="254">
        <f>IF('Tablero de control'!$Z125&gt;100,100,'Tablero de control'!$Z125)</f>
        <v>100</v>
      </c>
      <c r="AB125" s="37" t="str">
        <f>IF(
  'Tablero de control'!$U125="NP",
  "NO PROGRAMADA",
  IF(
    OR('Tablero de control'!$Y125="",'Tablero de control'!$Z125&lt;=0),
    "SIN AVANCE",
    IF(
      'Tablero de control'!$Z125&lt;Parametros!$D$4*Parametros!$G$9,
      "MUY DEFICIENTE",
    IF(
      'Tablero de control'!$Z125&lt;Parametros!$D$4*Parametros!$G$8,
      "DEFICIENTE",
   IF(
      'Tablero de control'!$Z125&lt;Parametros!$D$4*Parametros!$G$7,
      "ACEPTABLE",
      IF(
        'Tablero de control'!$Z125&lt;Parametros!$D$4*Parametros!$G$6,
        "BUENO",
        IF(
          'Tablero de control'!$Z125&lt;Parametros!$D$4*Parametros!$G$5,
          "SATISFACTORIO",
          IF(
            'Tablero de control'!$Z125&gt;=Parametros!$D$4*Parametros!$G$4,
            "OPTIMO"
          )
        )
      )
    )
  )
)
)
)</f>
        <v>OPTIMO</v>
      </c>
    </row>
    <row r="126" spans="1:28" s="38" customFormat="1" ht="33.75" customHeight="1" x14ac:dyDescent="0.25">
      <c r="A126" s="286" t="s">
        <v>239</v>
      </c>
      <c r="B126" s="42" t="s">
        <v>247</v>
      </c>
      <c r="C126" s="42" t="s">
        <v>283</v>
      </c>
      <c r="D126" s="42" t="s">
        <v>345</v>
      </c>
      <c r="E126" s="42" t="s">
        <v>385</v>
      </c>
      <c r="F126" s="52">
        <v>64</v>
      </c>
      <c r="G126" s="52">
        <v>64</v>
      </c>
      <c r="H126" s="52" t="s">
        <v>1907</v>
      </c>
      <c r="I126" s="52" t="s">
        <v>1930</v>
      </c>
      <c r="J126" s="273">
        <v>123</v>
      </c>
      <c r="K126" s="42" t="s">
        <v>654</v>
      </c>
      <c r="L126" s="66" t="s">
        <v>1178</v>
      </c>
      <c r="M126" s="42" t="s">
        <v>122</v>
      </c>
      <c r="N126" s="42">
        <v>330107400</v>
      </c>
      <c r="O126" s="42" t="s">
        <v>197</v>
      </c>
      <c r="P126" s="42" t="s">
        <v>2005</v>
      </c>
      <c r="Q126" s="42" t="s">
        <v>29</v>
      </c>
      <c r="R126" s="63" t="s">
        <v>1858</v>
      </c>
      <c r="S126" s="59" t="s">
        <v>9</v>
      </c>
      <c r="T126" s="59">
        <v>60</v>
      </c>
      <c r="U126" s="80">
        <v>12</v>
      </c>
      <c r="V126" s="59">
        <v>16</v>
      </c>
      <c r="W126" s="59">
        <v>16</v>
      </c>
      <c r="X126" s="59">
        <v>16</v>
      </c>
      <c r="Y126" s="242">
        <v>6</v>
      </c>
      <c r="Z126" s="245">
        <f>IF(
'Tablero de control'!$U126="NP",
 0,
  IF(
     'Tablero de control'!$Q126&lt;&gt;"Reducción",
     'Tablero de control'!$Y126*100/'Tablero de control'!$U126,
     IF(
       'Tablero de control'!$U126&gt;='Tablero de control'!$Y126,
       100,
       IF(
         'Tablero de control'!$S126&lt;='Tablero de control'!$Y126,
         0,
         (('Tablero de control'!$S126-'Tablero de control'!$U126)-('Tablero de control'!$Y126-'Tablero de control'!$U126))*100/('Tablero de control'!$S126-'Tablero de control'!$U126)
       )
     )
   )
)</f>
        <v>50</v>
      </c>
      <c r="AA126" s="254">
        <f>IF('Tablero de control'!$Z126&gt;100,100,'Tablero de control'!$Z126)</f>
        <v>50</v>
      </c>
      <c r="AB126" s="37" t="str">
        <f>IF(
  'Tablero de control'!$U126="NP",
  "NO PROGRAMADA",
  IF(
    OR('Tablero de control'!$Y126="",'Tablero de control'!$Z126&lt;=0),
    "SIN AVANCE",
    IF(
      'Tablero de control'!$Z126&lt;Parametros!$D$4*Parametros!$G$9,
      "MUY DEFICIENTE",
    IF(
      'Tablero de control'!$Z126&lt;Parametros!$D$4*Parametros!$G$8,
      "DEFICIENTE",
   IF(
      'Tablero de control'!$Z126&lt;Parametros!$D$4*Parametros!$G$7,
      "ACEPTABLE",
      IF(
        'Tablero de control'!$Z126&lt;Parametros!$D$4*Parametros!$G$6,
        "BUENO",
        IF(
          'Tablero de control'!$Z126&lt;Parametros!$D$4*Parametros!$G$5,
          "SATISFACTORIO",
          IF(
            'Tablero de control'!$Z126&gt;=Parametros!$D$4*Parametros!$G$4,
            "OPTIMO"
          )
        )
      )
    )
  )
)
)
)</f>
        <v>DEFICIENTE</v>
      </c>
    </row>
    <row r="127" spans="1:28" s="38" customFormat="1" ht="85.5" customHeight="1" x14ac:dyDescent="0.25">
      <c r="A127" s="286" t="s">
        <v>239</v>
      </c>
      <c r="B127" s="42" t="s">
        <v>247</v>
      </c>
      <c r="C127" s="42" t="s">
        <v>284</v>
      </c>
      <c r="D127" s="42" t="s">
        <v>345</v>
      </c>
      <c r="E127" s="42" t="s">
        <v>386</v>
      </c>
      <c r="F127" s="52">
        <v>19</v>
      </c>
      <c r="G127" s="52">
        <v>19</v>
      </c>
      <c r="H127" s="52" t="s">
        <v>1907</v>
      </c>
      <c r="I127" s="52" t="s">
        <v>1931</v>
      </c>
      <c r="J127" s="273">
        <v>124</v>
      </c>
      <c r="K127" s="42" t="s">
        <v>655</v>
      </c>
      <c r="L127" s="66">
        <v>3302049</v>
      </c>
      <c r="M127" s="42" t="s">
        <v>37</v>
      </c>
      <c r="N127" s="42">
        <v>330204900</v>
      </c>
      <c r="O127" s="42" t="s">
        <v>211</v>
      </c>
      <c r="P127" s="42" t="s">
        <v>2004</v>
      </c>
      <c r="Q127" s="42" t="s">
        <v>30</v>
      </c>
      <c r="R127" s="82" t="s">
        <v>1858</v>
      </c>
      <c r="S127" s="59">
        <v>19</v>
      </c>
      <c r="T127" s="59">
        <v>19</v>
      </c>
      <c r="U127" s="80">
        <v>19</v>
      </c>
      <c r="V127" s="59">
        <v>19</v>
      </c>
      <c r="W127" s="59">
        <v>19</v>
      </c>
      <c r="X127" s="59">
        <v>19</v>
      </c>
      <c r="Y127" s="242">
        <v>19</v>
      </c>
      <c r="Z127" s="245">
        <f>IF(
'Tablero de control'!$U127="NP",
 0,
  IF(
     'Tablero de control'!$Q127&lt;&gt;"Reducción",
     'Tablero de control'!$Y127*100/'Tablero de control'!$U127,
     IF(
       'Tablero de control'!$U127&gt;='Tablero de control'!$Y127,
       100,
       IF(
         'Tablero de control'!$S127&lt;='Tablero de control'!$Y127,
         0,
         (('Tablero de control'!$S127-'Tablero de control'!$U127)-('Tablero de control'!$Y127-'Tablero de control'!$U127))*100/('Tablero de control'!$S127-'Tablero de control'!$U127)
       )
     )
   )
)</f>
        <v>100</v>
      </c>
      <c r="AA127" s="254">
        <f>IF('Tablero de control'!$Z127&gt;100,100,'Tablero de control'!$Z127)</f>
        <v>100</v>
      </c>
      <c r="AB127" s="37" t="str">
        <f>IF(
  'Tablero de control'!$U127="NP",
  "NO PROGRAMADA",
  IF(
    OR('Tablero de control'!$Y127="",'Tablero de control'!$Z127&lt;=0),
    "SIN AVANCE",
    IF(
      'Tablero de control'!$Z127&lt;Parametros!$D$4*Parametros!$G$9,
      "MUY DEFICIENTE",
    IF(
      'Tablero de control'!$Z127&lt;Parametros!$D$4*Parametros!$G$8,
      "DEFICIENTE",
   IF(
      'Tablero de control'!$Z127&lt;Parametros!$D$4*Parametros!$G$7,
      "ACEPTABLE",
      IF(
        'Tablero de control'!$Z127&lt;Parametros!$D$4*Parametros!$G$6,
        "BUENO",
        IF(
          'Tablero de control'!$Z127&lt;Parametros!$D$4*Parametros!$G$5,
          "SATISFACTORIO",
          IF(
            'Tablero de control'!$Z127&gt;=Parametros!$D$4*Parametros!$G$4,
            "OPTIMO"
          )
        )
      )
    )
  )
)
)
)</f>
        <v>OPTIMO</v>
      </c>
    </row>
    <row r="128" spans="1:28" s="38" customFormat="1" ht="95.25" customHeight="1" x14ac:dyDescent="0.25">
      <c r="A128" s="286" t="s">
        <v>239</v>
      </c>
      <c r="B128" s="42" t="s">
        <v>247</v>
      </c>
      <c r="C128" s="42" t="s">
        <v>284</v>
      </c>
      <c r="D128" s="42" t="s">
        <v>345</v>
      </c>
      <c r="E128" s="42" t="s">
        <v>386</v>
      </c>
      <c r="F128" s="52">
        <v>19</v>
      </c>
      <c r="G128" s="52">
        <v>19</v>
      </c>
      <c r="H128" s="52" t="s">
        <v>1907</v>
      </c>
      <c r="I128" s="52" t="s">
        <v>1931</v>
      </c>
      <c r="J128" s="273">
        <v>125</v>
      </c>
      <c r="K128" s="42" t="s">
        <v>656</v>
      </c>
      <c r="L128" s="66" t="s">
        <v>1196</v>
      </c>
      <c r="M128" s="42" t="s">
        <v>1197</v>
      </c>
      <c r="N128" s="42">
        <v>330204200</v>
      </c>
      <c r="O128" s="42" t="s">
        <v>1567</v>
      </c>
      <c r="P128" s="42" t="s">
        <v>2004</v>
      </c>
      <c r="Q128" s="42" t="s">
        <v>29</v>
      </c>
      <c r="R128" s="63" t="s">
        <v>1858</v>
      </c>
      <c r="S128" s="59">
        <v>10</v>
      </c>
      <c r="T128" s="59">
        <v>64</v>
      </c>
      <c r="U128" s="80">
        <v>16</v>
      </c>
      <c r="V128" s="59">
        <v>16</v>
      </c>
      <c r="W128" s="59">
        <v>16</v>
      </c>
      <c r="X128" s="59">
        <v>16</v>
      </c>
      <c r="Y128" s="242">
        <v>16</v>
      </c>
      <c r="Z128" s="245">
        <f>IF(
'Tablero de control'!$U128="NP",
 0,
  IF(
     'Tablero de control'!$Q128&lt;&gt;"Reducción",
     'Tablero de control'!$Y128*100/'Tablero de control'!$U128,
     IF(
       'Tablero de control'!$U128&gt;='Tablero de control'!$Y128,
       100,
       IF(
         'Tablero de control'!$S128&lt;='Tablero de control'!$Y128,
         0,
         (('Tablero de control'!$S128-'Tablero de control'!$U128)-('Tablero de control'!$Y128-'Tablero de control'!$U128))*100/('Tablero de control'!$S128-'Tablero de control'!$U128)
       )
     )
   )
)</f>
        <v>100</v>
      </c>
      <c r="AA128" s="254">
        <f>IF('Tablero de control'!$Z128&gt;100,100,'Tablero de control'!$Z128)</f>
        <v>100</v>
      </c>
      <c r="AB128" s="37" t="str">
        <f>IF(
  'Tablero de control'!$U128="NP",
  "NO PROGRAMADA",
  IF(
    OR('Tablero de control'!$Y128="",'Tablero de control'!$Z128&lt;=0),
    "SIN AVANCE",
    IF(
      'Tablero de control'!$Z128&lt;Parametros!$D$4*Parametros!$G$9,
      "MUY DEFICIENTE",
    IF(
      'Tablero de control'!$Z128&lt;Parametros!$D$4*Parametros!$G$8,
      "DEFICIENTE",
   IF(
      'Tablero de control'!$Z128&lt;Parametros!$D$4*Parametros!$G$7,
      "ACEPTABLE",
      IF(
        'Tablero de control'!$Z128&lt;Parametros!$D$4*Parametros!$G$6,
        "BUENO",
        IF(
          'Tablero de control'!$Z128&lt;Parametros!$D$4*Parametros!$G$5,
          "SATISFACTORIO",
          IF(
            'Tablero de control'!$Z128&gt;=Parametros!$D$4*Parametros!$G$4,
            "OPTIMO"
          )
        )
      )
    )
  )
)
)
)</f>
        <v>OPTIMO</v>
      </c>
    </row>
    <row r="129" spans="1:28" s="38" customFormat="1" ht="68.25" customHeight="1" x14ac:dyDescent="0.25">
      <c r="A129" s="286" t="s">
        <v>239</v>
      </c>
      <c r="B129" s="42" t="s">
        <v>248</v>
      </c>
      <c r="C129" s="42" t="s">
        <v>285</v>
      </c>
      <c r="D129" s="42" t="s">
        <v>346</v>
      </c>
      <c r="E129" s="42" t="s">
        <v>387</v>
      </c>
      <c r="F129" s="43">
        <v>34633</v>
      </c>
      <c r="G129" s="44">
        <v>260000</v>
      </c>
      <c r="H129" s="44" t="s">
        <v>1908</v>
      </c>
      <c r="I129" s="44" t="s">
        <v>1932</v>
      </c>
      <c r="J129" s="273">
        <v>126</v>
      </c>
      <c r="K129" s="42" t="s">
        <v>657</v>
      </c>
      <c r="L129" s="42">
        <v>4301015</v>
      </c>
      <c r="M129" s="42" t="s">
        <v>85</v>
      </c>
      <c r="N129" s="42">
        <v>430101500</v>
      </c>
      <c r="O129" s="42" t="s">
        <v>85</v>
      </c>
      <c r="P129" s="42" t="s">
        <v>2006</v>
      </c>
      <c r="Q129" s="42" t="s">
        <v>29</v>
      </c>
      <c r="R129" s="63" t="s">
        <v>1858</v>
      </c>
      <c r="S129" s="63" t="s">
        <v>9</v>
      </c>
      <c r="T129" s="63">
        <v>9</v>
      </c>
      <c r="U129" s="81" t="s">
        <v>10</v>
      </c>
      <c r="V129" s="63">
        <v>3</v>
      </c>
      <c r="W129" s="63">
        <v>3</v>
      </c>
      <c r="X129" s="63">
        <v>3</v>
      </c>
      <c r="Y129" s="242">
        <v>0</v>
      </c>
      <c r="Z129" s="245">
        <f>IF(
'Tablero de control'!$U129="NP",
 0,
  IF(
     'Tablero de control'!$Q129&lt;&gt;"Reducción",
     'Tablero de control'!$Y129*100/'Tablero de control'!$U129,
     IF(
       'Tablero de control'!$U129&gt;='Tablero de control'!$Y129,
       100,
       IF(
         'Tablero de control'!$S129&lt;='Tablero de control'!$Y129,
         0,
         (('Tablero de control'!$S129-'Tablero de control'!$U129)-('Tablero de control'!$Y129-'Tablero de control'!$U129))*100/('Tablero de control'!$S129-'Tablero de control'!$U129)
       )
     )
   )
)</f>
        <v>0</v>
      </c>
      <c r="AA129" s="254">
        <f>IF('Tablero de control'!$Z129&gt;100,100,'Tablero de control'!$Z129)</f>
        <v>0</v>
      </c>
      <c r="AB129" s="37" t="str">
        <f>IF(
  'Tablero de control'!$U129="NP",
  "NO PROGRAMADA",
  IF(
    OR('Tablero de control'!$Y129="",'Tablero de control'!$Z129&lt;=0),
    "SIN AVANCE",
    IF(
      'Tablero de control'!$Z129&lt;Parametros!$D$4*Parametros!$G$9,
      "MUY DEFICIENTE",
    IF(
      'Tablero de control'!$Z129&lt;Parametros!$D$4*Parametros!$G$8,
      "DEFICIENTE",
   IF(
      'Tablero de control'!$Z129&lt;Parametros!$D$4*Parametros!$G$7,
      "ACEPTABLE",
      IF(
        'Tablero de control'!$Z129&lt;Parametros!$D$4*Parametros!$G$6,
        "BUENO",
        IF(
          'Tablero de control'!$Z129&lt;Parametros!$D$4*Parametros!$G$5,
          "SATISFACTORIO",
          IF(
            'Tablero de control'!$Z129&gt;=Parametros!$D$4*Parametros!$G$4,
            "OPTIMO"
          )
        )
      )
    )
  )
)
)
)</f>
        <v>NO PROGRAMADA</v>
      </c>
    </row>
    <row r="130" spans="1:28" s="38" customFormat="1" ht="56.25" customHeight="1" x14ac:dyDescent="0.25">
      <c r="A130" s="286" t="s">
        <v>239</v>
      </c>
      <c r="B130" s="42" t="s">
        <v>248</v>
      </c>
      <c r="C130" s="42" t="s">
        <v>285</v>
      </c>
      <c r="D130" s="42" t="s">
        <v>346</v>
      </c>
      <c r="E130" s="42" t="s">
        <v>387</v>
      </c>
      <c r="F130" s="43">
        <v>34633</v>
      </c>
      <c r="G130" s="44">
        <v>260000</v>
      </c>
      <c r="H130" s="44" t="s">
        <v>1908</v>
      </c>
      <c r="I130" s="44" t="s">
        <v>1932</v>
      </c>
      <c r="J130" s="273">
        <v>127</v>
      </c>
      <c r="K130" s="42" t="s">
        <v>658</v>
      </c>
      <c r="L130" s="42">
        <v>4301004</v>
      </c>
      <c r="M130" s="42" t="s">
        <v>1198</v>
      </c>
      <c r="N130" s="42">
        <v>430100400</v>
      </c>
      <c r="O130" s="42" t="s">
        <v>1568</v>
      </c>
      <c r="P130" s="42" t="s">
        <v>2006</v>
      </c>
      <c r="Q130" s="42" t="s">
        <v>29</v>
      </c>
      <c r="R130" s="63" t="s">
        <v>1858</v>
      </c>
      <c r="S130" s="63">
        <v>10</v>
      </c>
      <c r="T130" s="63">
        <v>64</v>
      </c>
      <c r="U130" s="80">
        <v>16</v>
      </c>
      <c r="V130" s="63">
        <v>16</v>
      </c>
      <c r="W130" s="63">
        <v>16</v>
      </c>
      <c r="X130" s="63">
        <v>16</v>
      </c>
      <c r="Y130" s="242">
        <v>3</v>
      </c>
      <c r="Z130" s="245">
        <f>IF(
'Tablero de control'!$U130="NP",
 0,
  IF(
     'Tablero de control'!$Q130&lt;&gt;"Reducción",
     'Tablero de control'!$Y130*100/'Tablero de control'!$U130,
     IF(
       'Tablero de control'!$U130&gt;='Tablero de control'!$Y130,
       100,
       IF(
         'Tablero de control'!$S130&lt;='Tablero de control'!$Y130,
         0,
         (('Tablero de control'!$S130-'Tablero de control'!$U130)-('Tablero de control'!$Y130-'Tablero de control'!$U130))*100/('Tablero de control'!$S130-'Tablero de control'!$U130)
       )
     )
   )
)</f>
        <v>18.75</v>
      </c>
      <c r="AA130" s="254">
        <f>IF('Tablero de control'!$Z130&gt;100,100,'Tablero de control'!$Z130)</f>
        <v>18.75</v>
      </c>
      <c r="AB130" s="37" t="str">
        <f>IF(
  'Tablero de control'!$U130="NP",
  "NO PROGRAMADA",
  IF(
    OR('Tablero de control'!$Y130="",'Tablero de control'!$Z130&lt;=0),
    "SIN AVANCE",
    IF(
      'Tablero de control'!$Z130&lt;Parametros!$D$4*Parametros!$G$9,
      "MUY DEFICIENTE",
    IF(
      'Tablero de control'!$Z130&lt;Parametros!$D$4*Parametros!$G$8,
      "DEFICIENTE",
   IF(
      'Tablero de control'!$Z130&lt;Parametros!$D$4*Parametros!$G$7,
      "ACEPTABLE",
      IF(
        'Tablero de control'!$Z130&lt;Parametros!$D$4*Parametros!$G$6,
        "BUENO",
        IF(
          'Tablero de control'!$Z130&lt;Parametros!$D$4*Parametros!$G$5,
          "SATISFACTORIO",
          IF(
            'Tablero de control'!$Z130&gt;=Parametros!$D$4*Parametros!$G$4,
            "OPTIMO"
          )
        )
      )
    )
  )
)
)
)</f>
        <v>MUY DEFICIENTE</v>
      </c>
    </row>
    <row r="131" spans="1:28" s="38" customFormat="1" ht="85.5" customHeight="1" x14ac:dyDescent="0.25">
      <c r="A131" s="286" t="s">
        <v>239</v>
      </c>
      <c r="B131" s="42" t="s">
        <v>248</v>
      </c>
      <c r="C131" s="42" t="s">
        <v>285</v>
      </c>
      <c r="D131" s="42" t="s">
        <v>346</v>
      </c>
      <c r="E131" s="42" t="s">
        <v>387</v>
      </c>
      <c r="F131" s="43">
        <v>34633</v>
      </c>
      <c r="G131" s="44">
        <v>260000</v>
      </c>
      <c r="H131" s="44" t="s">
        <v>1908</v>
      </c>
      <c r="I131" s="44" t="s">
        <v>1932</v>
      </c>
      <c r="J131" s="273">
        <v>128</v>
      </c>
      <c r="K131" s="42" t="s">
        <v>659</v>
      </c>
      <c r="L131" s="66">
        <v>4301007</v>
      </c>
      <c r="M131" s="42" t="s">
        <v>123</v>
      </c>
      <c r="N131" s="42">
        <v>430100701</v>
      </c>
      <c r="O131" s="42" t="s">
        <v>1569</v>
      </c>
      <c r="P131" s="42" t="s">
        <v>2006</v>
      </c>
      <c r="Q131" s="42" t="s">
        <v>30</v>
      </c>
      <c r="R131" s="63" t="s">
        <v>1858</v>
      </c>
      <c r="S131" s="63">
        <v>10</v>
      </c>
      <c r="T131" s="63">
        <v>64</v>
      </c>
      <c r="U131" s="80">
        <v>64</v>
      </c>
      <c r="V131" s="63">
        <v>64</v>
      </c>
      <c r="W131" s="63">
        <v>64</v>
      </c>
      <c r="X131" s="63">
        <v>64</v>
      </c>
      <c r="Y131" s="242">
        <v>64</v>
      </c>
      <c r="Z131" s="245">
        <f>IF(
'Tablero de control'!$U131="NP",
 0,
  IF(
     'Tablero de control'!$Q131&lt;&gt;"Reducción",
     'Tablero de control'!$Y131*100/'Tablero de control'!$U131,
     IF(
       'Tablero de control'!$U131&gt;='Tablero de control'!$Y131,
       100,
       IF(
         'Tablero de control'!$S131&lt;='Tablero de control'!$Y131,
         0,
         (('Tablero de control'!$S131-'Tablero de control'!$U131)-('Tablero de control'!$Y131-'Tablero de control'!$U131))*100/('Tablero de control'!$S131-'Tablero de control'!$U131)
       )
     )
   )
)</f>
        <v>100</v>
      </c>
      <c r="AA131" s="254">
        <f>IF('Tablero de control'!$Z131&gt;100,100,'Tablero de control'!$Z131)</f>
        <v>100</v>
      </c>
      <c r="AB131" s="37" t="str">
        <f>IF(
  'Tablero de control'!$U131="NP",
  "NO PROGRAMADA",
  IF(
    OR('Tablero de control'!$Y131="",'Tablero de control'!$Z131&lt;=0),
    "SIN AVANCE",
    IF(
      'Tablero de control'!$Z131&lt;Parametros!$D$4*Parametros!$G$9,
      "MUY DEFICIENTE",
    IF(
      'Tablero de control'!$Z131&lt;Parametros!$D$4*Parametros!$G$8,
      "DEFICIENTE",
   IF(
      'Tablero de control'!$Z131&lt;Parametros!$D$4*Parametros!$G$7,
      "ACEPTABLE",
      IF(
        'Tablero de control'!$Z131&lt;Parametros!$D$4*Parametros!$G$6,
        "BUENO",
        IF(
          'Tablero de control'!$Z131&lt;Parametros!$D$4*Parametros!$G$5,
          "SATISFACTORIO",
          IF(
            'Tablero de control'!$Z131&gt;=Parametros!$D$4*Parametros!$G$4,
            "OPTIMO"
          )
        )
      )
    )
  )
)
)
)</f>
        <v>OPTIMO</v>
      </c>
    </row>
    <row r="132" spans="1:28" s="38" customFormat="1" ht="62.25" customHeight="1" x14ac:dyDescent="0.25">
      <c r="A132" s="286" t="s">
        <v>239</v>
      </c>
      <c r="B132" s="42" t="s">
        <v>248</v>
      </c>
      <c r="C132" s="42" t="s">
        <v>285</v>
      </c>
      <c r="D132" s="42" t="s">
        <v>346</v>
      </c>
      <c r="E132" s="42" t="s">
        <v>387</v>
      </c>
      <c r="F132" s="43">
        <v>34633</v>
      </c>
      <c r="G132" s="44">
        <v>260000</v>
      </c>
      <c r="H132" s="44" t="s">
        <v>1908</v>
      </c>
      <c r="I132" s="44" t="s">
        <v>1932</v>
      </c>
      <c r="J132" s="273">
        <v>129</v>
      </c>
      <c r="K132" s="42" t="s">
        <v>660</v>
      </c>
      <c r="L132" s="66" t="s">
        <v>1199</v>
      </c>
      <c r="M132" s="42" t="s">
        <v>125</v>
      </c>
      <c r="N132" s="42">
        <v>430103801</v>
      </c>
      <c r="O132" s="42" t="s">
        <v>198</v>
      </c>
      <c r="P132" s="42" t="s">
        <v>2006</v>
      </c>
      <c r="Q132" s="42" t="s">
        <v>30</v>
      </c>
      <c r="R132" s="63" t="s">
        <v>1858</v>
      </c>
      <c r="S132" s="63">
        <v>33</v>
      </c>
      <c r="T132" s="63">
        <v>64</v>
      </c>
      <c r="U132" s="80">
        <v>40</v>
      </c>
      <c r="V132" s="63">
        <v>64</v>
      </c>
      <c r="W132" s="63">
        <v>64</v>
      </c>
      <c r="X132" s="63">
        <v>64</v>
      </c>
      <c r="Y132" s="242">
        <v>64</v>
      </c>
      <c r="Z132" s="245">
        <f>IF(
'Tablero de control'!$U132="NP",
 0,
  IF(
     'Tablero de control'!$Q132&lt;&gt;"Reducción",
     'Tablero de control'!$Y132*100/'Tablero de control'!$U132,
     IF(
       'Tablero de control'!$U132&gt;='Tablero de control'!$Y132,
       100,
       IF(
         'Tablero de control'!$S132&lt;='Tablero de control'!$Y132,
         0,
         (('Tablero de control'!$S132-'Tablero de control'!$U132)-('Tablero de control'!$Y132-'Tablero de control'!$U132))*100/('Tablero de control'!$S132-'Tablero de control'!$U132)
       )
     )
   )
)</f>
        <v>160</v>
      </c>
      <c r="AA132" s="254">
        <f>IF('Tablero de control'!$Z132&gt;100,100,'Tablero de control'!$Z132)</f>
        <v>100</v>
      </c>
      <c r="AB132" s="37" t="str">
        <f>IF(
  'Tablero de control'!$U132="NP",
  "NO PROGRAMADA",
  IF(
    OR('Tablero de control'!$Y132="",'Tablero de control'!$Z132&lt;=0),
    "SIN AVANCE",
    IF(
      'Tablero de control'!$Z132&lt;Parametros!$D$4*Parametros!$G$9,
      "MUY DEFICIENTE",
    IF(
      'Tablero de control'!$Z132&lt;Parametros!$D$4*Parametros!$G$8,
      "DEFICIENTE",
   IF(
      'Tablero de control'!$Z132&lt;Parametros!$D$4*Parametros!$G$7,
      "ACEPTABLE",
      IF(
        'Tablero de control'!$Z132&lt;Parametros!$D$4*Parametros!$G$6,
        "BUENO",
        IF(
          'Tablero de control'!$Z132&lt;Parametros!$D$4*Parametros!$G$5,
          "SATISFACTORIO",
          IF(
            'Tablero de control'!$Z132&gt;=Parametros!$D$4*Parametros!$G$4,
            "OPTIMO"
          )
        )
      )
    )
  )
)
)
)</f>
        <v>OPTIMO</v>
      </c>
    </row>
    <row r="133" spans="1:28" s="38" customFormat="1" ht="52.5" customHeight="1" x14ac:dyDescent="0.25">
      <c r="A133" s="286" t="s">
        <v>239</v>
      </c>
      <c r="B133" s="42" t="s">
        <v>248</v>
      </c>
      <c r="C133" s="42" t="s">
        <v>285</v>
      </c>
      <c r="D133" s="42" t="s">
        <v>346</v>
      </c>
      <c r="E133" s="42" t="s">
        <v>387</v>
      </c>
      <c r="F133" s="43">
        <v>34633</v>
      </c>
      <c r="G133" s="44">
        <v>260000</v>
      </c>
      <c r="H133" s="44" t="s">
        <v>1908</v>
      </c>
      <c r="I133" s="44" t="s">
        <v>1932</v>
      </c>
      <c r="J133" s="273">
        <v>130</v>
      </c>
      <c r="K133" s="42" t="s">
        <v>661</v>
      </c>
      <c r="L133" s="66" t="s">
        <v>1200</v>
      </c>
      <c r="M133" s="42" t="s">
        <v>128</v>
      </c>
      <c r="N133" s="42">
        <v>430100104</v>
      </c>
      <c r="O133" s="42" t="s">
        <v>200</v>
      </c>
      <c r="P133" s="42" t="s">
        <v>2006</v>
      </c>
      <c r="Q133" s="42" t="s">
        <v>29</v>
      </c>
      <c r="R133" s="63" t="s">
        <v>1857</v>
      </c>
      <c r="S133" s="63">
        <v>0</v>
      </c>
      <c r="T133" s="63">
        <v>64</v>
      </c>
      <c r="U133" s="80">
        <v>40</v>
      </c>
      <c r="V133" s="63">
        <v>50</v>
      </c>
      <c r="W133" s="63">
        <v>64</v>
      </c>
      <c r="X133" s="63">
        <v>64</v>
      </c>
      <c r="Y133" s="242">
        <v>9</v>
      </c>
      <c r="Z133" s="245">
        <f>IF(
'Tablero de control'!$U133="NP",
 0,
  IF(
     'Tablero de control'!$Q133&lt;&gt;"Reducción",
     'Tablero de control'!$Y133*100/'Tablero de control'!$U133,
     IF(
       'Tablero de control'!$U133&gt;='Tablero de control'!$Y133,
       100,
       IF(
         'Tablero de control'!$S133&lt;='Tablero de control'!$Y133,
         0,
         (('Tablero de control'!$S133-'Tablero de control'!$U133)-('Tablero de control'!$Y133-'Tablero de control'!$U133))*100/('Tablero de control'!$S133-'Tablero de control'!$U133)
       )
     )
   )
)</f>
        <v>22.5</v>
      </c>
      <c r="AA133" s="254">
        <f>IF('Tablero de control'!$Z133&gt;100,100,'Tablero de control'!$Z133)</f>
        <v>22.5</v>
      </c>
      <c r="AB133" s="37" t="str">
        <f>IF(
  'Tablero de control'!$U133="NP",
  "NO PROGRAMADA",
  IF(
    OR('Tablero de control'!$Y133="",'Tablero de control'!$Z133&lt;=0),
    "SIN AVANCE",
    IF(
      'Tablero de control'!$Z133&lt;Parametros!$D$4*Parametros!$G$9,
      "MUY DEFICIENTE",
    IF(
      'Tablero de control'!$Z133&lt;Parametros!$D$4*Parametros!$G$8,
      "DEFICIENTE",
   IF(
      'Tablero de control'!$Z133&lt;Parametros!$D$4*Parametros!$G$7,
      "ACEPTABLE",
      IF(
        'Tablero de control'!$Z133&lt;Parametros!$D$4*Parametros!$G$6,
        "BUENO",
        IF(
          'Tablero de control'!$Z133&lt;Parametros!$D$4*Parametros!$G$5,
          "SATISFACTORIO",
          IF(
            'Tablero de control'!$Z133&gt;=Parametros!$D$4*Parametros!$G$4,
            "OPTIMO"
          )
        )
      )
    )
  )
)
)
)</f>
        <v>MUY DEFICIENTE</v>
      </c>
    </row>
    <row r="134" spans="1:28" s="38" customFormat="1" ht="52.5" customHeight="1" x14ac:dyDescent="0.25">
      <c r="A134" s="286" t="s">
        <v>239</v>
      </c>
      <c r="B134" s="42" t="s">
        <v>248</v>
      </c>
      <c r="C134" s="42" t="s">
        <v>285</v>
      </c>
      <c r="D134" s="42" t="s">
        <v>346</v>
      </c>
      <c r="E134" s="42" t="s">
        <v>387</v>
      </c>
      <c r="F134" s="43">
        <v>34633</v>
      </c>
      <c r="G134" s="44">
        <v>260000</v>
      </c>
      <c r="H134" s="44" t="s">
        <v>1908</v>
      </c>
      <c r="I134" s="44" t="s">
        <v>1932</v>
      </c>
      <c r="J134" s="273">
        <v>131</v>
      </c>
      <c r="K134" s="42" t="s">
        <v>662</v>
      </c>
      <c r="L134" s="66">
        <v>4301035</v>
      </c>
      <c r="M134" s="42" t="s">
        <v>127</v>
      </c>
      <c r="N134" s="42">
        <v>430103501</v>
      </c>
      <c r="O134" s="42" t="s">
        <v>199</v>
      </c>
      <c r="P134" s="42" t="s">
        <v>2006</v>
      </c>
      <c r="Q134" s="42" t="s">
        <v>30</v>
      </c>
      <c r="R134" s="63" t="s">
        <v>1858</v>
      </c>
      <c r="S134" s="77">
        <v>0</v>
      </c>
      <c r="T134" s="76">
        <v>1</v>
      </c>
      <c r="U134" s="80">
        <v>1</v>
      </c>
      <c r="V134" s="76">
        <v>1</v>
      </c>
      <c r="W134" s="76">
        <v>1</v>
      </c>
      <c r="X134" s="76">
        <v>1</v>
      </c>
      <c r="Y134" s="242">
        <v>1</v>
      </c>
      <c r="Z134" s="245">
        <f>IF(
'Tablero de control'!$U134="NP",
 0,
  IF(
     'Tablero de control'!$Q134&lt;&gt;"Reducción",
     'Tablero de control'!$Y134*100/'Tablero de control'!$U134,
     IF(
       'Tablero de control'!$U134&gt;='Tablero de control'!$Y134,
       100,
       IF(
         'Tablero de control'!$S134&lt;='Tablero de control'!$Y134,
         0,
         (('Tablero de control'!$S134-'Tablero de control'!$U134)-('Tablero de control'!$Y134-'Tablero de control'!$U134))*100/('Tablero de control'!$S134-'Tablero de control'!$U134)
       )
     )
   )
)</f>
        <v>100</v>
      </c>
      <c r="AA134" s="254">
        <f>IF('Tablero de control'!$Z134&gt;100,100,'Tablero de control'!$Z134)</f>
        <v>100</v>
      </c>
      <c r="AB134" s="37" t="str">
        <f>IF(
  'Tablero de control'!$U134="NP",
  "NO PROGRAMADA",
  IF(
    OR('Tablero de control'!$Y134="",'Tablero de control'!$Z134&lt;=0),
    "SIN AVANCE",
    IF(
      'Tablero de control'!$Z134&lt;Parametros!$D$4*Parametros!$G$9,
      "MUY DEFICIENTE",
    IF(
      'Tablero de control'!$Z134&lt;Parametros!$D$4*Parametros!$G$8,
      "DEFICIENTE",
   IF(
      'Tablero de control'!$Z134&lt;Parametros!$D$4*Parametros!$G$7,
      "ACEPTABLE",
      IF(
        'Tablero de control'!$Z134&lt;Parametros!$D$4*Parametros!$G$6,
        "BUENO",
        IF(
          'Tablero de control'!$Z134&lt;Parametros!$D$4*Parametros!$G$5,
          "SATISFACTORIO",
          IF(
            'Tablero de control'!$Z134&gt;=Parametros!$D$4*Parametros!$G$4,
            "OPTIMO"
          )
        )
      )
    )
  )
)
)
)</f>
        <v>OPTIMO</v>
      </c>
    </row>
    <row r="135" spans="1:28" s="38" customFormat="1" ht="49.5" customHeight="1" x14ac:dyDescent="0.25">
      <c r="A135" s="286" t="s">
        <v>239</v>
      </c>
      <c r="B135" s="42" t="s">
        <v>248</v>
      </c>
      <c r="C135" s="42" t="s">
        <v>285</v>
      </c>
      <c r="D135" s="42" t="s">
        <v>346</v>
      </c>
      <c r="E135" s="42" t="s">
        <v>387</v>
      </c>
      <c r="F135" s="43">
        <v>34633</v>
      </c>
      <c r="G135" s="44">
        <v>260000</v>
      </c>
      <c r="H135" s="44" t="s">
        <v>1908</v>
      </c>
      <c r="I135" s="44" t="s">
        <v>1932</v>
      </c>
      <c r="J135" s="273">
        <v>132</v>
      </c>
      <c r="K135" s="42" t="s">
        <v>663</v>
      </c>
      <c r="L135" s="66" t="s">
        <v>1201</v>
      </c>
      <c r="M135" s="42" t="s">
        <v>124</v>
      </c>
      <c r="N135" s="42">
        <v>430103201</v>
      </c>
      <c r="O135" s="42" t="s">
        <v>179</v>
      </c>
      <c r="P135" s="42" t="s">
        <v>2006</v>
      </c>
      <c r="Q135" s="42" t="s">
        <v>29</v>
      </c>
      <c r="R135" s="63" t="s">
        <v>1858</v>
      </c>
      <c r="S135" s="63">
        <v>1315</v>
      </c>
      <c r="T135" s="63">
        <v>11000</v>
      </c>
      <c r="U135" s="80">
        <v>2600</v>
      </c>
      <c r="V135" s="78">
        <v>2700</v>
      </c>
      <c r="W135" s="78">
        <v>2800</v>
      </c>
      <c r="X135" s="78">
        <v>2900</v>
      </c>
      <c r="Y135" s="242">
        <v>877</v>
      </c>
      <c r="Z135" s="245">
        <f>IF(
'Tablero de control'!$U135="NP",
 0,
  IF(
     'Tablero de control'!$Q135&lt;&gt;"Reducción",
     'Tablero de control'!$Y135*100/'Tablero de control'!$U135,
     IF(
       'Tablero de control'!$U135&gt;='Tablero de control'!$Y135,
       100,
       IF(
         'Tablero de control'!$S135&lt;='Tablero de control'!$Y135,
         0,
         (('Tablero de control'!$S135-'Tablero de control'!$U135)-('Tablero de control'!$Y135-'Tablero de control'!$U135))*100/('Tablero de control'!$S135-'Tablero de control'!$U135)
       )
     )
   )
)</f>
        <v>33.730769230769234</v>
      </c>
      <c r="AA135" s="254">
        <f>IF('Tablero de control'!$Z135&gt;100,100,'Tablero de control'!$Z135)</f>
        <v>33.730769230769234</v>
      </c>
      <c r="AB135" s="37" t="str">
        <f>IF(
  'Tablero de control'!$U135="NP",
  "NO PROGRAMADA",
  IF(
    OR('Tablero de control'!$Y135="",'Tablero de control'!$Z135&lt;=0),
    "SIN AVANCE",
    IF(
      'Tablero de control'!$Z135&lt;Parametros!$D$4*Parametros!$G$9,
      "MUY DEFICIENTE",
    IF(
      'Tablero de control'!$Z135&lt;Parametros!$D$4*Parametros!$G$8,
      "DEFICIENTE",
   IF(
      'Tablero de control'!$Z135&lt;Parametros!$D$4*Parametros!$G$7,
      "ACEPTABLE",
      IF(
        'Tablero de control'!$Z135&lt;Parametros!$D$4*Parametros!$G$6,
        "BUENO",
        IF(
          'Tablero de control'!$Z135&lt;Parametros!$D$4*Parametros!$G$5,
          "SATISFACTORIO",
          IF(
            'Tablero de control'!$Z135&gt;=Parametros!$D$4*Parametros!$G$4,
            "OPTIMO"
          )
        )
      )
    )
  )
)
)
)</f>
        <v>DEFICIENTE</v>
      </c>
    </row>
    <row r="136" spans="1:28" s="38" customFormat="1" ht="57.75" customHeight="1" x14ac:dyDescent="0.25">
      <c r="A136" s="286" t="s">
        <v>239</v>
      </c>
      <c r="B136" s="42" t="s">
        <v>248</v>
      </c>
      <c r="C136" s="42" t="s">
        <v>285</v>
      </c>
      <c r="D136" s="42" t="s">
        <v>346</v>
      </c>
      <c r="E136" s="42" t="s">
        <v>387</v>
      </c>
      <c r="F136" s="43">
        <v>34633</v>
      </c>
      <c r="G136" s="44">
        <v>260000</v>
      </c>
      <c r="H136" s="44" t="s">
        <v>1908</v>
      </c>
      <c r="I136" s="44" t="s">
        <v>1932</v>
      </c>
      <c r="J136" s="273">
        <v>133</v>
      </c>
      <c r="K136" s="42" t="s">
        <v>664</v>
      </c>
      <c r="L136" s="66" t="s">
        <v>1202</v>
      </c>
      <c r="M136" s="42" t="s">
        <v>126</v>
      </c>
      <c r="N136" s="42">
        <v>430103701</v>
      </c>
      <c r="O136" s="42" t="s">
        <v>1570</v>
      </c>
      <c r="P136" s="42" t="s">
        <v>2006</v>
      </c>
      <c r="Q136" s="42" t="s">
        <v>30</v>
      </c>
      <c r="R136" s="82" t="s">
        <v>1858</v>
      </c>
      <c r="S136" s="63">
        <v>64</v>
      </c>
      <c r="T136" s="114">
        <v>64</v>
      </c>
      <c r="U136" s="80">
        <v>64</v>
      </c>
      <c r="V136" s="63">
        <v>64</v>
      </c>
      <c r="W136" s="63">
        <v>64</v>
      </c>
      <c r="X136" s="114">
        <v>64</v>
      </c>
      <c r="Y136" s="242">
        <v>64</v>
      </c>
      <c r="Z136" s="245">
        <f>IF(
'Tablero de control'!$U136="NP",
 0,
  IF(
     'Tablero de control'!$Q136&lt;&gt;"Reducción",
     'Tablero de control'!$Y136*100/'Tablero de control'!$U136,
     IF(
       'Tablero de control'!$U136&gt;='Tablero de control'!$Y136,
       100,
       IF(
         'Tablero de control'!$S136&lt;='Tablero de control'!$Y136,
         0,
         (('Tablero de control'!$S136-'Tablero de control'!$U136)-('Tablero de control'!$Y136-'Tablero de control'!$U136))*100/('Tablero de control'!$S136-'Tablero de control'!$U136)
       )
     )
   )
)</f>
        <v>100</v>
      </c>
      <c r="AA136" s="254">
        <f>IF('Tablero de control'!$Z136&gt;100,100,'Tablero de control'!$Z136)</f>
        <v>100</v>
      </c>
      <c r="AB136" s="37" t="str">
        <f>IF(
  'Tablero de control'!$U136="NP",
  "NO PROGRAMADA",
  IF(
    OR('Tablero de control'!$Y136="",'Tablero de control'!$Z136&lt;=0),
    "SIN AVANCE",
    IF(
      'Tablero de control'!$Z136&lt;Parametros!$D$4*Parametros!$G$9,
      "MUY DEFICIENTE",
    IF(
      'Tablero de control'!$Z136&lt;Parametros!$D$4*Parametros!$G$8,
      "DEFICIENTE",
   IF(
      'Tablero de control'!$Z136&lt;Parametros!$D$4*Parametros!$G$7,
      "ACEPTABLE",
      IF(
        'Tablero de control'!$Z136&lt;Parametros!$D$4*Parametros!$G$6,
        "BUENO",
        IF(
          'Tablero de control'!$Z136&lt;Parametros!$D$4*Parametros!$G$5,
          "SATISFACTORIO",
          IF(
            'Tablero de control'!$Z136&gt;=Parametros!$D$4*Parametros!$G$4,
            "OPTIMO"
          )
        )
      )
    )
  )
)
)
)</f>
        <v>OPTIMO</v>
      </c>
    </row>
    <row r="137" spans="1:28" s="38" customFormat="1" ht="95.25" customHeight="1" x14ac:dyDescent="0.25">
      <c r="A137" s="286" t="s">
        <v>239</v>
      </c>
      <c r="B137" s="42" t="s">
        <v>248</v>
      </c>
      <c r="C137" s="42" t="s">
        <v>285</v>
      </c>
      <c r="D137" s="42" t="s">
        <v>346</v>
      </c>
      <c r="E137" s="42" t="s">
        <v>387</v>
      </c>
      <c r="F137" s="43">
        <v>34633</v>
      </c>
      <c r="G137" s="44">
        <v>260000</v>
      </c>
      <c r="H137" s="44" t="s">
        <v>1908</v>
      </c>
      <c r="I137" s="44" t="s">
        <v>1932</v>
      </c>
      <c r="J137" s="273">
        <v>134</v>
      </c>
      <c r="K137" s="42" t="s">
        <v>665</v>
      </c>
      <c r="L137" s="66">
        <v>4301001</v>
      </c>
      <c r="M137" s="42" t="s">
        <v>128</v>
      </c>
      <c r="N137" s="42">
        <v>430100100</v>
      </c>
      <c r="O137" s="42" t="s">
        <v>1571</v>
      </c>
      <c r="P137" s="42" t="s">
        <v>2006</v>
      </c>
      <c r="Q137" s="42" t="s">
        <v>29</v>
      </c>
      <c r="R137" s="92" t="s">
        <v>1858</v>
      </c>
      <c r="S137" s="63">
        <v>2470</v>
      </c>
      <c r="T137" s="63">
        <v>62060</v>
      </c>
      <c r="U137" s="80">
        <v>13170</v>
      </c>
      <c r="V137" s="63">
        <v>14770</v>
      </c>
      <c r="W137" s="63">
        <v>16270</v>
      </c>
      <c r="X137" s="63">
        <v>17850</v>
      </c>
      <c r="Y137" s="242">
        <v>65000</v>
      </c>
      <c r="Z137" s="245">
        <f>IF(
'Tablero de control'!$U137="NP",
 0,
  IF(
     'Tablero de control'!$Q137&lt;&gt;"Reducción",
     'Tablero de control'!$Y137*100/'Tablero de control'!$U137,
     IF(
       'Tablero de control'!$U137&gt;='Tablero de control'!$Y137,
       100,
       IF(
         'Tablero de control'!$S137&lt;='Tablero de control'!$Y137,
         0,
         (('Tablero de control'!$S137-'Tablero de control'!$U137)-('Tablero de control'!$Y137-'Tablero de control'!$U137))*100/('Tablero de control'!$S137-'Tablero de control'!$U137)
       )
     )
   )
)</f>
        <v>493.54593773728169</v>
      </c>
      <c r="AA137" s="254">
        <f>IF('Tablero de control'!$Z137&gt;100,100,'Tablero de control'!$Z137)</f>
        <v>100</v>
      </c>
      <c r="AB137" s="37" t="str">
        <f>IF(
  'Tablero de control'!$U137="NP",
  "NO PROGRAMADA",
  IF(
    OR('Tablero de control'!$Y137="",'Tablero de control'!$Z137&lt;=0),
    "SIN AVANCE",
    IF(
      'Tablero de control'!$Z137&lt;Parametros!$D$4*Parametros!$G$9,
      "MUY DEFICIENTE",
    IF(
      'Tablero de control'!$Z137&lt;Parametros!$D$4*Parametros!$G$8,
      "DEFICIENTE",
   IF(
      'Tablero de control'!$Z137&lt;Parametros!$D$4*Parametros!$G$7,
      "ACEPTABLE",
      IF(
        'Tablero de control'!$Z137&lt;Parametros!$D$4*Parametros!$G$6,
        "BUENO",
        IF(
          'Tablero de control'!$Z137&lt;Parametros!$D$4*Parametros!$G$5,
          "SATISFACTORIO",
          IF(
            'Tablero de control'!$Z137&gt;=Parametros!$D$4*Parametros!$G$4,
            "OPTIMO"
          )
        )
      )
    )
  )
)
)
)</f>
        <v>OPTIMO</v>
      </c>
    </row>
    <row r="138" spans="1:28" s="38" customFormat="1" ht="87.75" customHeight="1" x14ac:dyDescent="0.25">
      <c r="A138" s="286" t="s">
        <v>239</v>
      </c>
      <c r="B138" s="42" t="s">
        <v>248</v>
      </c>
      <c r="C138" s="42" t="s">
        <v>285</v>
      </c>
      <c r="D138" s="42" t="s">
        <v>346</v>
      </c>
      <c r="E138" s="42" t="s">
        <v>387</v>
      </c>
      <c r="F138" s="43">
        <v>34633</v>
      </c>
      <c r="G138" s="44">
        <v>260000</v>
      </c>
      <c r="H138" s="44" t="s">
        <v>1908</v>
      </c>
      <c r="I138" s="44" t="s">
        <v>1932</v>
      </c>
      <c r="J138" s="273">
        <v>135</v>
      </c>
      <c r="K138" s="42" t="s">
        <v>666</v>
      </c>
      <c r="L138" s="66">
        <v>4301006</v>
      </c>
      <c r="M138" s="42" t="s">
        <v>172</v>
      </c>
      <c r="N138" s="42">
        <v>430100600</v>
      </c>
      <c r="O138" s="42" t="s">
        <v>172</v>
      </c>
      <c r="P138" s="42" t="s">
        <v>2006</v>
      </c>
      <c r="Q138" s="42" t="s">
        <v>30</v>
      </c>
      <c r="R138" s="63" t="s">
        <v>1858</v>
      </c>
      <c r="S138" s="63">
        <v>0</v>
      </c>
      <c r="T138" s="63">
        <v>1</v>
      </c>
      <c r="U138" s="81" t="s">
        <v>10</v>
      </c>
      <c r="V138" s="63">
        <v>1</v>
      </c>
      <c r="W138" s="63">
        <v>1</v>
      </c>
      <c r="X138" s="63">
        <v>1</v>
      </c>
      <c r="Y138" s="242">
        <v>0</v>
      </c>
      <c r="Z138" s="245">
        <f>IF(
'Tablero de control'!$U138="NP",
 0,
  IF(
     'Tablero de control'!$Q138&lt;&gt;"Reducción",
     'Tablero de control'!$Y138*100/'Tablero de control'!$U138,
     IF(
       'Tablero de control'!$U138&gt;='Tablero de control'!$Y138,
       100,
       IF(
         'Tablero de control'!$S138&lt;='Tablero de control'!$Y138,
         0,
         (('Tablero de control'!$S138-'Tablero de control'!$U138)-('Tablero de control'!$Y138-'Tablero de control'!$U138))*100/('Tablero de control'!$S138-'Tablero de control'!$U138)
       )
     )
   )
)</f>
        <v>0</v>
      </c>
      <c r="AA138" s="254">
        <f>IF('Tablero de control'!$Z138&gt;100,100,'Tablero de control'!$Z138)</f>
        <v>0</v>
      </c>
      <c r="AB138" s="37" t="str">
        <f>IF(
  'Tablero de control'!$U138="NP",
  "NO PROGRAMADA",
  IF(
    OR('Tablero de control'!$Y138="",'Tablero de control'!$Z138&lt;=0),
    "SIN AVANCE",
    IF(
      'Tablero de control'!$Z138&lt;Parametros!$D$4*Parametros!$G$9,
      "MUY DEFICIENTE",
    IF(
      'Tablero de control'!$Z138&lt;Parametros!$D$4*Parametros!$G$8,
      "DEFICIENTE",
   IF(
      'Tablero de control'!$Z138&lt;Parametros!$D$4*Parametros!$G$7,
      "ACEPTABLE",
      IF(
        'Tablero de control'!$Z138&lt;Parametros!$D$4*Parametros!$G$6,
        "BUENO",
        IF(
          'Tablero de control'!$Z138&lt;Parametros!$D$4*Parametros!$G$5,
          "SATISFACTORIO",
          IF(
            'Tablero de control'!$Z138&gt;=Parametros!$D$4*Parametros!$G$4,
            "OPTIMO"
          )
        )
      )
    )
  )
)
)
)</f>
        <v>NO PROGRAMADA</v>
      </c>
    </row>
    <row r="139" spans="1:28" s="38" customFormat="1" ht="38.25" customHeight="1" x14ac:dyDescent="0.25">
      <c r="A139" s="286" t="s">
        <v>239</v>
      </c>
      <c r="B139" s="42" t="s">
        <v>248</v>
      </c>
      <c r="C139" s="42" t="s">
        <v>285</v>
      </c>
      <c r="D139" s="42" t="s">
        <v>346</v>
      </c>
      <c r="E139" s="42" t="s">
        <v>387</v>
      </c>
      <c r="F139" s="43">
        <v>34633</v>
      </c>
      <c r="G139" s="44">
        <v>260000</v>
      </c>
      <c r="H139" s="44" t="s">
        <v>1908</v>
      </c>
      <c r="I139" s="44" t="s">
        <v>1932</v>
      </c>
      <c r="J139" s="273">
        <v>136</v>
      </c>
      <c r="K139" s="42" t="s">
        <v>667</v>
      </c>
      <c r="L139" s="66" t="s">
        <v>1203</v>
      </c>
      <c r="M139" s="42" t="s">
        <v>1204</v>
      </c>
      <c r="N139" s="42">
        <v>430100300</v>
      </c>
      <c r="O139" s="42" t="s">
        <v>1572</v>
      </c>
      <c r="P139" s="42" t="s">
        <v>2006</v>
      </c>
      <c r="Q139" s="42" t="s">
        <v>30</v>
      </c>
      <c r="R139" s="63" t="s">
        <v>1858</v>
      </c>
      <c r="S139" s="76">
        <v>0</v>
      </c>
      <c r="T139" s="76">
        <v>1</v>
      </c>
      <c r="U139" s="81" t="s">
        <v>10</v>
      </c>
      <c r="V139" s="76">
        <v>1</v>
      </c>
      <c r="W139" s="76">
        <v>1</v>
      </c>
      <c r="X139" s="76">
        <v>1</v>
      </c>
      <c r="Y139" s="242">
        <v>0</v>
      </c>
      <c r="Z139" s="245">
        <f>IF(
'Tablero de control'!$U139="NP",
 0,
  IF(
     'Tablero de control'!$Q139&lt;&gt;"Reducción",
     'Tablero de control'!$Y139*100/'Tablero de control'!$U139,
     IF(
       'Tablero de control'!$U139&gt;='Tablero de control'!$Y139,
       100,
       IF(
         'Tablero de control'!$S139&lt;='Tablero de control'!$Y139,
         0,
         (('Tablero de control'!$S139-'Tablero de control'!$U139)-('Tablero de control'!$Y139-'Tablero de control'!$U139))*100/('Tablero de control'!$S139-'Tablero de control'!$U139)
       )
     )
   )
)</f>
        <v>0</v>
      </c>
      <c r="AA139" s="254">
        <f>IF('Tablero de control'!$Z139&gt;100,100,'Tablero de control'!$Z139)</f>
        <v>0</v>
      </c>
      <c r="AB139" s="37" t="str">
        <f>IF(
  'Tablero de control'!$U139="NP",
  "NO PROGRAMADA",
  IF(
    OR('Tablero de control'!$Y139="",'Tablero de control'!$Z139&lt;=0),
    "SIN AVANCE",
    IF(
      'Tablero de control'!$Z139&lt;Parametros!$D$4*Parametros!$G$9,
      "MUY DEFICIENTE",
    IF(
      'Tablero de control'!$Z139&lt;Parametros!$D$4*Parametros!$G$8,
      "DEFICIENTE",
   IF(
      'Tablero de control'!$Z139&lt;Parametros!$D$4*Parametros!$G$7,
      "ACEPTABLE",
      IF(
        'Tablero de control'!$Z139&lt;Parametros!$D$4*Parametros!$G$6,
        "BUENO",
        IF(
          'Tablero de control'!$Z139&lt;Parametros!$D$4*Parametros!$G$5,
          "SATISFACTORIO",
          IF(
            'Tablero de control'!$Z139&gt;=Parametros!$D$4*Parametros!$G$4,
            "OPTIMO"
          )
        )
      )
    )
  )
)
)
)</f>
        <v>NO PROGRAMADA</v>
      </c>
    </row>
    <row r="140" spans="1:28" s="38" customFormat="1" ht="88.5" customHeight="1" x14ac:dyDescent="0.25">
      <c r="A140" s="286" t="s">
        <v>239</v>
      </c>
      <c r="B140" s="42" t="s">
        <v>248</v>
      </c>
      <c r="C140" s="42" t="s">
        <v>286</v>
      </c>
      <c r="D140" s="42" t="s">
        <v>346</v>
      </c>
      <c r="E140" s="42" t="s">
        <v>388</v>
      </c>
      <c r="F140" s="45">
        <v>20</v>
      </c>
      <c r="G140" s="43">
        <v>10</v>
      </c>
      <c r="H140" s="43" t="s">
        <v>1908</v>
      </c>
      <c r="I140" s="43" t="s">
        <v>1933</v>
      </c>
      <c r="J140" s="273">
        <v>137</v>
      </c>
      <c r="K140" s="42" t="s">
        <v>668</v>
      </c>
      <c r="L140" s="66">
        <v>4302075</v>
      </c>
      <c r="M140" s="42" t="s">
        <v>1205</v>
      </c>
      <c r="N140" s="42">
        <v>430207500</v>
      </c>
      <c r="O140" s="42" t="s">
        <v>1573</v>
      </c>
      <c r="P140" s="42" t="s">
        <v>2006</v>
      </c>
      <c r="Q140" s="42" t="s">
        <v>30</v>
      </c>
      <c r="R140" s="82" t="s">
        <v>1858</v>
      </c>
      <c r="S140" s="63">
        <v>38</v>
      </c>
      <c r="T140" s="63">
        <v>38</v>
      </c>
      <c r="U140" s="80">
        <v>38</v>
      </c>
      <c r="V140" s="63">
        <v>38</v>
      </c>
      <c r="W140" s="63">
        <v>38</v>
      </c>
      <c r="X140" s="63">
        <v>38</v>
      </c>
      <c r="Y140" s="242">
        <v>38</v>
      </c>
      <c r="Z140" s="245">
        <f>IF(
'Tablero de control'!$U140="NP",
 0,
  IF(
     'Tablero de control'!$Q140&lt;&gt;"Reducción",
     'Tablero de control'!$Y140*100/'Tablero de control'!$U140,
     IF(
       'Tablero de control'!$U140&gt;='Tablero de control'!$Y140,
       100,
       IF(
         'Tablero de control'!$S140&lt;='Tablero de control'!$Y140,
         0,
         (('Tablero de control'!$S140-'Tablero de control'!$U140)-('Tablero de control'!$Y140-'Tablero de control'!$U140))*100/('Tablero de control'!$S140-'Tablero de control'!$U140)
       )
     )
   )
)</f>
        <v>100</v>
      </c>
      <c r="AA140" s="254">
        <f>IF('Tablero de control'!$Z140&gt;100,100,'Tablero de control'!$Z140)</f>
        <v>100</v>
      </c>
      <c r="AB140" s="37" t="str">
        <f>IF(
  'Tablero de control'!$U140="NP",
  "NO PROGRAMADA",
  IF(
    OR('Tablero de control'!$Y140="",'Tablero de control'!$Z140&lt;=0),
    "SIN AVANCE",
    IF(
      'Tablero de control'!$Z140&lt;Parametros!$D$4*Parametros!$G$9,
      "MUY DEFICIENTE",
    IF(
      'Tablero de control'!$Z140&lt;Parametros!$D$4*Parametros!$G$8,
      "DEFICIENTE",
   IF(
      'Tablero de control'!$Z140&lt;Parametros!$D$4*Parametros!$G$7,
      "ACEPTABLE",
      IF(
        'Tablero de control'!$Z140&lt;Parametros!$D$4*Parametros!$G$6,
        "BUENO",
        IF(
          'Tablero de control'!$Z140&lt;Parametros!$D$4*Parametros!$G$5,
          "SATISFACTORIO",
          IF(
            'Tablero de control'!$Z140&gt;=Parametros!$D$4*Parametros!$G$4,
            "OPTIMO"
          )
        )
      )
    )
  )
)
)
)</f>
        <v>OPTIMO</v>
      </c>
    </row>
    <row r="141" spans="1:28" s="38" customFormat="1" ht="48.75" customHeight="1" x14ac:dyDescent="0.25">
      <c r="A141" s="286" t="s">
        <v>239</v>
      </c>
      <c r="B141" s="42" t="s">
        <v>248</v>
      </c>
      <c r="C141" s="42" t="s">
        <v>286</v>
      </c>
      <c r="D141" s="42" t="s">
        <v>346</v>
      </c>
      <c r="E141" s="42" t="s">
        <v>388</v>
      </c>
      <c r="F141" s="45">
        <v>20</v>
      </c>
      <c r="G141" s="43">
        <v>10</v>
      </c>
      <c r="H141" s="43" t="s">
        <v>1908</v>
      </c>
      <c r="I141" s="43" t="s">
        <v>1933</v>
      </c>
      <c r="J141" s="273">
        <v>138</v>
      </c>
      <c r="K141" s="42" t="s">
        <v>669</v>
      </c>
      <c r="L141" s="66">
        <v>4302001</v>
      </c>
      <c r="M141" s="42" t="s">
        <v>1206</v>
      </c>
      <c r="N141" s="42">
        <v>430200100</v>
      </c>
      <c r="O141" s="42" t="s">
        <v>1574</v>
      </c>
      <c r="P141" s="42" t="s">
        <v>2006</v>
      </c>
      <c r="Q141" s="42" t="s">
        <v>29</v>
      </c>
      <c r="R141" s="65" t="s">
        <v>1858</v>
      </c>
      <c r="S141" s="63">
        <v>0</v>
      </c>
      <c r="T141" s="65">
        <v>330</v>
      </c>
      <c r="U141" s="80">
        <v>50</v>
      </c>
      <c r="V141" s="63">
        <v>70</v>
      </c>
      <c r="W141" s="65">
        <v>90</v>
      </c>
      <c r="X141" s="65">
        <v>120</v>
      </c>
      <c r="Y141" s="242">
        <v>205</v>
      </c>
      <c r="Z141" s="245">
        <f>IF(
'Tablero de control'!$U141="NP",
 0,
  IF(
     'Tablero de control'!$Q141&lt;&gt;"Reducción",
     'Tablero de control'!$Y141*100/'Tablero de control'!$U141,
     IF(
       'Tablero de control'!$U141&gt;='Tablero de control'!$Y141,
       100,
       IF(
         'Tablero de control'!$S141&lt;='Tablero de control'!$Y141,
         0,
         (('Tablero de control'!$S141-'Tablero de control'!$U141)-('Tablero de control'!$Y141-'Tablero de control'!$U141))*100/('Tablero de control'!$S141-'Tablero de control'!$U141)
       )
     )
   )
)</f>
        <v>410</v>
      </c>
      <c r="AA141" s="254">
        <f>IF('Tablero de control'!$Z141&gt;100,100,'Tablero de control'!$Z141)</f>
        <v>100</v>
      </c>
      <c r="AB141" s="37" t="str">
        <f>IF(
  'Tablero de control'!$U141="NP",
  "NO PROGRAMADA",
  IF(
    OR('Tablero de control'!$Y141="",'Tablero de control'!$Z141&lt;=0),
    "SIN AVANCE",
    IF(
      'Tablero de control'!$Z141&lt;Parametros!$D$4*Parametros!$G$9,
      "MUY DEFICIENTE",
    IF(
      'Tablero de control'!$Z141&lt;Parametros!$D$4*Parametros!$G$8,
      "DEFICIENTE",
   IF(
      'Tablero de control'!$Z141&lt;Parametros!$D$4*Parametros!$G$7,
      "ACEPTABLE",
      IF(
        'Tablero de control'!$Z141&lt;Parametros!$D$4*Parametros!$G$6,
        "BUENO",
        IF(
          'Tablero de control'!$Z141&lt;Parametros!$D$4*Parametros!$G$5,
          "SATISFACTORIO",
          IF(
            'Tablero de control'!$Z141&gt;=Parametros!$D$4*Parametros!$G$4,
            "OPTIMO"
          )
        )
      )
    )
  )
)
)
)</f>
        <v>OPTIMO</v>
      </c>
    </row>
    <row r="142" spans="1:28" s="38" customFormat="1" ht="61.5" customHeight="1" x14ac:dyDescent="0.25">
      <c r="A142" s="286" t="s">
        <v>239</v>
      </c>
      <c r="B142" s="42" t="s">
        <v>248</v>
      </c>
      <c r="C142" s="42" t="s">
        <v>286</v>
      </c>
      <c r="D142" s="42" t="s">
        <v>346</v>
      </c>
      <c r="E142" s="42" t="s">
        <v>388</v>
      </c>
      <c r="F142" s="45">
        <v>20</v>
      </c>
      <c r="G142" s="43">
        <v>10</v>
      </c>
      <c r="H142" s="43" t="s">
        <v>1908</v>
      </c>
      <c r="I142" s="43" t="s">
        <v>1933</v>
      </c>
      <c r="J142" s="273">
        <v>139</v>
      </c>
      <c r="K142" s="42" t="s">
        <v>670</v>
      </c>
      <c r="L142" s="66">
        <v>4302002</v>
      </c>
      <c r="M142" s="42" t="s">
        <v>1207</v>
      </c>
      <c r="N142" s="42">
        <v>430200200</v>
      </c>
      <c r="O142" s="42" t="s">
        <v>1575</v>
      </c>
      <c r="P142" s="42" t="s">
        <v>2006</v>
      </c>
      <c r="Q142" s="42" t="s">
        <v>30</v>
      </c>
      <c r="R142" s="82" t="s">
        <v>1858</v>
      </c>
      <c r="S142" s="63">
        <v>40</v>
      </c>
      <c r="T142" s="65">
        <v>40</v>
      </c>
      <c r="U142" s="80">
        <v>40</v>
      </c>
      <c r="V142" s="63">
        <v>40</v>
      </c>
      <c r="W142" s="65">
        <v>40</v>
      </c>
      <c r="X142" s="65">
        <v>40</v>
      </c>
      <c r="Y142" s="242">
        <v>105</v>
      </c>
      <c r="Z142" s="245">
        <f>IF(
'Tablero de control'!$U142="NP",
 0,
  IF(
     'Tablero de control'!$Q142&lt;&gt;"Reducción",
     'Tablero de control'!$Y142*100/'Tablero de control'!$U142,
     IF(
       'Tablero de control'!$U142&gt;='Tablero de control'!$Y142,
       100,
       IF(
         'Tablero de control'!$S142&lt;='Tablero de control'!$Y142,
         0,
         (('Tablero de control'!$S142-'Tablero de control'!$U142)-('Tablero de control'!$Y142-'Tablero de control'!$U142))*100/('Tablero de control'!$S142-'Tablero de control'!$U142)
       )
     )
   )
)</f>
        <v>262.5</v>
      </c>
      <c r="AA142" s="254">
        <f>IF('Tablero de control'!$Z142&gt;100,100,'Tablero de control'!$Z142)</f>
        <v>100</v>
      </c>
      <c r="AB142" s="37" t="str">
        <f>IF(
  'Tablero de control'!$U142="NP",
  "NO PROGRAMADA",
  IF(
    OR('Tablero de control'!$Y142="",'Tablero de control'!$Z142&lt;=0),
    "SIN AVANCE",
    IF(
      'Tablero de control'!$Z142&lt;Parametros!$D$4*Parametros!$G$9,
      "MUY DEFICIENTE",
    IF(
      'Tablero de control'!$Z142&lt;Parametros!$D$4*Parametros!$G$8,
      "DEFICIENTE",
   IF(
      'Tablero de control'!$Z142&lt;Parametros!$D$4*Parametros!$G$7,
      "ACEPTABLE",
      IF(
        'Tablero de control'!$Z142&lt;Parametros!$D$4*Parametros!$G$6,
        "BUENO",
        IF(
          'Tablero de control'!$Z142&lt;Parametros!$D$4*Parametros!$G$5,
          "SATISFACTORIO",
          IF(
            'Tablero de control'!$Z142&gt;=Parametros!$D$4*Parametros!$G$4,
            "OPTIMO"
          )
        )
      )
    )
  )
)
)
)</f>
        <v>OPTIMO</v>
      </c>
    </row>
    <row r="143" spans="1:28" s="38" customFormat="1" ht="96" customHeight="1" x14ac:dyDescent="0.25">
      <c r="A143" s="286" t="s">
        <v>239</v>
      </c>
      <c r="B143" s="42" t="s">
        <v>248</v>
      </c>
      <c r="C143" s="42" t="s">
        <v>286</v>
      </c>
      <c r="D143" s="42" t="s">
        <v>346</v>
      </c>
      <c r="E143" s="42" t="s">
        <v>388</v>
      </c>
      <c r="F143" s="45">
        <v>20</v>
      </c>
      <c r="G143" s="43">
        <v>10</v>
      </c>
      <c r="H143" s="43" t="s">
        <v>1908</v>
      </c>
      <c r="I143" s="43" t="s">
        <v>1933</v>
      </c>
      <c r="J143" s="273">
        <v>140</v>
      </c>
      <c r="K143" s="42" t="s">
        <v>671</v>
      </c>
      <c r="L143" s="66">
        <v>4302004</v>
      </c>
      <c r="M143" s="42" t="s">
        <v>1208</v>
      </c>
      <c r="N143" s="42">
        <v>430200401</v>
      </c>
      <c r="O143" s="42" t="s">
        <v>1576</v>
      </c>
      <c r="P143" s="42" t="s">
        <v>2006</v>
      </c>
      <c r="Q143" s="42" t="s">
        <v>29</v>
      </c>
      <c r="R143" s="65" t="s">
        <v>1858</v>
      </c>
      <c r="S143" s="63">
        <v>8</v>
      </c>
      <c r="T143" s="65">
        <v>9</v>
      </c>
      <c r="U143" s="80">
        <v>2</v>
      </c>
      <c r="V143" s="63">
        <v>2</v>
      </c>
      <c r="W143" s="65">
        <v>2</v>
      </c>
      <c r="X143" s="65">
        <v>3</v>
      </c>
      <c r="Y143" s="242">
        <v>3</v>
      </c>
      <c r="Z143" s="245">
        <f>IF(
'Tablero de control'!$U143="NP",
 0,
  IF(
     'Tablero de control'!$Q143&lt;&gt;"Reducción",
     'Tablero de control'!$Y143*100/'Tablero de control'!$U143,
     IF(
       'Tablero de control'!$U143&gt;='Tablero de control'!$Y143,
       100,
       IF(
         'Tablero de control'!$S143&lt;='Tablero de control'!$Y143,
         0,
         (('Tablero de control'!$S143-'Tablero de control'!$U143)-('Tablero de control'!$Y143-'Tablero de control'!$U143))*100/('Tablero de control'!$S143-'Tablero de control'!$U143)
       )
     )
   )
)</f>
        <v>150</v>
      </c>
      <c r="AA143" s="254">
        <f>IF('Tablero de control'!$Z143&gt;100,100,'Tablero de control'!$Z143)</f>
        <v>100</v>
      </c>
      <c r="AB143" s="37" t="str">
        <f>IF(
  'Tablero de control'!$U143="NP",
  "NO PROGRAMADA",
  IF(
    OR('Tablero de control'!$Y143="",'Tablero de control'!$Z143&lt;=0),
    "SIN AVANCE",
    IF(
      'Tablero de control'!$Z143&lt;Parametros!$D$4*Parametros!$G$9,
      "MUY DEFICIENTE",
    IF(
      'Tablero de control'!$Z143&lt;Parametros!$D$4*Parametros!$G$8,
      "DEFICIENTE",
   IF(
      'Tablero de control'!$Z143&lt;Parametros!$D$4*Parametros!$G$7,
      "ACEPTABLE",
      IF(
        'Tablero de control'!$Z143&lt;Parametros!$D$4*Parametros!$G$6,
        "BUENO",
        IF(
          'Tablero de control'!$Z143&lt;Parametros!$D$4*Parametros!$G$5,
          "SATISFACTORIO",
          IF(
            'Tablero de control'!$Z143&gt;=Parametros!$D$4*Parametros!$G$4,
            "OPTIMO"
          )
        )
      )
    )
  )
)
)
)</f>
        <v>OPTIMO</v>
      </c>
    </row>
    <row r="144" spans="1:28" s="38" customFormat="1" ht="76.5" customHeight="1" x14ac:dyDescent="0.25">
      <c r="A144" s="286" t="s">
        <v>239</v>
      </c>
      <c r="B144" s="42" t="s">
        <v>248</v>
      </c>
      <c r="C144" s="42" t="s">
        <v>286</v>
      </c>
      <c r="D144" s="42" t="s">
        <v>346</v>
      </c>
      <c r="E144" s="42" t="s">
        <v>388</v>
      </c>
      <c r="F144" s="45">
        <v>20</v>
      </c>
      <c r="G144" s="43">
        <v>10</v>
      </c>
      <c r="H144" s="43" t="s">
        <v>1908</v>
      </c>
      <c r="I144" s="43" t="s">
        <v>1933</v>
      </c>
      <c r="J144" s="273">
        <v>141</v>
      </c>
      <c r="K144" s="42" t="s">
        <v>672</v>
      </c>
      <c r="L144" s="66">
        <v>4302003</v>
      </c>
      <c r="M144" s="42" t="s">
        <v>1209</v>
      </c>
      <c r="N144" s="42">
        <v>430200300</v>
      </c>
      <c r="O144" s="42" t="s">
        <v>1577</v>
      </c>
      <c r="P144" s="42" t="s">
        <v>2006</v>
      </c>
      <c r="Q144" s="42" t="s">
        <v>29</v>
      </c>
      <c r="R144" s="63" t="s">
        <v>1858</v>
      </c>
      <c r="S144" s="65">
        <v>2411</v>
      </c>
      <c r="T144" s="63">
        <v>4700</v>
      </c>
      <c r="U144" s="80">
        <v>1100</v>
      </c>
      <c r="V144" s="63">
        <v>1150</v>
      </c>
      <c r="W144" s="63">
        <v>1200</v>
      </c>
      <c r="X144" s="63">
        <v>1250</v>
      </c>
      <c r="Y144" s="242">
        <v>1343</v>
      </c>
      <c r="Z144" s="245">
        <f>IF(
'Tablero de control'!$U144="NP",
 0,
  IF(
     'Tablero de control'!$Q144&lt;&gt;"Reducción",
     'Tablero de control'!$Y144*100/'Tablero de control'!$U144,
     IF(
       'Tablero de control'!$U144&gt;='Tablero de control'!$Y144,
       100,
       IF(
         'Tablero de control'!$S144&lt;='Tablero de control'!$Y144,
         0,
         (('Tablero de control'!$S144-'Tablero de control'!$U144)-('Tablero de control'!$Y144-'Tablero de control'!$U144))*100/('Tablero de control'!$S144-'Tablero de control'!$U144)
       )
     )
   )
)</f>
        <v>122.09090909090909</v>
      </c>
      <c r="AA144" s="254">
        <f>IF('Tablero de control'!$Z144&gt;100,100,'Tablero de control'!$Z144)</f>
        <v>100</v>
      </c>
      <c r="AB144" s="37" t="str">
        <f>IF(
  'Tablero de control'!$U144="NP",
  "NO PROGRAMADA",
  IF(
    OR('Tablero de control'!$Y144="",'Tablero de control'!$Z144&lt;=0),
    "SIN AVANCE",
    IF(
      'Tablero de control'!$Z144&lt;Parametros!$D$4*Parametros!$G$9,
      "MUY DEFICIENTE",
    IF(
      'Tablero de control'!$Z144&lt;Parametros!$D$4*Parametros!$G$8,
      "DEFICIENTE",
   IF(
      'Tablero de control'!$Z144&lt;Parametros!$D$4*Parametros!$G$7,
      "ACEPTABLE",
      IF(
        'Tablero de control'!$Z144&lt;Parametros!$D$4*Parametros!$G$6,
        "BUENO",
        IF(
          'Tablero de control'!$Z144&lt;Parametros!$D$4*Parametros!$G$5,
          "SATISFACTORIO",
          IF(
            'Tablero de control'!$Z144&gt;=Parametros!$D$4*Parametros!$G$4,
            "OPTIMO"
          )
        )
      )
    )
  )
)
)
)</f>
        <v>OPTIMO</v>
      </c>
    </row>
    <row r="145" spans="1:28" s="38" customFormat="1" ht="52.5" customHeight="1" x14ac:dyDescent="0.25">
      <c r="A145" s="286" t="s">
        <v>239</v>
      </c>
      <c r="B145" s="42" t="s">
        <v>249</v>
      </c>
      <c r="C145" s="42" t="s">
        <v>287</v>
      </c>
      <c r="D145" s="42" t="s">
        <v>347</v>
      </c>
      <c r="E145" s="42" t="s">
        <v>389</v>
      </c>
      <c r="F145" s="45">
        <v>263</v>
      </c>
      <c r="G145" s="45">
        <v>183</v>
      </c>
      <c r="H145" s="45" t="s">
        <v>1909</v>
      </c>
      <c r="I145" s="45" t="s">
        <v>1934</v>
      </c>
      <c r="J145" s="273">
        <v>142</v>
      </c>
      <c r="K145" s="42" t="s">
        <v>673</v>
      </c>
      <c r="L145" s="42">
        <v>2409008</v>
      </c>
      <c r="M145" s="42" t="s">
        <v>50</v>
      </c>
      <c r="N145" s="42">
        <v>240900801</v>
      </c>
      <c r="O145" s="42" t="s">
        <v>1578</v>
      </c>
      <c r="P145" s="42" t="s">
        <v>2007</v>
      </c>
      <c r="Q145" s="42" t="s">
        <v>30</v>
      </c>
      <c r="R145" s="65" t="s">
        <v>1858</v>
      </c>
      <c r="S145" s="75">
        <v>0</v>
      </c>
      <c r="T145" s="139">
        <v>1</v>
      </c>
      <c r="U145" s="80">
        <v>1</v>
      </c>
      <c r="V145" s="65">
        <v>1</v>
      </c>
      <c r="W145" s="65">
        <v>1</v>
      </c>
      <c r="X145" s="65">
        <v>1</v>
      </c>
      <c r="Y145" s="242">
        <v>1</v>
      </c>
      <c r="Z145" s="245">
        <f>IF(
'Tablero de control'!$U145="NP",
 0,
  IF(
     'Tablero de control'!$Q145&lt;&gt;"Reducción",
     'Tablero de control'!$Y145*100/'Tablero de control'!$U145,
     IF(
       'Tablero de control'!$U145&gt;='Tablero de control'!$Y145,
       100,
       IF(
         'Tablero de control'!$S145&lt;='Tablero de control'!$Y145,
         0,
         (('Tablero de control'!$S145-'Tablero de control'!$U145)-('Tablero de control'!$Y145-'Tablero de control'!$U145))*100/('Tablero de control'!$S145-'Tablero de control'!$U145)
       )
     )
   )
)</f>
        <v>100</v>
      </c>
      <c r="AA145" s="254">
        <f>IF('Tablero de control'!$Z145&gt;100,100,'Tablero de control'!$Z145)</f>
        <v>100</v>
      </c>
      <c r="AB145" s="37" t="str">
        <f>IF(
  'Tablero de control'!$U145="NP",
  "NO PROGRAMADA",
  IF(
    OR('Tablero de control'!$Y145="",'Tablero de control'!$Z145&lt;=0),
    "SIN AVANCE",
    IF(
      'Tablero de control'!$Z145&lt;Parametros!$D$4*Parametros!$G$9,
      "MUY DEFICIENTE",
    IF(
      'Tablero de control'!$Z145&lt;Parametros!$D$4*Parametros!$G$8,
      "DEFICIENTE",
   IF(
      'Tablero de control'!$Z145&lt;Parametros!$D$4*Parametros!$G$7,
      "ACEPTABLE",
      IF(
        'Tablero de control'!$Z145&lt;Parametros!$D$4*Parametros!$G$6,
        "BUENO",
        IF(
          'Tablero de control'!$Z145&lt;Parametros!$D$4*Parametros!$G$5,
          "SATISFACTORIO",
          IF(
            'Tablero de control'!$Z145&gt;=Parametros!$D$4*Parametros!$G$4,
            "OPTIMO"
          )
        )
      )
    )
  )
)
)
)</f>
        <v>OPTIMO</v>
      </c>
    </row>
    <row r="146" spans="1:28" s="38" customFormat="1" ht="38.25" customHeight="1" x14ac:dyDescent="0.25">
      <c r="A146" s="286" t="s">
        <v>239</v>
      </c>
      <c r="B146" s="42" t="s">
        <v>249</v>
      </c>
      <c r="C146" s="42" t="s">
        <v>287</v>
      </c>
      <c r="D146" s="42" t="s">
        <v>347</v>
      </c>
      <c r="E146" s="42" t="s">
        <v>389</v>
      </c>
      <c r="F146" s="45">
        <v>263</v>
      </c>
      <c r="G146" s="45">
        <v>183</v>
      </c>
      <c r="H146" s="45" t="s">
        <v>1909</v>
      </c>
      <c r="I146" s="45" t="s">
        <v>1934</v>
      </c>
      <c r="J146" s="273">
        <v>143</v>
      </c>
      <c r="K146" s="42" t="s">
        <v>674</v>
      </c>
      <c r="L146" s="42" t="s">
        <v>1210</v>
      </c>
      <c r="M146" s="42" t="s">
        <v>1211</v>
      </c>
      <c r="N146" s="42">
        <v>240903900</v>
      </c>
      <c r="O146" s="42" t="s">
        <v>1579</v>
      </c>
      <c r="P146" s="42" t="s">
        <v>2007</v>
      </c>
      <c r="Q146" s="42" t="s">
        <v>29</v>
      </c>
      <c r="R146" s="65" t="s">
        <v>1858</v>
      </c>
      <c r="S146" s="140">
        <v>30</v>
      </c>
      <c r="T146" s="139">
        <v>32</v>
      </c>
      <c r="U146" s="80">
        <v>6</v>
      </c>
      <c r="V146" s="65">
        <v>10</v>
      </c>
      <c r="W146" s="65">
        <v>8</v>
      </c>
      <c r="X146" s="65">
        <v>8</v>
      </c>
      <c r="Y146" s="242">
        <v>0</v>
      </c>
      <c r="Z146" s="245">
        <f>IF(
'Tablero de control'!$U146="NP",
 0,
  IF(
     'Tablero de control'!$Q146&lt;&gt;"Reducción",
     'Tablero de control'!$Y146*100/'Tablero de control'!$U146,
     IF(
       'Tablero de control'!$U146&gt;='Tablero de control'!$Y146,
       100,
       IF(
         'Tablero de control'!$S146&lt;='Tablero de control'!$Y146,
         0,
         (('Tablero de control'!$S146-'Tablero de control'!$U146)-('Tablero de control'!$Y146-'Tablero de control'!$U146))*100/('Tablero de control'!$S146-'Tablero de control'!$U146)
       )
     )
   )
)</f>
        <v>0</v>
      </c>
      <c r="AA146" s="254">
        <f>IF('Tablero de control'!$Z146&gt;100,100,'Tablero de control'!$Z146)</f>
        <v>0</v>
      </c>
      <c r="AB146" s="37" t="str">
        <f>IF(
  'Tablero de control'!$U146="NP",
  "NO PROGRAMADA",
  IF(
    OR('Tablero de control'!$Y146="",'Tablero de control'!$Z146&lt;=0),
    "SIN AVANCE",
    IF(
      'Tablero de control'!$Z146&lt;Parametros!$D$4*Parametros!$G$9,
      "MUY DEFICIENTE",
    IF(
      'Tablero de control'!$Z146&lt;Parametros!$D$4*Parametros!$G$8,
      "DEFICIENTE",
   IF(
      'Tablero de control'!$Z146&lt;Parametros!$D$4*Parametros!$G$7,
      "ACEPTABLE",
      IF(
        'Tablero de control'!$Z146&lt;Parametros!$D$4*Parametros!$G$6,
        "BUENO",
        IF(
          'Tablero de control'!$Z146&lt;Parametros!$D$4*Parametros!$G$5,
          "SATISFACTORIO",
          IF(
            'Tablero de control'!$Z146&gt;=Parametros!$D$4*Parametros!$G$4,
            "OPTIMO"
          )
        )
      )
    )
  )
)
)
)</f>
        <v>SIN AVANCE</v>
      </c>
    </row>
    <row r="147" spans="1:28" s="38" customFormat="1" ht="39" customHeight="1" x14ac:dyDescent="0.25">
      <c r="A147" s="286" t="s">
        <v>239</v>
      </c>
      <c r="B147" s="42" t="s">
        <v>249</v>
      </c>
      <c r="C147" s="42" t="s">
        <v>287</v>
      </c>
      <c r="D147" s="42" t="s">
        <v>347</v>
      </c>
      <c r="E147" s="42" t="s">
        <v>390</v>
      </c>
      <c r="F147" s="45">
        <v>777</v>
      </c>
      <c r="G147" s="45">
        <v>544</v>
      </c>
      <c r="H147" s="45" t="s">
        <v>1909</v>
      </c>
      <c r="I147" s="45" t="s">
        <v>1934</v>
      </c>
      <c r="J147" s="273">
        <v>144</v>
      </c>
      <c r="K147" s="42" t="s">
        <v>675</v>
      </c>
      <c r="L147" s="42" t="s">
        <v>1212</v>
      </c>
      <c r="M147" s="42" t="s">
        <v>90</v>
      </c>
      <c r="N147" s="42">
        <v>240905901</v>
      </c>
      <c r="O147" s="42" t="s">
        <v>1580</v>
      </c>
      <c r="P147" s="42" t="s">
        <v>2007</v>
      </c>
      <c r="Q147" s="42" t="s">
        <v>29</v>
      </c>
      <c r="R147" s="65" t="s">
        <v>1858</v>
      </c>
      <c r="S147" s="65">
        <v>0</v>
      </c>
      <c r="T147" s="65">
        <v>12</v>
      </c>
      <c r="U147" s="80">
        <v>3</v>
      </c>
      <c r="V147" s="65">
        <v>3</v>
      </c>
      <c r="W147" s="65">
        <v>3</v>
      </c>
      <c r="X147" s="65">
        <v>8</v>
      </c>
      <c r="Y147" s="242">
        <v>0</v>
      </c>
      <c r="Z147" s="245">
        <f>IF(
'Tablero de control'!$U147="NP",
 0,
  IF(
     'Tablero de control'!$Q147&lt;&gt;"Reducción",
     'Tablero de control'!$Y147*100/'Tablero de control'!$U147,
     IF(
       'Tablero de control'!$U147&gt;='Tablero de control'!$Y147,
       100,
       IF(
         'Tablero de control'!$S147&lt;='Tablero de control'!$Y147,
         0,
         (('Tablero de control'!$S147-'Tablero de control'!$U147)-('Tablero de control'!$Y147-'Tablero de control'!$U147))*100/('Tablero de control'!$S147-'Tablero de control'!$U147)
       )
     )
   )
)</f>
        <v>0</v>
      </c>
      <c r="AA147" s="254">
        <f>IF('Tablero de control'!$Z147&gt;100,100,'Tablero de control'!$Z147)</f>
        <v>0</v>
      </c>
      <c r="AB147" s="37" t="str">
        <f>IF(
  'Tablero de control'!$U147="NP",
  "NO PROGRAMADA",
  IF(
    OR('Tablero de control'!$Y147="",'Tablero de control'!$Z147&lt;=0),
    "SIN AVANCE",
    IF(
      'Tablero de control'!$Z147&lt;Parametros!$D$4*Parametros!$G$9,
      "MUY DEFICIENTE",
    IF(
      'Tablero de control'!$Z147&lt;Parametros!$D$4*Parametros!$G$8,
      "DEFICIENTE",
   IF(
      'Tablero de control'!$Z147&lt;Parametros!$D$4*Parametros!$G$7,
      "ACEPTABLE",
      IF(
        'Tablero de control'!$Z147&lt;Parametros!$D$4*Parametros!$G$6,
        "BUENO",
        IF(
          'Tablero de control'!$Z147&lt;Parametros!$D$4*Parametros!$G$5,
          "SATISFACTORIO",
          IF(
            'Tablero de control'!$Z147&gt;=Parametros!$D$4*Parametros!$G$4,
            "OPTIMO"
          )
        )
      )
    )
  )
)
)
)</f>
        <v>SIN AVANCE</v>
      </c>
    </row>
    <row r="148" spans="1:28" s="38" customFormat="1" ht="51" customHeight="1" x14ac:dyDescent="0.25">
      <c r="A148" s="286" t="s">
        <v>239</v>
      </c>
      <c r="B148" s="42" t="s">
        <v>249</v>
      </c>
      <c r="C148" s="42" t="s">
        <v>287</v>
      </c>
      <c r="D148" s="42" t="s">
        <v>347</v>
      </c>
      <c r="E148" s="42" t="s">
        <v>390</v>
      </c>
      <c r="F148" s="45">
        <v>777</v>
      </c>
      <c r="G148" s="45">
        <v>544</v>
      </c>
      <c r="H148" s="45" t="s">
        <v>1909</v>
      </c>
      <c r="I148" s="45" t="s">
        <v>1934</v>
      </c>
      <c r="J148" s="273">
        <v>145</v>
      </c>
      <c r="K148" s="42" t="s">
        <v>676</v>
      </c>
      <c r="L148" s="42">
        <v>2409007</v>
      </c>
      <c r="M148" s="42" t="s">
        <v>1213</v>
      </c>
      <c r="N148" s="42">
        <v>240900700</v>
      </c>
      <c r="O148" s="42" t="s">
        <v>1581</v>
      </c>
      <c r="P148" s="42" t="s">
        <v>2007</v>
      </c>
      <c r="Q148" s="42" t="s">
        <v>30</v>
      </c>
      <c r="R148" s="82" t="s">
        <v>1858</v>
      </c>
      <c r="S148" s="65">
        <v>24</v>
      </c>
      <c r="T148" s="65">
        <v>24</v>
      </c>
      <c r="U148" s="80">
        <v>24</v>
      </c>
      <c r="V148" s="65">
        <v>24</v>
      </c>
      <c r="W148" s="65">
        <v>24</v>
      </c>
      <c r="X148" s="65">
        <v>24</v>
      </c>
      <c r="Y148" s="279">
        <v>24</v>
      </c>
      <c r="Z148" s="245">
        <f>IF(
'Tablero de control'!$U148="NP",
 0,
  IF(
     'Tablero de control'!$Q148&lt;&gt;"Reducción",
     'Tablero de control'!$Y148*100/'Tablero de control'!$U148,
     IF(
       'Tablero de control'!$U148&gt;='Tablero de control'!$Y148,
       100,
       IF(
         'Tablero de control'!$S148&lt;='Tablero de control'!$Y148,
         0,
         (('Tablero de control'!$S148-'Tablero de control'!$U148)-('Tablero de control'!$Y148-'Tablero de control'!$U148))*100/('Tablero de control'!$S148-'Tablero de control'!$U148)
       )
     )
   )
)</f>
        <v>100</v>
      </c>
      <c r="AA148" s="254">
        <f>IF('Tablero de control'!$Z148&gt;100,100,'Tablero de control'!$Z148)</f>
        <v>100</v>
      </c>
      <c r="AB148" s="37" t="str">
        <f>IF(
  'Tablero de control'!$U148="NP",
  "NO PROGRAMADA",
  IF(
    OR('Tablero de control'!$Y148="",'Tablero de control'!$Z148&lt;=0),
    "SIN AVANCE",
    IF(
      'Tablero de control'!$Z148&lt;Parametros!$D$4*Parametros!$G$9,
      "MUY DEFICIENTE",
    IF(
      'Tablero de control'!$Z148&lt;Parametros!$D$4*Parametros!$G$8,
      "DEFICIENTE",
   IF(
      'Tablero de control'!$Z148&lt;Parametros!$D$4*Parametros!$G$7,
      "ACEPTABLE",
      IF(
        'Tablero de control'!$Z148&lt;Parametros!$D$4*Parametros!$G$6,
        "BUENO",
        IF(
          'Tablero de control'!$Z148&lt;Parametros!$D$4*Parametros!$G$5,
          "SATISFACTORIO",
          IF(
            'Tablero de control'!$Z148&gt;=Parametros!$D$4*Parametros!$G$4,
            "OPTIMO"
          )
        )
      )
    )
  )
)
)
)</f>
        <v>OPTIMO</v>
      </c>
    </row>
    <row r="149" spans="1:28" s="38" customFormat="1" ht="55.5" customHeight="1" x14ac:dyDescent="0.25">
      <c r="A149" s="286" t="s">
        <v>239</v>
      </c>
      <c r="B149" s="42" t="s">
        <v>249</v>
      </c>
      <c r="C149" s="42" t="s">
        <v>287</v>
      </c>
      <c r="D149" s="42" t="s">
        <v>347</v>
      </c>
      <c r="E149" s="42" t="s">
        <v>391</v>
      </c>
      <c r="F149" s="45">
        <v>29</v>
      </c>
      <c r="G149" s="52">
        <v>35</v>
      </c>
      <c r="H149" s="52" t="s">
        <v>1909</v>
      </c>
      <c r="I149" s="52" t="s">
        <v>1934</v>
      </c>
      <c r="J149" s="273">
        <v>146</v>
      </c>
      <c r="K149" s="42" t="s">
        <v>677</v>
      </c>
      <c r="L149" s="42">
        <v>2409002</v>
      </c>
      <c r="M149" s="42" t="s">
        <v>1214</v>
      </c>
      <c r="N149" s="42">
        <v>240900200</v>
      </c>
      <c r="O149" s="42" t="s">
        <v>1582</v>
      </c>
      <c r="P149" s="42" t="s">
        <v>2007</v>
      </c>
      <c r="Q149" s="42" t="s">
        <v>29</v>
      </c>
      <c r="R149" s="65" t="s">
        <v>1858</v>
      </c>
      <c r="S149" s="141">
        <v>29</v>
      </c>
      <c r="T149" s="141">
        <v>35</v>
      </c>
      <c r="U149" s="80">
        <v>5</v>
      </c>
      <c r="V149" s="141">
        <v>10</v>
      </c>
      <c r="W149" s="141">
        <v>10</v>
      </c>
      <c r="X149" s="141">
        <v>10</v>
      </c>
      <c r="Y149" s="279">
        <v>23</v>
      </c>
      <c r="Z149" s="245">
        <f>IF(
'Tablero de control'!$U149="NP",
 0,
  IF(
     'Tablero de control'!$Q149&lt;&gt;"Reducción",
     'Tablero de control'!$Y149*100/'Tablero de control'!$U149,
     IF(
       'Tablero de control'!$U149&gt;='Tablero de control'!$Y149,
       100,
       IF(
         'Tablero de control'!$S149&lt;='Tablero de control'!$Y149,
         0,
         (('Tablero de control'!$S149-'Tablero de control'!$U149)-('Tablero de control'!$Y149-'Tablero de control'!$U149))*100/('Tablero de control'!$S149-'Tablero de control'!$U149)
       )
     )
   )
)</f>
        <v>460</v>
      </c>
      <c r="AA149" s="254">
        <f ca="1">+AA149</f>
        <v>0</v>
      </c>
      <c r="AB149" s="37" t="str">
        <f>IF(
  'Tablero de control'!$U149="NP",
  "NO PROGRAMADA",
  IF(
    OR('Tablero de control'!$Y149="",'Tablero de control'!$Z149&lt;=0),
    "SIN AVANCE",
    IF(
      'Tablero de control'!$Z149&lt;Parametros!$D$4*Parametros!$G$9,
      "MUY DEFICIENTE",
    IF(
      'Tablero de control'!$Z149&lt;Parametros!$D$4*Parametros!$G$8,
      "DEFICIENTE",
   IF(
      'Tablero de control'!$Z149&lt;Parametros!$D$4*Parametros!$G$7,
      "ACEPTABLE",
      IF(
        'Tablero de control'!$Z149&lt;Parametros!$D$4*Parametros!$G$6,
        "BUENO",
        IF(
          'Tablero de control'!$Z149&lt;Parametros!$D$4*Parametros!$G$5,
          "SATISFACTORIO",
          IF(
            'Tablero de control'!$Z149&gt;=Parametros!$D$4*Parametros!$G$4,
            "OPTIMO"
          )
        )
      )
    )
  )
)
)
)</f>
        <v>OPTIMO</v>
      </c>
    </row>
    <row r="150" spans="1:28" s="38" customFormat="1" ht="66.75" customHeight="1" x14ac:dyDescent="0.25">
      <c r="A150" s="286" t="s">
        <v>239</v>
      </c>
      <c r="B150" s="42" t="s">
        <v>249</v>
      </c>
      <c r="C150" s="42" t="s">
        <v>287</v>
      </c>
      <c r="D150" s="42" t="s">
        <v>347</v>
      </c>
      <c r="E150" s="42" t="s">
        <v>391</v>
      </c>
      <c r="F150" s="45">
        <v>29</v>
      </c>
      <c r="G150" s="52">
        <v>35</v>
      </c>
      <c r="H150" s="52" t="s">
        <v>1909</v>
      </c>
      <c r="I150" s="52" t="s">
        <v>1934</v>
      </c>
      <c r="J150" s="273">
        <v>147</v>
      </c>
      <c r="K150" s="42" t="s">
        <v>678</v>
      </c>
      <c r="L150" s="42" t="s">
        <v>1215</v>
      </c>
      <c r="M150" s="42" t="s">
        <v>99</v>
      </c>
      <c r="N150" s="303">
        <v>240900900</v>
      </c>
      <c r="O150" s="138" t="s">
        <v>161</v>
      </c>
      <c r="P150" s="255" t="s">
        <v>2007</v>
      </c>
      <c r="Q150" s="42" t="s">
        <v>29</v>
      </c>
      <c r="R150" s="65" t="s">
        <v>1858</v>
      </c>
      <c r="S150" s="141">
        <v>0</v>
      </c>
      <c r="T150" s="141">
        <v>8</v>
      </c>
      <c r="U150" s="81" t="s">
        <v>10</v>
      </c>
      <c r="V150" s="81" t="s">
        <v>10</v>
      </c>
      <c r="W150" s="81">
        <v>4</v>
      </c>
      <c r="X150" s="81">
        <v>4</v>
      </c>
      <c r="Y150" s="242">
        <v>0</v>
      </c>
      <c r="Z150" s="245">
        <f>IF(
'Tablero de control'!$U150="NP",
 0,
  IF(
     'Tablero de control'!$Q150&lt;&gt;"Reducción",
     'Tablero de control'!$Y150*100/'Tablero de control'!$U150,
     IF(
       'Tablero de control'!$U150&gt;='Tablero de control'!$Y150,
       100,
       IF(
         'Tablero de control'!$S150&lt;='Tablero de control'!$Y150,
         0,
         (('Tablero de control'!$S150-'Tablero de control'!$U150)-('Tablero de control'!$Y150-'Tablero de control'!$U150))*100/('Tablero de control'!$S150-'Tablero de control'!$U150)
       )
     )
   )
)</f>
        <v>0</v>
      </c>
      <c r="AA150" s="254">
        <f>IF('Tablero de control'!$Z150&gt;100,100,'Tablero de control'!$Z150)</f>
        <v>0</v>
      </c>
      <c r="AB150" s="37" t="str">
        <f>IF(
  'Tablero de control'!$U150="NP",
  "NO PROGRAMADA",
  IF(
    OR('Tablero de control'!$Y150="",'Tablero de control'!$Z150&lt;=0),
    "SIN AVANCE",
    IF(
      'Tablero de control'!$Z150&lt;Parametros!$D$4*Parametros!$G$9,
      "MUY DEFICIENTE",
    IF(
      'Tablero de control'!$Z150&lt;Parametros!$D$4*Parametros!$G$8,
      "DEFICIENTE",
   IF(
      'Tablero de control'!$Z150&lt;Parametros!$D$4*Parametros!$G$7,
      "ACEPTABLE",
      IF(
        'Tablero de control'!$Z150&lt;Parametros!$D$4*Parametros!$G$6,
        "BUENO",
        IF(
          'Tablero de control'!$Z150&lt;Parametros!$D$4*Parametros!$G$5,
          "SATISFACTORIO",
          IF(
            'Tablero de control'!$Z150&gt;=Parametros!$D$4*Parametros!$G$4,
            "OPTIMO"
          )
        )
      )
    )
  )
)
)
)</f>
        <v>NO PROGRAMADA</v>
      </c>
    </row>
    <row r="151" spans="1:28" s="38" customFormat="1" ht="57" customHeight="1" x14ac:dyDescent="0.25">
      <c r="A151" s="286" t="s">
        <v>240</v>
      </c>
      <c r="B151" s="42" t="s">
        <v>250</v>
      </c>
      <c r="C151" s="42" t="s">
        <v>288</v>
      </c>
      <c r="D151" s="42" t="s">
        <v>348</v>
      </c>
      <c r="E151" s="42" t="s">
        <v>392</v>
      </c>
      <c r="F151" s="49" t="s">
        <v>506</v>
      </c>
      <c r="G151" s="48" t="s">
        <v>524</v>
      </c>
      <c r="H151" s="48" t="s">
        <v>1910</v>
      </c>
      <c r="I151" s="48" t="s">
        <v>1935</v>
      </c>
      <c r="J151" s="273">
        <v>148</v>
      </c>
      <c r="K151" s="42" t="s">
        <v>679</v>
      </c>
      <c r="L151" s="42">
        <v>2201084</v>
      </c>
      <c r="M151" s="42" t="s">
        <v>46</v>
      </c>
      <c r="N151" s="42">
        <v>220108401</v>
      </c>
      <c r="O151" s="42" t="s">
        <v>1583</v>
      </c>
      <c r="P151" s="42" t="s">
        <v>2008</v>
      </c>
      <c r="Q151" s="42" t="s">
        <v>29</v>
      </c>
      <c r="R151" s="87" t="s">
        <v>1857</v>
      </c>
      <c r="S151" s="85">
        <v>3082</v>
      </c>
      <c r="T151" s="86">
        <v>4302</v>
      </c>
      <c r="U151" s="80">
        <v>3387</v>
      </c>
      <c r="V151" s="86">
        <v>3692</v>
      </c>
      <c r="W151" s="86">
        <v>3997</v>
      </c>
      <c r="X151" s="86">
        <v>4302</v>
      </c>
      <c r="Y151" s="242">
        <v>5016</v>
      </c>
      <c r="Z151" s="245">
        <f>IF(
'Tablero de control'!$U151="NP",
 0,
  IF(
     'Tablero de control'!$Q151&lt;&gt;"Reducción",
     'Tablero de control'!$Y151*100/'Tablero de control'!$U151,
     IF(
       'Tablero de control'!$U151&gt;='Tablero de control'!$Y151,
       100,
       IF(
         'Tablero de control'!$S151&lt;='Tablero de control'!$Y151,
         0,
         (('Tablero de control'!$S151-'Tablero de control'!$U151)-('Tablero de control'!$Y151-'Tablero de control'!$U151))*100/('Tablero de control'!$S151-'Tablero de control'!$U151)
       )
     )
   )
)</f>
        <v>148.09565987599646</v>
      </c>
      <c r="AA151" s="254">
        <f>IF('Tablero de control'!$Z151&gt;100,100,'Tablero de control'!$Z151)</f>
        <v>100</v>
      </c>
      <c r="AB151" s="37" t="str">
        <f>IF(
  'Tablero de control'!$U151="NP",
  "NO PROGRAMADA",
  IF(
    OR('Tablero de control'!$Y151="",'Tablero de control'!$Z151&lt;=0),
    "SIN AVANCE",
    IF(
      'Tablero de control'!$Z151&lt;Parametros!$D$4*Parametros!$G$9,
      "MUY DEFICIENTE",
    IF(
      'Tablero de control'!$Z151&lt;Parametros!$D$4*Parametros!$G$8,
      "DEFICIENTE",
   IF(
      'Tablero de control'!$Z151&lt;Parametros!$D$4*Parametros!$G$7,
      "ACEPTABLE",
      IF(
        'Tablero de control'!$Z151&lt;Parametros!$D$4*Parametros!$G$6,
        "BUENO",
        IF(
          'Tablero de control'!$Z151&lt;Parametros!$D$4*Parametros!$G$5,
          "SATISFACTORIO",
          IF(
            'Tablero de control'!$Z151&gt;=Parametros!$D$4*Parametros!$G$4,
            "OPTIMO"
          )
        )
      )
    )
  )
)
)
)</f>
        <v>OPTIMO</v>
      </c>
    </row>
    <row r="152" spans="1:28" s="38" customFormat="1" ht="56.25" customHeight="1" x14ac:dyDescent="0.25">
      <c r="A152" s="286" t="s">
        <v>240</v>
      </c>
      <c r="B152" s="42" t="s">
        <v>250</v>
      </c>
      <c r="C152" s="42" t="s">
        <v>288</v>
      </c>
      <c r="D152" s="42" t="s">
        <v>348</v>
      </c>
      <c r="E152" s="42" t="s">
        <v>392</v>
      </c>
      <c r="F152" s="49" t="s">
        <v>506</v>
      </c>
      <c r="G152" s="48" t="s">
        <v>524</v>
      </c>
      <c r="H152" s="48" t="s">
        <v>1910</v>
      </c>
      <c r="I152" s="48" t="s">
        <v>1935</v>
      </c>
      <c r="J152" s="273">
        <v>149</v>
      </c>
      <c r="K152" s="42" t="s">
        <v>680</v>
      </c>
      <c r="L152" s="42">
        <v>2201002</v>
      </c>
      <c r="M152" s="42" t="s">
        <v>1216</v>
      </c>
      <c r="N152" s="42">
        <v>220100200</v>
      </c>
      <c r="O152" s="42" t="s">
        <v>1584</v>
      </c>
      <c r="P152" s="42" t="s">
        <v>2008</v>
      </c>
      <c r="Q152" s="42" t="s">
        <v>30</v>
      </c>
      <c r="R152" s="82" t="s">
        <v>1858</v>
      </c>
      <c r="S152" s="87">
        <v>4</v>
      </c>
      <c r="T152" s="87">
        <v>4</v>
      </c>
      <c r="U152" s="80">
        <v>1</v>
      </c>
      <c r="V152" s="87">
        <v>1</v>
      </c>
      <c r="W152" s="87">
        <v>1</v>
      </c>
      <c r="X152" s="87">
        <v>1</v>
      </c>
      <c r="Y152" s="242">
        <v>1</v>
      </c>
      <c r="Z152" s="245">
        <f>IF(
'Tablero de control'!$U152="NP",
 0,
  IF(
     'Tablero de control'!$Q152&lt;&gt;"Reducción",
     'Tablero de control'!$Y152*100/'Tablero de control'!$U152,
     IF(
       'Tablero de control'!$U152&gt;='Tablero de control'!$Y152,
       100,
       IF(
         'Tablero de control'!$S152&lt;='Tablero de control'!$Y152,
         0,
         (('Tablero de control'!$S152-'Tablero de control'!$U152)-('Tablero de control'!$Y152-'Tablero de control'!$U152))*100/('Tablero de control'!$S152-'Tablero de control'!$U152)
       )
     )
   )
)</f>
        <v>100</v>
      </c>
      <c r="AA152" s="254">
        <f>IF('Tablero de control'!$Z152&gt;100,100,'Tablero de control'!$Z152)</f>
        <v>100</v>
      </c>
      <c r="AB152" s="37" t="str">
        <f>IF(
  'Tablero de control'!$U152="NP",
  "NO PROGRAMADA",
  IF(
    OR('Tablero de control'!$Y152="",'Tablero de control'!$Z152&lt;=0),
    "SIN AVANCE",
    IF(
      'Tablero de control'!$Z152&lt;Parametros!$D$4*Parametros!$G$9,
      "MUY DEFICIENTE",
    IF(
      'Tablero de control'!$Z152&lt;Parametros!$D$4*Parametros!$G$8,
      "DEFICIENTE",
   IF(
      'Tablero de control'!$Z152&lt;Parametros!$D$4*Parametros!$G$7,
      "ACEPTABLE",
      IF(
        'Tablero de control'!$Z152&lt;Parametros!$D$4*Parametros!$G$6,
        "BUENO",
        IF(
          'Tablero de control'!$Z152&lt;Parametros!$D$4*Parametros!$G$5,
          "SATISFACTORIO",
          IF(
            'Tablero de control'!$Z152&gt;=Parametros!$D$4*Parametros!$G$4,
            "OPTIMO"
          )
        )
      )
    )
  )
)
)
)</f>
        <v>OPTIMO</v>
      </c>
    </row>
    <row r="153" spans="1:28" s="38" customFormat="1" ht="52.5" customHeight="1" x14ac:dyDescent="0.25">
      <c r="A153" s="286" t="s">
        <v>240</v>
      </c>
      <c r="B153" s="42" t="s">
        <v>250</v>
      </c>
      <c r="C153" s="42" t="s">
        <v>288</v>
      </c>
      <c r="D153" s="42" t="s">
        <v>348</v>
      </c>
      <c r="E153" s="42" t="s">
        <v>392</v>
      </c>
      <c r="F153" s="49" t="s">
        <v>506</v>
      </c>
      <c r="G153" s="48" t="s">
        <v>524</v>
      </c>
      <c r="H153" s="48" t="s">
        <v>1910</v>
      </c>
      <c r="I153" s="48" t="s">
        <v>1935</v>
      </c>
      <c r="J153" s="273">
        <v>150</v>
      </c>
      <c r="K153" s="42" t="s">
        <v>681</v>
      </c>
      <c r="L153" s="42" t="s">
        <v>1217</v>
      </c>
      <c r="M153" s="42" t="s">
        <v>1218</v>
      </c>
      <c r="N153" s="42">
        <v>220102200</v>
      </c>
      <c r="O153" s="42" t="s">
        <v>1585</v>
      </c>
      <c r="P153" s="42" t="s">
        <v>2008</v>
      </c>
      <c r="Q153" s="42" t="s">
        <v>29</v>
      </c>
      <c r="R153" s="87" t="s">
        <v>1858</v>
      </c>
      <c r="S153" s="48" t="s">
        <v>9</v>
      </c>
      <c r="T153" s="87">
        <v>10</v>
      </c>
      <c r="U153" s="80">
        <v>1</v>
      </c>
      <c r="V153" s="87">
        <v>2</v>
      </c>
      <c r="W153" s="87">
        <v>3</v>
      </c>
      <c r="X153" s="87">
        <v>4</v>
      </c>
      <c r="Y153" s="242">
        <v>1</v>
      </c>
      <c r="Z153" s="245">
        <f>IF(
'Tablero de control'!$U153="NP",
 0,
  IF(
     'Tablero de control'!$Q153&lt;&gt;"Reducción",
     'Tablero de control'!$Y153*100/'Tablero de control'!$U153,
     IF(
       'Tablero de control'!$U153&gt;='Tablero de control'!$Y153,
       100,
       IF(
         'Tablero de control'!$S153&lt;='Tablero de control'!$Y153,
         0,
         (('Tablero de control'!$S153-'Tablero de control'!$U153)-('Tablero de control'!$Y153-'Tablero de control'!$U153))*100/('Tablero de control'!$S153-'Tablero de control'!$U153)
       )
     )
   )
)</f>
        <v>100</v>
      </c>
      <c r="AA153" s="254">
        <f>IF('Tablero de control'!$Z153&gt;100,100,'Tablero de control'!$Z153)</f>
        <v>100</v>
      </c>
      <c r="AB153" s="37" t="str">
        <f>IF(
  'Tablero de control'!$U153="NP",
  "NO PROGRAMADA",
  IF(
    OR('Tablero de control'!$Y153="",'Tablero de control'!$Z153&lt;=0),
    "SIN AVANCE",
    IF(
      'Tablero de control'!$Z153&lt;Parametros!$D$4*Parametros!$G$9,
      "MUY DEFICIENTE",
    IF(
      'Tablero de control'!$Z153&lt;Parametros!$D$4*Parametros!$G$8,
      "DEFICIENTE",
   IF(
      'Tablero de control'!$Z153&lt;Parametros!$D$4*Parametros!$G$7,
      "ACEPTABLE",
      IF(
        'Tablero de control'!$Z153&lt;Parametros!$D$4*Parametros!$G$6,
        "BUENO",
        IF(
          'Tablero de control'!$Z153&lt;Parametros!$D$4*Parametros!$G$5,
          "SATISFACTORIO",
          IF(
            'Tablero de control'!$Z153&gt;=Parametros!$D$4*Parametros!$G$4,
            "OPTIMO"
          )
        )
      )
    )
  )
)
)
)</f>
        <v>OPTIMO</v>
      </c>
    </row>
    <row r="154" spans="1:28" s="38" customFormat="1" ht="60.75" customHeight="1" x14ac:dyDescent="0.25">
      <c r="A154" s="286" t="s">
        <v>240</v>
      </c>
      <c r="B154" s="42" t="s">
        <v>250</v>
      </c>
      <c r="C154" s="42" t="s">
        <v>288</v>
      </c>
      <c r="D154" s="42" t="s">
        <v>348</v>
      </c>
      <c r="E154" s="42" t="s">
        <v>392</v>
      </c>
      <c r="F154" s="49" t="s">
        <v>506</v>
      </c>
      <c r="G154" s="48" t="s">
        <v>524</v>
      </c>
      <c r="H154" s="48" t="s">
        <v>1910</v>
      </c>
      <c r="I154" s="48" t="s">
        <v>1935</v>
      </c>
      <c r="J154" s="273">
        <v>151</v>
      </c>
      <c r="K154" s="42" t="s">
        <v>682</v>
      </c>
      <c r="L154" s="42">
        <v>2201023</v>
      </c>
      <c r="M154" s="42" t="s">
        <v>1219</v>
      </c>
      <c r="N154" s="42">
        <v>220102300</v>
      </c>
      <c r="O154" s="42" t="s">
        <v>1586</v>
      </c>
      <c r="P154" s="42" t="s">
        <v>2008</v>
      </c>
      <c r="Q154" s="42" t="s">
        <v>29</v>
      </c>
      <c r="R154" s="87" t="s">
        <v>1858</v>
      </c>
      <c r="S154" s="48" t="s">
        <v>9</v>
      </c>
      <c r="T154" s="87">
        <v>20</v>
      </c>
      <c r="U154" s="80">
        <v>5</v>
      </c>
      <c r="V154" s="87">
        <v>5</v>
      </c>
      <c r="W154" s="87">
        <v>5</v>
      </c>
      <c r="X154" s="87">
        <v>5</v>
      </c>
      <c r="Y154" s="242">
        <v>38</v>
      </c>
      <c r="Z154" s="245">
        <f>IF(
'Tablero de control'!$U154="NP",
 0,
  IF(
     'Tablero de control'!$Q154&lt;&gt;"Reducción",
     'Tablero de control'!$Y154*100/'Tablero de control'!$U154,
     IF(
       'Tablero de control'!$U154&gt;='Tablero de control'!$Y154,
       100,
       IF(
         'Tablero de control'!$S154&lt;='Tablero de control'!$Y154,
         0,
         (('Tablero de control'!$S154-'Tablero de control'!$U154)-('Tablero de control'!$Y154-'Tablero de control'!$U154))*100/('Tablero de control'!$S154-'Tablero de control'!$U154)
       )
     )
   )
)</f>
        <v>760</v>
      </c>
      <c r="AA154" s="254">
        <f>IF('Tablero de control'!$Z154&gt;100,100,'Tablero de control'!$Z154)</f>
        <v>100</v>
      </c>
      <c r="AB154" s="37" t="str">
        <f>IF(
  'Tablero de control'!$U154="NP",
  "NO PROGRAMADA",
  IF(
    OR('Tablero de control'!$Y154="",'Tablero de control'!$Z154&lt;=0),
    "SIN AVANCE",
    IF(
      'Tablero de control'!$Z154&lt;Parametros!$D$4*Parametros!$G$9,
      "MUY DEFICIENTE",
    IF(
      'Tablero de control'!$Z154&lt;Parametros!$D$4*Parametros!$G$8,
      "DEFICIENTE",
   IF(
      'Tablero de control'!$Z154&lt;Parametros!$D$4*Parametros!$G$7,
      "ACEPTABLE",
      IF(
        'Tablero de control'!$Z154&lt;Parametros!$D$4*Parametros!$G$6,
        "BUENO",
        IF(
          'Tablero de control'!$Z154&lt;Parametros!$D$4*Parametros!$G$5,
          "SATISFACTORIO",
          IF(
            'Tablero de control'!$Z154&gt;=Parametros!$D$4*Parametros!$G$4,
            "OPTIMO"
          )
        )
      )
    )
  )
)
)
)</f>
        <v>OPTIMO</v>
      </c>
    </row>
    <row r="155" spans="1:28" s="38" customFormat="1" ht="33.75" customHeight="1" x14ac:dyDescent="0.25">
      <c r="A155" s="286" t="s">
        <v>240</v>
      </c>
      <c r="B155" s="42" t="s">
        <v>250</v>
      </c>
      <c r="C155" s="42" t="s">
        <v>288</v>
      </c>
      <c r="D155" s="42" t="s">
        <v>348</v>
      </c>
      <c r="E155" s="42" t="s">
        <v>392</v>
      </c>
      <c r="F155" s="49" t="s">
        <v>506</v>
      </c>
      <c r="G155" s="48" t="s">
        <v>524</v>
      </c>
      <c r="H155" s="48" t="s">
        <v>1910</v>
      </c>
      <c r="I155" s="48" t="s">
        <v>1935</v>
      </c>
      <c r="J155" s="273">
        <v>152</v>
      </c>
      <c r="K155" s="42" t="s">
        <v>683</v>
      </c>
      <c r="L155" s="42">
        <v>2201070</v>
      </c>
      <c r="M155" s="42" t="s">
        <v>43</v>
      </c>
      <c r="N155" s="42">
        <v>220107000</v>
      </c>
      <c r="O155" s="42" t="s">
        <v>150</v>
      </c>
      <c r="P155" s="42" t="s">
        <v>2008</v>
      </c>
      <c r="Q155" s="42" t="s">
        <v>29</v>
      </c>
      <c r="R155" s="87" t="s">
        <v>1858</v>
      </c>
      <c r="S155" s="87">
        <v>223</v>
      </c>
      <c r="T155" s="87">
        <v>273</v>
      </c>
      <c r="U155" s="80">
        <v>47</v>
      </c>
      <c r="V155" s="87">
        <v>82</v>
      </c>
      <c r="W155" s="87">
        <v>82</v>
      </c>
      <c r="X155" s="87">
        <v>62</v>
      </c>
      <c r="Y155" s="242">
        <v>37</v>
      </c>
      <c r="Z155" s="245">
        <f>IF(
'Tablero de control'!$U155="NP",
 0,
  IF(
     'Tablero de control'!$Q155&lt;&gt;"Reducción",
     'Tablero de control'!$Y155*100/'Tablero de control'!$U155,
     IF(
       'Tablero de control'!$U155&gt;='Tablero de control'!$Y155,
       100,
       IF(
         'Tablero de control'!$S155&lt;='Tablero de control'!$Y155,
         0,
         (('Tablero de control'!$S155-'Tablero de control'!$U155)-('Tablero de control'!$Y155-'Tablero de control'!$U155))*100/('Tablero de control'!$S155-'Tablero de control'!$U155)
       )
     )
   )
)</f>
        <v>78.723404255319153</v>
      </c>
      <c r="AA155" s="254">
        <f>IF('Tablero de control'!$Z155&gt;100,100,'Tablero de control'!$Z155)</f>
        <v>78.723404255319153</v>
      </c>
      <c r="AB155" s="37" t="str">
        <f>IF(
  'Tablero de control'!$U155="NP",
  "NO PROGRAMADA",
  IF(
    OR('Tablero de control'!$Y155="",'Tablero de control'!$Z155&lt;=0),
    "SIN AVANCE",
    IF(
      'Tablero de control'!$Z155&lt;Parametros!$D$4*Parametros!$G$9,
      "MUY DEFICIENTE",
    IF(
      'Tablero de control'!$Z155&lt;Parametros!$D$4*Parametros!$G$8,
      "DEFICIENTE",
   IF(
      'Tablero de control'!$Z155&lt;Parametros!$D$4*Parametros!$G$7,
      "ACEPTABLE",
      IF(
        'Tablero de control'!$Z155&lt;Parametros!$D$4*Parametros!$G$6,
        "BUENO",
        IF(
          'Tablero de control'!$Z155&lt;Parametros!$D$4*Parametros!$G$5,
          "SATISFACTORIO",
          IF(
            'Tablero de control'!$Z155&gt;=Parametros!$D$4*Parametros!$G$4,
            "OPTIMO"
          )
        )
      )
    )
  )
)
)
)</f>
        <v>BUENO</v>
      </c>
    </row>
    <row r="156" spans="1:28" s="38" customFormat="1" ht="102.75" customHeight="1" x14ac:dyDescent="0.25">
      <c r="A156" s="286" t="s">
        <v>240</v>
      </c>
      <c r="B156" s="42" t="s">
        <v>250</v>
      </c>
      <c r="C156" s="42" t="s">
        <v>288</v>
      </c>
      <c r="D156" s="42" t="s">
        <v>348</v>
      </c>
      <c r="E156" s="42" t="s">
        <v>392</v>
      </c>
      <c r="F156" s="49" t="s">
        <v>506</v>
      </c>
      <c r="G156" s="48" t="s">
        <v>524</v>
      </c>
      <c r="H156" s="48" t="s">
        <v>1910</v>
      </c>
      <c r="I156" s="48" t="s">
        <v>1935</v>
      </c>
      <c r="J156" s="273">
        <v>153</v>
      </c>
      <c r="K156" s="42" t="s">
        <v>684</v>
      </c>
      <c r="L156" s="42">
        <v>2201026</v>
      </c>
      <c r="M156" s="42" t="s">
        <v>1220</v>
      </c>
      <c r="N156" s="42">
        <v>220102600</v>
      </c>
      <c r="O156" s="42" t="s">
        <v>1587</v>
      </c>
      <c r="P156" s="42" t="s">
        <v>2008</v>
      </c>
      <c r="Q156" s="42" t="s">
        <v>29</v>
      </c>
      <c r="R156" s="87" t="s">
        <v>1858</v>
      </c>
      <c r="S156" s="87">
        <v>247</v>
      </c>
      <c r="T156" s="87">
        <v>257</v>
      </c>
      <c r="U156" s="80">
        <v>35</v>
      </c>
      <c r="V156" s="87">
        <v>84</v>
      </c>
      <c r="W156" s="87">
        <v>74</v>
      </c>
      <c r="X156" s="87">
        <v>64</v>
      </c>
      <c r="Y156" s="242">
        <v>37</v>
      </c>
      <c r="Z156" s="245">
        <f>IF(
'Tablero de control'!$U156="NP",
 0,
  IF(
     'Tablero de control'!$Q156&lt;&gt;"Reducción",
     'Tablero de control'!$Y156*100/'Tablero de control'!$U156,
     IF(
       'Tablero de control'!$U156&gt;='Tablero de control'!$Y156,
       100,
       IF(
         'Tablero de control'!$S156&lt;='Tablero de control'!$Y156,
         0,
         (('Tablero de control'!$S156-'Tablero de control'!$U156)-('Tablero de control'!$Y156-'Tablero de control'!$U156))*100/('Tablero de control'!$S156-'Tablero de control'!$U156)
       )
     )
   )
)</f>
        <v>105.71428571428571</v>
      </c>
      <c r="AA156" s="254">
        <f>IF('Tablero de control'!$Z156&gt;100,100,'Tablero de control'!$Z156)</f>
        <v>100</v>
      </c>
      <c r="AB156" s="37" t="str">
        <f>IF(
  'Tablero de control'!$U156="NP",
  "NO PROGRAMADA",
  IF(
    OR('Tablero de control'!$Y156="",'Tablero de control'!$Z156&lt;=0),
    "SIN AVANCE",
    IF(
      'Tablero de control'!$Z156&lt;Parametros!$D$4*Parametros!$G$9,
      "MUY DEFICIENTE",
    IF(
      'Tablero de control'!$Z156&lt;Parametros!$D$4*Parametros!$G$8,
      "DEFICIENTE",
   IF(
      'Tablero de control'!$Z156&lt;Parametros!$D$4*Parametros!$G$7,
      "ACEPTABLE",
      IF(
        'Tablero de control'!$Z156&lt;Parametros!$D$4*Parametros!$G$6,
        "BUENO",
        IF(
          'Tablero de control'!$Z156&lt;Parametros!$D$4*Parametros!$G$5,
          "SATISFACTORIO",
          IF(
            'Tablero de control'!$Z156&gt;=Parametros!$D$4*Parametros!$G$4,
            "OPTIMO"
          )
        )
      )
    )
  )
)
)
)</f>
        <v>OPTIMO</v>
      </c>
    </row>
    <row r="157" spans="1:28" s="38" customFormat="1" ht="63" customHeight="1" x14ac:dyDescent="0.25">
      <c r="A157" s="286" t="s">
        <v>240</v>
      </c>
      <c r="B157" s="42" t="s">
        <v>250</v>
      </c>
      <c r="C157" s="42" t="s">
        <v>288</v>
      </c>
      <c r="D157" s="42" t="s">
        <v>348</v>
      </c>
      <c r="E157" s="42" t="s">
        <v>392</v>
      </c>
      <c r="F157" s="49" t="s">
        <v>506</v>
      </c>
      <c r="G157" s="48" t="s">
        <v>524</v>
      </c>
      <c r="H157" s="48" t="s">
        <v>1910</v>
      </c>
      <c r="I157" s="48" t="s">
        <v>1935</v>
      </c>
      <c r="J157" s="273">
        <v>154</v>
      </c>
      <c r="K157" s="42" t="s">
        <v>685</v>
      </c>
      <c r="L157" s="42">
        <v>2201037</v>
      </c>
      <c r="M157" s="42" t="s">
        <v>1221</v>
      </c>
      <c r="N157" s="42">
        <v>220103700</v>
      </c>
      <c r="O157" s="42" t="s">
        <v>1588</v>
      </c>
      <c r="P157" s="42" t="s">
        <v>2008</v>
      </c>
      <c r="Q157" s="42" t="s">
        <v>29</v>
      </c>
      <c r="R157" s="87" t="s">
        <v>1858</v>
      </c>
      <c r="S157" s="87">
        <v>18</v>
      </c>
      <c r="T157" s="87">
        <v>42</v>
      </c>
      <c r="U157" s="80">
        <v>6</v>
      </c>
      <c r="V157" s="87">
        <v>6</v>
      </c>
      <c r="W157" s="87">
        <v>6</v>
      </c>
      <c r="X157" s="87">
        <v>6</v>
      </c>
      <c r="Y157" s="242">
        <v>22</v>
      </c>
      <c r="Z157" s="245">
        <f>IF(
'Tablero de control'!$U157="NP",
 0,
  IF(
     'Tablero de control'!$Q157&lt;&gt;"Reducción",
     'Tablero de control'!$Y157*100/'Tablero de control'!$U157,
     IF(
       'Tablero de control'!$U157&gt;='Tablero de control'!$Y157,
       100,
       IF(
         'Tablero de control'!$S157&lt;='Tablero de control'!$Y157,
         0,
         (('Tablero de control'!$S157-'Tablero de control'!$U157)-('Tablero de control'!$Y157-'Tablero de control'!$U157))*100/('Tablero de control'!$S157-'Tablero de control'!$U157)
       )
     )
   )
)</f>
        <v>366.66666666666669</v>
      </c>
      <c r="AA157" s="254">
        <f>IF('Tablero de control'!$Z157&gt;100,100,'Tablero de control'!$Z157)</f>
        <v>100</v>
      </c>
      <c r="AB157" s="37" t="str">
        <f>IF(
  'Tablero de control'!$U157="NP",
  "NO PROGRAMADA",
  IF(
    OR('Tablero de control'!$Y157="",'Tablero de control'!$Z157&lt;=0),
    "SIN AVANCE",
    IF(
      'Tablero de control'!$Z157&lt;Parametros!$D$4*Parametros!$G$9,
      "MUY DEFICIENTE",
    IF(
      'Tablero de control'!$Z157&lt;Parametros!$D$4*Parametros!$G$8,
      "DEFICIENTE",
   IF(
      'Tablero de control'!$Z157&lt;Parametros!$D$4*Parametros!$G$7,
      "ACEPTABLE",
      IF(
        'Tablero de control'!$Z157&lt;Parametros!$D$4*Parametros!$G$6,
        "BUENO",
        IF(
          'Tablero de control'!$Z157&lt;Parametros!$D$4*Parametros!$G$5,
          "SATISFACTORIO",
          IF(
            'Tablero de control'!$Z157&gt;=Parametros!$D$4*Parametros!$G$4,
            "OPTIMO"
          )
        )
      )
    )
  )
)
)
)</f>
        <v>OPTIMO</v>
      </c>
    </row>
    <row r="158" spans="1:28" s="38" customFormat="1" ht="73.5" customHeight="1" x14ac:dyDescent="0.25">
      <c r="A158" s="286" t="s">
        <v>240</v>
      </c>
      <c r="B158" s="42" t="s">
        <v>250</v>
      </c>
      <c r="C158" s="42" t="s">
        <v>288</v>
      </c>
      <c r="D158" s="42" t="s">
        <v>348</v>
      </c>
      <c r="E158" s="42" t="s">
        <v>392</v>
      </c>
      <c r="F158" s="49" t="s">
        <v>506</v>
      </c>
      <c r="G158" s="48" t="s">
        <v>524</v>
      </c>
      <c r="H158" s="48" t="s">
        <v>1910</v>
      </c>
      <c r="I158" s="48" t="s">
        <v>1935</v>
      </c>
      <c r="J158" s="273">
        <v>155</v>
      </c>
      <c r="K158" s="42" t="s">
        <v>686</v>
      </c>
      <c r="L158" s="42" t="s">
        <v>1222</v>
      </c>
      <c r="M158" s="42" t="s">
        <v>1223</v>
      </c>
      <c r="N158" s="42">
        <v>220105600</v>
      </c>
      <c r="O158" s="42" t="s">
        <v>1589</v>
      </c>
      <c r="P158" s="42" t="s">
        <v>2008</v>
      </c>
      <c r="Q158" s="42" t="s">
        <v>29</v>
      </c>
      <c r="R158" s="87" t="s">
        <v>1858</v>
      </c>
      <c r="S158" s="87">
        <v>1</v>
      </c>
      <c r="T158" s="87">
        <v>4</v>
      </c>
      <c r="U158" s="80">
        <v>1</v>
      </c>
      <c r="V158" s="87">
        <v>1</v>
      </c>
      <c r="W158" s="87">
        <v>1</v>
      </c>
      <c r="X158" s="87">
        <v>1</v>
      </c>
      <c r="Y158" s="242">
        <v>1</v>
      </c>
      <c r="Z158" s="245">
        <f>IF(
'Tablero de control'!$U158="NP",
 0,
  IF(
     'Tablero de control'!$Q158&lt;&gt;"Reducción",
     'Tablero de control'!$Y158*100/'Tablero de control'!$U158,
     IF(
       'Tablero de control'!$U158&gt;='Tablero de control'!$Y158,
       100,
       IF(
         'Tablero de control'!$S158&lt;='Tablero de control'!$Y158,
         0,
         (('Tablero de control'!$S158-'Tablero de control'!$U158)-('Tablero de control'!$Y158-'Tablero de control'!$U158))*100/('Tablero de control'!$S158-'Tablero de control'!$U158)
       )
     )
   )
)</f>
        <v>100</v>
      </c>
      <c r="AA158" s="254">
        <f>IF('Tablero de control'!$Z158&gt;100,100,'Tablero de control'!$Z158)</f>
        <v>100</v>
      </c>
      <c r="AB158" s="37" t="str">
        <f>IF(
  'Tablero de control'!$U158="NP",
  "NO PROGRAMADA",
  IF(
    OR('Tablero de control'!$Y158="",'Tablero de control'!$Z158&lt;=0),
    "SIN AVANCE",
    IF(
      'Tablero de control'!$Z158&lt;Parametros!$D$4*Parametros!$G$9,
      "MUY DEFICIENTE",
    IF(
      'Tablero de control'!$Z158&lt;Parametros!$D$4*Parametros!$G$8,
      "DEFICIENTE",
   IF(
      'Tablero de control'!$Z158&lt;Parametros!$D$4*Parametros!$G$7,
      "ACEPTABLE",
      IF(
        'Tablero de control'!$Z158&lt;Parametros!$D$4*Parametros!$G$6,
        "BUENO",
        IF(
          'Tablero de control'!$Z158&lt;Parametros!$D$4*Parametros!$G$5,
          "SATISFACTORIO",
          IF(
            'Tablero de control'!$Z158&gt;=Parametros!$D$4*Parametros!$G$4,
            "OPTIMO"
          )
        )
      )
    )
  )
)
)
)</f>
        <v>OPTIMO</v>
      </c>
    </row>
    <row r="159" spans="1:28" s="38" customFormat="1" ht="87" customHeight="1" x14ac:dyDescent="0.25">
      <c r="A159" s="286" t="s">
        <v>240</v>
      </c>
      <c r="B159" s="42" t="s">
        <v>250</v>
      </c>
      <c r="C159" s="42" t="s">
        <v>288</v>
      </c>
      <c r="D159" s="42" t="s">
        <v>348</v>
      </c>
      <c r="E159" s="42" t="s">
        <v>393</v>
      </c>
      <c r="F159" s="50">
        <v>1.9300000000000001E-2</v>
      </c>
      <c r="G159" s="49">
        <v>1.4999999999999999E-2</v>
      </c>
      <c r="H159" s="49" t="s">
        <v>1910</v>
      </c>
      <c r="I159" s="49" t="s">
        <v>1935</v>
      </c>
      <c r="J159" s="273">
        <v>156</v>
      </c>
      <c r="K159" s="42" t="s">
        <v>687</v>
      </c>
      <c r="L159" s="42">
        <v>2201028</v>
      </c>
      <c r="M159" s="42" t="s">
        <v>44</v>
      </c>
      <c r="N159" s="42">
        <v>220102805</v>
      </c>
      <c r="O159" s="42" t="s">
        <v>1590</v>
      </c>
      <c r="P159" s="42" t="s">
        <v>2008</v>
      </c>
      <c r="Q159" s="42" t="s">
        <v>29</v>
      </c>
      <c r="R159" s="87" t="s">
        <v>1857</v>
      </c>
      <c r="S159" s="88">
        <v>126552</v>
      </c>
      <c r="T159" s="88">
        <v>127772</v>
      </c>
      <c r="U159" s="80">
        <v>126857</v>
      </c>
      <c r="V159" s="88">
        <v>127162</v>
      </c>
      <c r="W159" s="88">
        <v>127467</v>
      </c>
      <c r="X159" s="88">
        <v>127772</v>
      </c>
      <c r="Y159" s="276">
        <v>121313</v>
      </c>
      <c r="Z159" s="245">
        <f>IF(
'Tablero de control'!$U159="NP",
 0,
  IF(
     'Tablero de control'!$Q159&lt;&gt;"Reducción",
     'Tablero de control'!$Y159*100/'Tablero de control'!$U159,
     IF(
       'Tablero de control'!$U159&gt;='Tablero de control'!$Y159,
       100,
       IF(
         'Tablero de control'!$S159&lt;='Tablero de control'!$Y159,
         0,
         (('Tablero de control'!$S159-'Tablero de control'!$U159)-('Tablero de control'!$Y159-'Tablero de control'!$U159))*100/('Tablero de control'!$S159-'Tablero de control'!$U159)
       )
     )
   )
)</f>
        <v>95.629724808248653</v>
      </c>
      <c r="AA159" s="254">
        <f>IF('Tablero de control'!$Z159&gt;100,100,'Tablero de control'!$Z159)</f>
        <v>95.629724808248653</v>
      </c>
      <c r="AB159" s="37" t="str">
        <f>IF(
  'Tablero de control'!$U159="NP",
  "NO PROGRAMADA",
  IF(
    OR('Tablero de control'!$Y159="",'Tablero de control'!$Z159&lt;=0),
    "SIN AVANCE",
    IF(
      'Tablero de control'!$Z159&lt;Parametros!$D$4*Parametros!$G$9,
      "MUY DEFICIENTE",
    IF(
      'Tablero de control'!$Z159&lt;Parametros!$D$4*Parametros!$G$8,
      "DEFICIENTE",
   IF(
      'Tablero de control'!$Z159&lt;Parametros!$D$4*Parametros!$G$7,
      "ACEPTABLE",
      IF(
        'Tablero de control'!$Z159&lt;Parametros!$D$4*Parametros!$G$6,
        "BUENO",
        IF(
          'Tablero de control'!$Z159&lt;Parametros!$D$4*Parametros!$G$5,
          "SATISFACTORIO",
          IF(
            'Tablero de control'!$Z159&gt;=Parametros!$D$4*Parametros!$G$4,
            "OPTIMO"
          )
        )
      )
    )
  )
)
)
)</f>
        <v>SATISFACTORIO</v>
      </c>
    </row>
    <row r="160" spans="1:28" s="38" customFormat="1" ht="90" customHeight="1" x14ac:dyDescent="0.25">
      <c r="A160" s="286" t="s">
        <v>240</v>
      </c>
      <c r="B160" s="42" t="s">
        <v>250</v>
      </c>
      <c r="C160" s="42" t="s">
        <v>288</v>
      </c>
      <c r="D160" s="42" t="s">
        <v>348</v>
      </c>
      <c r="E160" s="42" t="s">
        <v>393</v>
      </c>
      <c r="F160" s="50">
        <v>1.9300000000000001E-2</v>
      </c>
      <c r="G160" s="49">
        <v>1.4999999999999999E-2</v>
      </c>
      <c r="H160" s="49" t="s">
        <v>1910</v>
      </c>
      <c r="I160" s="49" t="s">
        <v>1935</v>
      </c>
      <c r="J160" s="273">
        <v>157</v>
      </c>
      <c r="K160" s="42" t="s">
        <v>688</v>
      </c>
      <c r="L160" s="42">
        <v>2201050</v>
      </c>
      <c r="M160" s="42" t="s">
        <v>1224</v>
      </c>
      <c r="N160" s="42">
        <v>220105001</v>
      </c>
      <c r="O160" s="42" t="s">
        <v>1591</v>
      </c>
      <c r="P160" s="42" t="s">
        <v>2008</v>
      </c>
      <c r="Q160" s="42" t="s">
        <v>29</v>
      </c>
      <c r="R160" s="87" t="s">
        <v>1858</v>
      </c>
      <c r="S160" s="87">
        <v>166</v>
      </c>
      <c r="T160" s="87">
        <v>445</v>
      </c>
      <c r="U160" s="80">
        <v>166</v>
      </c>
      <c r="V160" s="87">
        <v>93</v>
      </c>
      <c r="W160" s="87">
        <v>93</v>
      </c>
      <c r="X160" s="87">
        <v>93</v>
      </c>
      <c r="Y160" s="242">
        <v>650</v>
      </c>
      <c r="Z160" s="245">
        <f>IF(
'Tablero de control'!$U160="NP",
 0,
  IF(
     'Tablero de control'!$Q160&lt;&gt;"Reducción",
     'Tablero de control'!$Y160*100/'Tablero de control'!$U160,
     IF(
       'Tablero de control'!$U160&gt;='Tablero de control'!$Y160,
       100,
       IF(
         'Tablero de control'!$S160&lt;='Tablero de control'!$Y160,
         0,
         (('Tablero de control'!$S160-'Tablero de control'!$U160)-('Tablero de control'!$Y160-'Tablero de control'!$U160))*100/('Tablero de control'!$S160-'Tablero de control'!$U160)
       )
     )
   )
)</f>
        <v>391.56626506024094</v>
      </c>
      <c r="AA160" s="254">
        <f>IF('Tablero de control'!$Z160&gt;100,100,'Tablero de control'!$Z160)</f>
        <v>100</v>
      </c>
      <c r="AB160" s="37" t="str">
        <f>IF(
  'Tablero de control'!$U160="NP",
  "NO PROGRAMADA",
  IF(
    OR('Tablero de control'!$Y160="",'Tablero de control'!$Z160&lt;=0),
    "SIN AVANCE",
    IF(
      'Tablero de control'!$Z160&lt;Parametros!$D$4*Parametros!$G$9,
      "MUY DEFICIENTE",
    IF(
      'Tablero de control'!$Z160&lt;Parametros!$D$4*Parametros!$G$8,
      "DEFICIENTE",
   IF(
      'Tablero de control'!$Z160&lt;Parametros!$D$4*Parametros!$G$7,
      "ACEPTABLE",
      IF(
        'Tablero de control'!$Z160&lt;Parametros!$D$4*Parametros!$G$6,
        "BUENO",
        IF(
          'Tablero de control'!$Z160&lt;Parametros!$D$4*Parametros!$G$5,
          "SATISFACTORIO",
          IF(
            'Tablero de control'!$Z160&gt;=Parametros!$D$4*Parametros!$G$4,
            "OPTIMO"
          )
        )
      )
    )
  )
)
)
)</f>
        <v>OPTIMO</v>
      </c>
    </row>
    <row r="161" spans="1:28" s="38" customFormat="1" ht="55.5" customHeight="1" x14ac:dyDescent="0.25">
      <c r="A161" s="286" t="s">
        <v>240</v>
      </c>
      <c r="B161" s="42" t="s">
        <v>250</v>
      </c>
      <c r="C161" s="42" t="s">
        <v>288</v>
      </c>
      <c r="D161" s="42" t="s">
        <v>348</v>
      </c>
      <c r="E161" s="42" t="s">
        <v>393</v>
      </c>
      <c r="F161" s="50">
        <v>1.9300000000000001E-2</v>
      </c>
      <c r="G161" s="49">
        <v>1.4999999999999999E-2</v>
      </c>
      <c r="H161" s="49" t="s">
        <v>1910</v>
      </c>
      <c r="I161" s="49" t="s">
        <v>1935</v>
      </c>
      <c r="J161" s="273">
        <v>158</v>
      </c>
      <c r="K161" s="42" t="s">
        <v>689</v>
      </c>
      <c r="L161" s="42">
        <v>2201029</v>
      </c>
      <c r="M161" s="42" t="s">
        <v>45</v>
      </c>
      <c r="N161" s="42">
        <v>220102902</v>
      </c>
      <c r="O161" s="42" t="s">
        <v>1592</v>
      </c>
      <c r="P161" s="42" t="s">
        <v>2008</v>
      </c>
      <c r="Q161" s="42" t="s">
        <v>29</v>
      </c>
      <c r="R161" s="87" t="s">
        <v>1858</v>
      </c>
      <c r="S161" s="87">
        <v>1</v>
      </c>
      <c r="T161" s="87">
        <v>4</v>
      </c>
      <c r="U161" s="80">
        <v>1</v>
      </c>
      <c r="V161" s="87">
        <v>1</v>
      </c>
      <c r="W161" s="87">
        <v>1</v>
      </c>
      <c r="X161" s="87">
        <v>1</v>
      </c>
      <c r="Y161" s="242">
        <v>1</v>
      </c>
      <c r="Z161" s="245">
        <f>IF(
'Tablero de control'!$U161="NP",
 0,
  IF(
     'Tablero de control'!$Q161&lt;&gt;"Reducción",
     'Tablero de control'!$Y161*100/'Tablero de control'!$U161,
     IF(
       'Tablero de control'!$U161&gt;='Tablero de control'!$Y161,
       100,
       IF(
         'Tablero de control'!$S161&lt;='Tablero de control'!$Y161,
         0,
         (('Tablero de control'!$S161-'Tablero de control'!$U161)-('Tablero de control'!$Y161-'Tablero de control'!$U161))*100/('Tablero de control'!$S161-'Tablero de control'!$U161)
       )
     )
   )
)</f>
        <v>100</v>
      </c>
      <c r="AA161" s="254">
        <f>IF('Tablero de control'!$Z161&gt;100,100,'Tablero de control'!$Z161)</f>
        <v>100</v>
      </c>
      <c r="AB161" s="37" t="str">
        <f>IF(
  'Tablero de control'!$U161="NP",
  "NO PROGRAMADA",
  IF(
    OR('Tablero de control'!$Y161="",'Tablero de control'!$Z161&lt;=0),
    "SIN AVANCE",
    IF(
      'Tablero de control'!$Z161&lt;Parametros!$D$4*Parametros!$G$9,
      "MUY DEFICIENTE",
    IF(
      'Tablero de control'!$Z161&lt;Parametros!$D$4*Parametros!$G$8,
      "DEFICIENTE",
   IF(
      'Tablero de control'!$Z161&lt;Parametros!$D$4*Parametros!$G$7,
      "ACEPTABLE",
      IF(
        'Tablero de control'!$Z161&lt;Parametros!$D$4*Parametros!$G$6,
        "BUENO",
        IF(
          'Tablero de control'!$Z161&lt;Parametros!$D$4*Parametros!$G$5,
          "SATISFACTORIO",
          IF(
            'Tablero de control'!$Z161&gt;=Parametros!$D$4*Parametros!$G$4,
            "OPTIMO"
          )
        )
      )
    )
  )
)
)
)</f>
        <v>OPTIMO</v>
      </c>
    </row>
    <row r="162" spans="1:28" s="38" customFormat="1" ht="53.25" customHeight="1" x14ac:dyDescent="0.25">
      <c r="A162" s="286" t="s">
        <v>240</v>
      </c>
      <c r="B162" s="42" t="s">
        <v>250</v>
      </c>
      <c r="C162" s="42" t="s">
        <v>288</v>
      </c>
      <c r="D162" s="42" t="s">
        <v>348</v>
      </c>
      <c r="E162" s="42" t="s">
        <v>393</v>
      </c>
      <c r="F162" s="50">
        <v>1.9300000000000001E-2</v>
      </c>
      <c r="G162" s="49">
        <v>1.4999999999999999E-2</v>
      </c>
      <c r="H162" s="49" t="s">
        <v>1910</v>
      </c>
      <c r="I162" s="49" t="s">
        <v>1935</v>
      </c>
      <c r="J162" s="273">
        <v>159</v>
      </c>
      <c r="K162" s="42" t="s">
        <v>690</v>
      </c>
      <c r="L162" s="42">
        <v>2201077</v>
      </c>
      <c r="M162" s="42" t="s">
        <v>47</v>
      </c>
      <c r="N162" s="42">
        <v>220107700</v>
      </c>
      <c r="O162" s="42" t="s">
        <v>151</v>
      </c>
      <c r="P162" s="42" t="s">
        <v>2008</v>
      </c>
      <c r="Q162" s="42" t="s">
        <v>30</v>
      </c>
      <c r="R162" s="87" t="s">
        <v>1858</v>
      </c>
      <c r="S162" s="87" t="s">
        <v>9</v>
      </c>
      <c r="T162" s="87">
        <v>1</v>
      </c>
      <c r="U162" s="80">
        <v>1</v>
      </c>
      <c r="V162" s="87">
        <v>1</v>
      </c>
      <c r="W162" s="87">
        <v>1</v>
      </c>
      <c r="X162" s="87">
        <v>1</v>
      </c>
      <c r="Y162" s="242">
        <v>1</v>
      </c>
      <c r="Z162" s="245">
        <f>IF(
'Tablero de control'!$U162="NP",
 0,
  IF(
     'Tablero de control'!$Q162&lt;&gt;"Reducción",
     'Tablero de control'!$Y162*100/'Tablero de control'!$U162,
     IF(
       'Tablero de control'!$U162&gt;='Tablero de control'!$Y162,
       100,
       IF(
         'Tablero de control'!$S162&lt;='Tablero de control'!$Y162,
         0,
         (('Tablero de control'!$S162-'Tablero de control'!$U162)-('Tablero de control'!$Y162-'Tablero de control'!$U162))*100/('Tablero de control'!$S162-'Tablero de control'!$U162)
       )
     )
   )
)</f>
        <v>100</v>
      </c>
      <c r="AA162" s="254">
        <f>IF('Tablero de control'!$Z162&gt;100,100,'Tablero de control'!$Z162)</f>
        <v>100</v>
      </c>
      <c r="AB162" s="37" t="str">
        <f>IF(
  'Tablero de control'!$U162="NP",
  "NO PROGRAMADA",
  IF(
    OR('Tablero de control'!$Y162="",'Tablero de control'!$Z162&lt;=0),
    "SIN AVANCE",
    IF(
      'Tablero de control'!$Z162&lt;Parametros!$D$4*Parametros!$G$9,
      "MUY DEFICIENTE",
    IF(
      'Tablero de control'!$Z162&lt;Parametros!$D$4*Parametros!$G$8,
      "DEFICIENTE",
   IF(
      'Tablero de control'!$Z162&lt;Parametros!$D$4*Parametros!$G$7,
      "ACEPTABLE",
      IF(
        'Tablero de control'!$Z162&lt;Parametros!$D$4*Parametros!$G$6,
        "BUENO",
        IF(
          'Tablero de control'!$Z162&lt;Parametros!$D$4*Parametros!$G$5,
          "SATISFACTORIO",
          IF(
            'Tablero de control'!$Z162&gt;=Parametros!$D$4*Parametros!$G$4,
            "OPTIMO"
          )
        )
      )
    )
  )
)
)
)</f>
        <v>OPTIMO</v>
      </c>
    </row>
    <row r="163" spans="1:28" s="38" customFormat="1" ht="48.75" customHeight="1" x14ac:dyDescent="0.25">
      <c r="A163" s="286" t="s">
        <v>240</v>
      </c>
      <c r="B163" s="42" t="s">
        <v>250</v>
      </c>
      <c r="C163" s="42" t="s">
        <v>288</v>
      </c>
      <c r="D163" s="42" t="s">
        <v>348</v>
      </c>
      <c r="E163" s="42" t="s">
        <v>393</v>
      </c>
      <c r="F163" s="50">
        <v>1.9300000000000001E-2</v>
      </c>
      <c r="G163" s="49">
        <v>1.4999999999999999E-2</v>
      </c>
      <c r="H163" s="49" t="s">
        <v>1910</v>
      </c>
      <c r="I163" s="49" t="s">
        <v>1935</v>
      </c>
      <c r="J163" s="273">
        <v>160</v>
      </c>
      <c r="K163" s="42" t="s">
        <v>691</v>
      </c>
      <c r="L163" s="42" t="s">
        <v>1225</v>
      </c>
      <c r="M163" s="42" t="s">
        <v>1226</v>
      </c>
      <c r="N163" s="42">
        <v>220108000</v>
      </c>
      <c r="O163" s="42" t="s">
        <v>1593</v>
      </c>
      <c r="P163" s="42" t="s">
        <v>2008</v>
      </c>
      <c r="Q163" s="42" t="s">
        <v>30</v>
      </c>
      <c r="R163" s="82" t="s">
        <v>1858</v>
      </c>
      <c r="S163" s="87">
        <v>1</v>
      </c>
      <c r="T163" s="87">
        <v>1</v>
      </c>
      <c r="U163" s="80">
        <v>1</v>
      </c>
      <c r="V163" s="87">
        <v>1</v>
      </c>
      <c r="W163" s="87">
        <v>1</v>
      </c>
      <c r="X163" s="87">
        <v>1</v>
      </c>
      <c r="Y163" s="242">
        <v>1</v>
      </c>
      <c r="Z163" s="245">
        <f>IF(
'Tablero de control'!$U163="NP",
 0,
  IF(
     'Tablero de control'!$Q163&lt;&gt;"Reducción",
     'Tablero de control'!$Y163*100/'Tablero de control'!$U163,
     IF(
       'Tablero de control'!$U163&gt;='Tablero de control'!$Y163,
       100,
       IF(
         'Tablero de control'!$S163&lt;='Tablero de control'!$Y163,
         0,
         (('Tablero de control'!$S163-'Tablero de control'!$U163)-('Tablero de control'!$Y163-'Tablero de control'!$U163))*100/('Tablero de control'!$S163-'Tablero de control'!$U163)
       )
     )
   )
)</f>
        <v>100</v>
      </c>
      <c r="AA163" s="254">
        <f>IF('Tablero de control'!$Z163&gt;100,100,'Tablero de control'!$Z163)</f>
        <v>100</v>
      </c>
      <c r="AB163" s="37" t="str">
        <f>IF(
  'Tablero de control'!$U163="NP",
  "NO PROGRAMADA",
  IF(
    OR('Tablero de control'!$Y163="",'Tablero de control'!$Z163&lt;=0),
    "SIN AVANCE",
    IF(
      'Tablero de control'!$Z163&lt;Parametros!$D$4*Parametros!$G$9,
      "MUY DEFICIENTE",
    IF(
      'Tablero de control'!$Z163&lt;Parametros!$D$4*Parametros!$G$8,
      "DEFICIENTE",
   IF(
      'Tablero de control'!$Z163&lt;Parametros!$D$4*Parametros!$G$7,
      "ACEPTABLE",
      IF(
        'Tablero de control'!$Z163&lt;Parametros!$D$4*Parametros!$G$6,
        "BUENO",
        IF(
          'Tablero de control'!$Z163&lt;Parametros!$D$4*Parametros!$G$5,
          "SATISFACTORIO",
          IF(
            'Tablero de control'!$Z163&gt;=Parametros!$D$4*Parametros!$G$4,
            "OPTIMO"
          )
        )
      )
    )
  )
)
)
)</f>
        <v>OPTIMO</v>
      </c>
    </row>
    <row r="164" spans="1:28" s="38" customFormat="1" ht="56.25" customHeight="1" x14ac:dyDescent="0.25">
      <c r="A164" s="286" t="s">
        <v>240</v>
      </c>
      <c r="B164" s="42" t="s">
        <v>250</v>
      </c>
      <c r="C164" s="42" t="s">
        <v>288</v>
      </c>
      <c r="D164" s="42" t="s">
        <v>348</v>
      </c>
      <c r="E164" s="42" t="s">
        <v>394</v>
      </c>
      <c r="F164" s="50">
        <v>7.5399999999999995E-2</v>
      </c>
      <c r="G164" s="50">
        <v>6.5000000000000002E-2</v>
      </c>
      <c r="H164" s="50" t="s">
        <v>1910</v>
      </c>
      <c r="I164" s="50" t="s">
        <v>1935</v>
      </c>
      <c r="J164" s="273">
        <v>161</v>
      </c>
      <c r="K164" s="42" t="s">
        <v>692</v>
      </c>
      <c r="L164" s="42" t="s">
        <v>1227</v>
      </c>
      <c r="M164" s="42" t="s">
        <v>41</v>
      </c>
      <c r="N164" s="42">
        <v>220107200</v>
      </c>
      <c r="O164" s="42" t="s">
        <v>148</v>
      </c>
      <c r="P164" s="42" t="s">
        <v>2008</v>
      </c>
      <c r="Q164" s="42" t="s">
        <v>30</v>
      </c>
      <c r="R164" s="82" t="s">
        <v>1858</v>
      </c>
      <c r="S164" s="87">
        <v>1</v>
      </c>
      <c r="T164" s="87">
        <v>1</v>
      </c>
      <c r="U164" s="80">
        <v>1</v>
      </c>
      <c r="V164" s="87">
        <v>1</v>
      </c>
      <c r="W164" s="87">
        <v>1</v>
      </c>
      <c r="X164" s="87">
        <v>1</v>
      </c>
      <c r="Y164" s="242">
        <v>1</v>
      </c>
      <c r="Z164" s="245">
        <f>IF(
'Tablero de control'!$U164="NP",
 0,
  IF(
     'Tablero de control'!$Q164&lt;&gt;"Reducción",
     'Tablero de control'!$Y164*100/'Tablero de control'!$U164,
     IF(
       'Tablero de control'!$U164&gt;='Tablero de control'!$Y164,
       100,
       IF(
         'Tablero de control'!$S164&lt;='Tablero de control'!$Y164,
         0,
         (('Tablero de control'!$S164-'Tablero de control'!$U164)-('Tablero de control'!$Y164-'Tablero de control'!$U164))*100/('Tablero de control'!$S164-'Tablero de control'!$U164)
       )
     )
   )
)</f>
        <v>100</v>
      </c>
      <c r="AA164" s="254">
        <f>IF('Tablero de control'!$Z164&gt;100,100,'Tablero de control'!$Z164)</f>
        <v>100</v>
      </c>
      <c r="AB164" s="37" t="str">
        <f>IF(
  'Tablero de control'!$U164="NP",
  "NO PROGRAMADA",
  IF(
    OR('Tablero de control'!$Y164="",'Tablero de control'!$Z164&lt;=0),
    "SIN AVANCE",
    IF(
      'Tablero de control'!$Z164&lt;Parametros!$D$4*Parametros!$G$9,
      "MUY DEFICIENTE",
    IF(
      'Tablero de control'!$Z164&lt;Parametros!$D$4*Parametros!$G$8,
      "DEFICIENTE",
   IF(
      'Tablero de control'!$Z164&lt;Parametros!$D$4*Parametros!$G$7,
      "ACEPTABLE",
      IF(
        'Tablero de control'!$Z164&lt;Parametros!$D$4*Parametros!$G$6,
        "BUENO",
        IF(
          'Tablero de control'!$Z164&lt;Parametros!$D$4*Parametros!$G$5,
          "SATISFACTORIO",
          IF(
            'Tablero de control'!$Z164&gt;=Parametros!$D$4*Parametros!$G$4,
            "OPTIMO"
          )
        )
      )
    )
  )
)
)
)</f>
        <v>OPTIMO</v>
      </c>
    </row>
    <row r="165" spans="1:28" s="38" customFormat="1" ht="60" customHeight="1" x14ac:dyDescent="0.25">
      <c r="A165" s="286" t="s">
        <v>240</v>
      </c>
      <c r="B165" s="42" t="s">
        <v>250</v>
      </c>
      <c r="C165" s="42" t="s">
        <v>288</v>
      </c>
      <c r="D165" s="42" t="s">
        <v>348</v>
      </c>
      <c r="E165" s="42" t="s">
        <v>394</v>
      </c>
      <c r="F165" s="51"/>
      <c r="G165" s="51"/>
      <c r="H165" s="51" t="s">
        <v>1910</v>
      </c>
      <c r="I165" s="51" t="s">
        <v>1935</v>
      </c>
      <c r="J165" s="273">
        <v>162</v>
      </c>
      <c r="K165" s="42" t="s">
        <v>693</v>
      </c>
      <c r="L165" s="42">
        <v>2201031</v>
      </c>
      <c r="M165" s="42" t="s">
        <v>1228</v>
      </c>
      <c r="N165" s="42">
        <v>220103100</v>
      </c>
      <c r="O165" s="42" t="s">
        <v>1594</v>
      </c>
      <c r="P165" s="42" t="s">
        <v>2008</v>
      </c>
      <c r="Q165" s="42" t="s">
        <v>30</v>
      </c>
      <c r="R165" s="82" t="s">
        <v>1858</v>
      </c>
      <c r="S165" s="85">
        <v>3730</v>
      </c>
      <c r="T165" s="85">
        <v>3730</v>
      </c>
      <c r="U165" s="80">
        <v>3730</v>
      </c>
      <c r="V165" s="85">
        <v>3730</v>
      </c>
      <c r="W165" s="85">
        <v>3730</v>
      </c>
      <c r="X165" s="85">
        <v>3730</v>
      </c>
      <c r="Y165" s="242">
        <v>4225</v>
      </c>
      <c r="Z165" s="245">
        <f>IF(
'Tablero de control'!$U165="NP",
 0,
  IF(
     'Tablero de control'!$Q165&lt;&gt;"Reducción",
     'Tablero de control'!$Y165*100/'Tablero de control'!$U165,
     IF(
       'Tablero de control'!$U165&gt;='Tablero de control'!$Y165,
       100,
       IF(
         'Tablero de control'!$S165&lt;='Tablero de control'!$Y165,
         0,
         (('Tablero de control'!$S165-'Tablero de control'!$U165)-('Tablero de control'!$Y165-'Tablero de control'!$U165))*100/('Tablero de control'!$S165-'Tablero de control'!$U165)
       )
     )
   )
)</f>
        <v>113.27077747989276</v>
      </c>
      <c r="AA165" s="254">
        <f>IF('Tablero de control'!$Z165&gt;100,100,'Tablero de control'!$Z165)</f>
        <v>100</v>
      </c>
      <c r="AB165" s="37" t="str">
        <f>IF(
  'Tablero de control'!$U165="NP",
  "NO PROGRAMADA",
  IF(
    OR('Tablero de control'!$Y165="",'Tablero de control'!$Z165&lt;=0),
    "SIN AVANCE",
    IF(
      'Tablero de control'!$Z165&lt;Parametros!$D$4*Parametros!$G$9,
      "MUY DEFICIENTE",
    IF(
      'Tablero de control'!$Z165&lt;Parametros!$D$4*Parametros!$G$8,
      "DEFICIENTE",
   IF(
      'Tablero de control'!$Z165&lt;Parametros!$D$4*Parametros!$G$7,
      "ACEPTABLE",
      IF(
        'Tablero de control'!$Z165&lt;Parametros!$D$4*Parametros!$G$6,
        "BUENO",
        IF(
          'Tablero de control'!$Z165&lt;Parametros!$D$4*Parametros!$G$5,
          "SATISFACTORIO",
          IF(
            'Tablero de control'!$Z165&gt;=Parametros!$D$4*Parametros!$G$4,
            "OPTIMO"
          )
        )
      )
    )
  )
)
)
)</f>
        <v>OPTIMO</v>
      </c>
    </row>
    <row r="166" spans="1:28" s="38" customFormat="1" ht="79.5" customHeight="1" x14ac:dyDescent="0.25">
      <c r="A166" s="286" t="s">
        <v>240</v>
      </c>
      <c r="B166" s="42" t="s">
        <v>250</v>
      </c>
      <c r="C166" s="42" t="s">
        <v>289</v>
      </c>
      <c r="D166" s="42" t="s">
        <v>348</v>
      </c>
      <c r="E166" s="42" t="s">
        <v>395</v>
      </c>
      <c r="F166" s="48" t="s">
        <v>507</v>
      </c>
      <c r="G166" s="48" t="s">
        <v>525</v>
      </c>
      <c r="H166" s="48" t="s">
        <v>1910</v>
      </c>
      <c r="I166" s="48" t="s">
        <v>1935</v>
      </c>
      <c r="J166" s="273">
        <v>163</v>
      </c>
      <c r="K166" s="42" t="s">
        <v>694</v>
      </c>
      <c r="L166" s="42">
        <v>2201044</v>
      </c>
      <c r="M166" s="42" t="s">
        <v>1229</v>
      </c>
      <c r="N166" s="42">
        <v>220104400</v>
      </c>
      <c r="O166" s="42" t="s">
        <v>1595</v>
      </c>
      <c r="P166" s="42" t="s">
        <v>2008</v>
      </c>
      <c r="Q166" s="42" t="s">
        <v>30</v>
      </c>
      <c r="R166" s="82" t="s">
        <v>1858</v>
      </c>
      <c r="S166" s="88">
        <v>7000</v>
      </c>
      <c r="T166" s="88">
        <v>7000</v>
      </c>
      <c r="U166" s="80">
        <v>7000</v>
      </c>
      <c r="V166" s="88">
        <v>7000</v>
      </c>
      <c r="W166" s="88">
        <v>7000</v>
      </c>
      <c r="X166" s="88">
        <v>7000</v>
      </c>
      <c r="Y166" s="242">
        <v>3938</v>
      </c>
      <c r="Z166" s="245">
        <f>IF(
'Tablero de control'!$U166="NP",
 0,
  IF(
     'Tablero de control'!$Q166&lt;&gt;"Reducción",
     'Tablero de control'!$Y166*100/'Tablero de control'!$U166,
     IF(
       'Tablero de control'!$U166&gt;='Tablero de control'!$Y166,
       100,
       IF(
         'Tablero de control'!$S166&lt;='Tablero de control'!$Y166,
         0,
         (('Tablero de control'!$S166-'Tablero de control'!$U166)-('Tablero de control'!$Y166-'Tablero de control'!$U166))*100/('Tablero de control'!$S166-'Tablero de control'!$U166)
       )
     )
   )
)</f>
        <v>56.25714285714286</v>
      </c>
      <c r="AA166" s="254">
        <f>IF('Tablero de control'!$Z166&gt;100,100,'Tablero de control'!$Z166)</f>
        <v>56.25714285714286</v>
      </c>
      <c r="AB166" s="37" t="str">
        <f>IF(
  'Tablero de control'!$U166="NP",
  "NO PROGRAMADA",
  IF(
    OR('Tablero de control'!$Y166="",'Tablero de control'!$Z166&lt;=0),
    "SIN AVANCE",
    IF(
      'Tablero de control'!$Z166&lt;Parametros!$D$4*Parametros!$G$9,
      "MUY DEFICIENTE",
    IF(
      'Tablero de control'!$Z166&lt;Parametros!$D$4*Parametros!$G$8,
      "DEFICIENTE",
   IF(
      'Tablero de control'!$Z166&lt;Parametros!$D$4*Parametros!$G$7,
      "ACEPTABLE",
      IF(
        'Tablero de control'!$Z166&lt;Parametros!$D$4*Parametros!$G$6,
        "BUENO",
        IF(
          'Tablero de control'!$Z166&lt;Parametros!$D$4*Parametros!$G$5,
          "SATISFACTORIO",
          IF(
            'Tablero de control'!$Z166&gt;=Parametros!$D$4*Parametros!$G$4,
            "OPTIMO"
          )
        )
      )
    )
  )
)
)
)</f>
        <v>ACEPTABLE</v>
      </c>
    </row>
    <row r="167" spans="1:28" s="38" customFormat="1" ht="56.25" customHeight="1" x14ac:dyDescent="0.25">
      <c r="A167" s="286" t="s">
        <v>240</v>
      </c>
      <c r="B167" s="42" t="s">
        <v>250</v>
      </c>
      <c r="C167" s="42" t="s">
        <v>289</v>
      </c>
      <c r="D167" s="42" t="s">
        <v>348</v>
      </c>
      <c r="E167" s="42" t="s">
        <v>395</v>
      </c>
      <c r="F167" s="48" t="s">
        <v>507</v>
      </c>
      <c r="G167" s="48" t="s">
        <v>525</v>
      </c>
      <c r="H167" s="48" t="s">
        <v>1910</v>
      </c>
      <c r="I167" s="48" t="s">
        <v>1935</v>
      </c>
      <c r="J167" s="273">
        <v>164</v>
      </c>
      <c r="K167" s="42" t="s">
        <v>695</v>
      </c>
      <c r="L167" s="42">
        <v>2201035</v>
      </c>
      <c r="M167" s="42" t="s">
        <v>1230</v>
      </c>
      <c r="N167" s="42">
        <v>220103500</v>
      </c>
      <c r="O167" s="42" t="s">
        <v>1596</v>
      </c>
      <c r="P167" s="42" t="s">
        <v>2008</v>
      </c>
      <c r="Q167" s="42" t="s">
        <v>30</v>
      </c>
      <c r="R167" s="87" t="s">
        <v>1858</v>
      </c>
      <c r="S167" s="87">
        <v>0</v>
      </c>
      <c r="T167" s="87">
        <v>1</v>
      </c>
      <c r="U167" s="80">
        <v>1</v>
      </c>
      <c r="V167" s="87">
        <v>1</v>
      </c>
      <c r="W167" s="87">
        <v>1</v>
      </c>
      <c r="X167" s="87">
        <v>1</v>
      </c>
      <c r="Y167" s="242">
        <v>1</v>
      </c>
      <c r="Z167" s="245">
        <f>IF(
'Tablero de control'!$U167="NP",
 0,
  IF(
     'Tablero de control'!$Q167&lt;&gt;"Reducción",
     'Tablero de control'!$Y167*100/'Tablero de control'!$U167,
     IF(
       'Tablero de control'!$U167&gt;='Tablero de control'!$Y167,
       100,
       IF(
         'Tablero de control'!$S167&lt;='Tablero de control'!$Y167,
         0,
         (('Tablero de control'!$S167-'Tablero de control'!$U167)-('Tablero de control'!$Y167-'Tablero de control'!$U167))*100/('Tablero de control'!$S167-'Tablero de control'!$U167)
       )
     )
   )
)</f>
        <v>100</v>
      </c>
      <c r="AA167" s="254">
        <f>IF('Tablero de control'!$Z167&gt;100,100,'Tablero de control'!$Z167)</f>
        <v>100</v>
      </c>
      <c r="AB167" s="37" t="str">
        <f>IF(
  'Tablero de control'!$U167="NP",
  "NO PROGRAMADA",
  IF(
    OR('Tablero de control'!$Y167="",'Tablero de control'!$Z167&lt;=0),
    "SIN AVANCE",
    IF(
      'Tablero de control'!$Z167&lt;Parametros!$D$4*Parametros!$G$9,
      "MUY DEFICIENTE",
    IF(
      'Tablero de control'!$Z167&lt;Parametros!$D$4*Parametros!$G$8,
      "DEFICIENTE",
   IF(
      'Tablero de control'!$Z167&lt;Parametros!$D$4*Parametros!$G$7,
      "ACEPTABLE",
      IF(
        'Tablero de control'!$Z167&lt;Parametros!$D$4*Parametros!$G$6,
        "BUENO",
        IF(
          'Tablero de control'!$Z167&lt;Parametros!$D$4*Parametros!$G$5,
          "SATISFACTORIO",
          IF(
            'Tablero de control'!$Z167&gt;=Parametros!$D$4*Parametros!$G$4,
            "OPTIMO"
          )
        )
      )
    )
  )
)
)
)</f>
        <v>OPTIMO</v>
      </c>
    </row>
    <row r="168" spans="1:28" s="38" customFormat="1" ht="47.25" customHeight="1" x14ac:dyDescent="0.25">
      <c r="A168" s="286" t="s">
        <v>240</v>
      </c>
      <c r="B168" s="42" t="s">
        <v>250</v>
      </c>
      <c r="C168" s="42" t="s">
        <v>289</v>
      </c>
      <c r="D168" s="42" t="s">
        <v>348</v>
      </c>
      <c r="E168" s="42" t="s">
        <v>395</v>
      </c>
      <c r="F168" s="48" t="s">
        <v>507</v>
      </c>
      <c r="G168" s="48" t="s">
        <v>525</v>
      </c>
      <c r="H168" s="48" t="s">
        <v>1910</v>
      </c>
      <c r="I168" s="48" t="s">
        <v>1935</v>
      </c>
      <c r="J168" s="273">
        <v>165</v>
      </c>
      <c r="K168" s="42" t="s">
        <v>696</v>
      </c>
      <c r="L168" s="42">
        <v>2201001</v>
      </c>
      <c r="M168" s="42" t="s">
        <v>63</v>
      </c>
      <c r="N168" s="42">
        <v>220100103</v>
      </c>
      <c r="O168" s="42" t="s">
        <v>1597</v>
      </c>
      <c r="P168" s="42" t="s">
        <v>2008</v>
      </c>
      <c r="Q168" s="42" t="s">
        <v>30</v>
      </c>
      <c r="R168" s="82" t="s">
        <v>1858</v>
      </c>
      <c r="S168" s="87">
        <v>1</v>
      </c>
      <c r="T168" s="87">
        <v>1</v>
      </c>
      <c r="U168" s="80">
        <v>1</v>
      </c>
      <c r="V168" s="87">
        <v>1</v>
      </c>
      <c r="W168" s="87">
        <v>1</v>
      </c>
      <c r="X168" s="87">
        <v>1</v>
      </c>
      <c r="Y168" s="242">
        <v>0</v>
      </c>
      <c r="Z168" s="245">
        <f>IF(
'Tablero de control'!$U168="NP",
 0,
  IF(
     'Tablero de control'!$Q168&lt;&gt;"Reducción",
     'Tablero de control'!$Y168*100/'Tablero de control'!$U168,
     IF(
       'Tablero de control'!$U168&gt;='Tablero de control'!$Y168,
       100,
       IF(
         'Tablero de control'!$S168&lt;='Tablero de control'!$Y168,
         0,
         (('Tablero de control'!$S168-'Tablero de control'!$U168)-('Tablero de control'!$Y168-'Tablero de control'!$U168))*100/('Tablero de control'!$S168-'Tablero de control'!$U168)
       )
     )
   )
)</f>
        <v>0</v>
      </c>
      <c r="AA168" s="254">
        <f>IF('Tablero de control'!$Z168&gt;100,100,'Tablero de control'!$Z168)</f>
        <v>0</v>
      </c>
      <c r="AB168" s="37" t="str">
        <f>IF(
  'Tablero de control'!$U168="NP",
  "NO PROGRAMADA",
  IF(
    OR('Tablero de control'!$Y168="",'Tablero de control'!$Z168&lt;=0),
    "SIN AVANCE",
    IF(
      'Tablero de control'!$Z168&lt;Parametros!$D$4*Parametros!$G$9,
      "MUY DEFICIENTE",
    IF(
      'Tablero de control'!$Z168&lt;Parametros!$D$4*Parametros!$G$8,
      "DEFICIENTE",
   IF(
      'Tablero de control'!$Z168&lt;Parametros!$D$4*Parametros!$G$7,
      "ACEPTABLE",
      IF(
        'Tablero de control'!$Z168&lt;Parametros!$D$4*Parametros!$G$6,
        "BUENO",
        IF(
          'Tablero de control'!$Z168&lt;Parametros!$D$4*Parametros!$G$5,
          "SATISFACTORIO",
          IF(
            'Tablero de control'!$Z168&gt;=Parametros!$D$4*Parametros!$G$4,
            "OPTIMO"
          )
        )
      )
    )
  )
)
)
)</f>
        <v>SIN AVANCE</v>
      </c>
    </row>
    <row r="169" spans="1:28" s="38" customFormat="1" ht="60.75" customHeight="1" x14ac:dyDescent="0.25">
      <c r="A169" s="286" t="s">
        <v>240</v>
      </c>
      <c r="B169" s="42" t="s">
        <v>250</v>
      </c>
      <c r="C169" s="42" t="s">
        <v>289</v>
      </c>
      <c r="D169" s="42" t="s">
        <v>348</v>
      </c>
      <c r="E169" s="42" t="s">
        <v>395</v>
      </c>
      <c r="F169" s="48" t="s">
        <v>507</v>
      </c>
      <c r="G169" s="48" t="s">
        <v>525</v>
      </c>
      <c r="H169" s="48" t="s">
        <v>1910</v>
      </c>
      <c r="I169" s="48" t="s">
        <v>1935</v>
      </c>
      <c r="J169" s="273">
        <v>166</v>
      </c>
      <c r="K169" s="42" t="s">
        <v>697</v>
      </c>
      <c r="L169" s="42">
        <v>2201005</v>
      </c>
      <c r="M169" s="42" t="s">
        <v>50</v>
      </c>
      <c r="N169" s="42">
        <v>220100500</v>
      </c>
      <c r="O169" s="42" t="s">
        <v>1598</v>
      </c>
      <c r="P169" s="42" t="s">
        <v>2008</v>
      </c>
      <c r="Q169" s="42" t="s">
        <v>30</v>
      </c>
      <c r="R169" s="82" t="s">
        <v>1858</v>
      </c>
      <c r="S169" s="87">
        <v>2</v>
      </c>
      <c r="T169" s="87">
        <v>2</v>
      </c>
      <c r="U169" s="80">
        <v>2</v>
      </c>
      <c r="V169" s="87">
        <v>2</v>
      </c>
      <c r="W169" s="87">
        <v>2</v>
      </c>
      <c r="X169" s="87">
        <v>2</v>
      </c>
      <c r="Y169" s="242">
        <v>0.5</v>
      </c>
      <c r="Z169" s="245">
        <f>IF(
'Tablero de control'!$U169="NP",
 0,
  IF(
     'Tablero de control'!$Q169&lt;&gt;"Reducción",
     'Tablero de control'!$Y169*100/'Tablero de control'!$U169,
     IF(
       'Tablero de control'!$U169&gt;='Tablero de control'!$Y169,
       100,
       IF(
         'Tablero de control'!$S169&lt;='Tablero de control'!$Y169,
         0,
         (('Tablero de control'!$S169-'Tablero de control'!$U169)-('Tablero de control'!$Y169-'Tablero de control'!$U169))*100/('Tablero de control'!$S169-'Tablero de control'!$U169)
       )
     )
   )
)</f>
        <v>25</v>
      </c>
      <c r="AA169" s="254">
        <f>IF('Tablero de control'!$Z169&gt;100,100,'Tablero de control'!$Z169)</f>
        <v>25</v>
      </c>
      <c r="AB169" s="37" t="str">
        <f>IF(
  'Tablero de control'!$U169="NP",
  "NO PROGRAMADA",
  IF(
    OR('Tablero de control'!$Y169="",'Tablero de control'!$Z169&lt;=0),
    "SIN AVANCE",
    IF(
      'Tablero de control'!$Z169&lt;Parametros!$D$4*Parametros!$G$9,
      "MUY DEFICIENTE",
    IF(
      'Tablero de control'!$Z169&lt;Parametros!$D$4*Parametros!$G$8,
      "DEFICIENTE",
   IF(
      'Tablero de control'!$Z169&lt;Parametros!$D$4*Parametros!$G$7,
      "ACEPTABLE",
      IF(
        'Tablero de control'!$Z169&lt;Parametros!$D$4*Parametros!$G$6,
        "BUENO",
        IF(
          'Tablero de control'!$Z169&lt;Parametros!$D$4*Parametros!$G$5,
          "SATISFACTORIO",
          IF(
            'Tablero de control'!$Z169&gt;=Parametros!$D$4*Parametros!$G$4,
            "OPTIMO"
          )
        )
      )
    )
  )
)
)
)</f>
        <v>MUY DEFICIENTE</v>
      </c>
    </row>
    <row r="170" spans="1:28" s="38" customFormat="1" ht="60.75" customHeight="1" x14ac:dyDescent="0.25">
      <c r="A170" s="286" t="s">
        <v>240</v>
      </c>
      <c r="B170" s="42" t="s">
        <v>250</v>
      </c>
      <c r="C170" s="42" t="s">
        <v>289</v>
      </c>
      <c r="D170" s="42" t="s">
        <v>348</v>
      </c>
      <c r="E170" s="42" t="s">
        <v>395</v>
      </c>
      <c r="F170" s="48" t="s">
        <v>507</v>
      </c>
      <c r="G170" s="48" t="s">
        <v>525</v>
      </c>
      <c r="H170" s="48" t="s">
        <v>1910</v>
      </c>
      <c r="I170" s="48" t="s">
        <v>1935</v>
      </c>
      <c r="J170" s="273">
        <v>167</v>
      </c>
      <c r="K170" s="42" t="s">
        <v>698</v>
      </c>
      <c r="L170" s="42">
        <v>2201061</v>
      </c>
      <c r="M170" s="42" t="s">
        <v>39</v>
      </c>
      <c r="N170" s="42">
        <v>220106100</v>
      </c>
      <c r="O170" s="42" t="s">
        <v>1599</v>
      </c>
      <c r="P170" s="42" t="s">
        <v>2008</v>
      </c>
      <c r="Q170" s="42" t="s">
        <v>30</v>
      </c>
      <c r="R170" s="87" t="s">
        <v>1858</v>
      </c>
      <c r="S170" s="87">
        <v>72</v>
      </c>
      <c r="T170" s="87">
        <v>242</v>
      </c>
      <c r="U170" s="80">
        <v>242</v>
      </c>
      <c r="V170" s="87">
        <v>242</v>
      </c>
      <c r="W170" s="87">
        <v>242</v>
      </c>
      <c r="X170" s="87">
        <v>242</v>
      </c>
      <c r="Y170" s="242">
        <v>214</v>
      </c>
      <c r="Z170" s="245">
        <f>IF(
'Tablero de control'!$U170="NP",
 0,
  IF(
     'Tablero de control'!$Q170&lt;&gt;"Reducción",
     'Tablero de control'!$Y170*100/'Tablero de control'!$U170,
     IF(
       'Tablero de control'!$U170&gt;='Tablero de control'!$Y170,
       100,
       IF(
         'Tablero de control'!$S170&lt;='Tablero de control'!$Y170,
         0,
         (('Tablero de control'!$S170-'Tablero de control'!$U170)-('Tablero de control'!$Y170-'Tablero de control'!$U170))*100/('Tablero de control'!$S170-'Tablero de control'!$U170)
       )
     )
   )
)</f>
        <v>88.429752066115697</v>
      </c>
      <c r="AA170" s="254">
        <f>IF('Tablero de control'!$Z170&gt;100,100,'Tablero de control'!$Z170)</f>
        <v>88.429752066115697</v>
      </c>
      <c r="AB170" s="37" t="str">
        <f>IF(
  'Tablero de control'!$U170="NP",
  "NO PROGRAMADA",
  IF(
    OR('Tablero de control'!$Y170="",'Tablero de control'!$Z170&lt;=0),
    "SIN AVANCE",
    IF(
      'Tablero de control'!$Z170&lt;Parametros!$D$4*Parametros!$G$9,
      "MUY DEFICIENTE",
    IF(
      'Tablero de control'!$Z170&lt;Parametros!$D$4*Parametros!$G$8,
      "DEFICIENTE",
   IF(
      'Tablero de control'!$Z170&lt;Parametros!$D$4*Parametros!$G$7,
      "ACEPTABLE",
      IF(
        'Tablero de control'!$Z170&lt;Parametros!$D$4*Parametros!$G$6,
        "BUENO",
        IF(
          'Tablero de control'!$Z170&lt;Parametros!$D$4*Parametros!$G$5,
          "SATISFACTORIO",
          IF(
            'Tablero de control'!$Z170&gt;=Parametros!$D$4*Parametros!$G$4,
            "OPTIMO"
          )
        )
      )
    )
  )
)
)
)</f>
        <v>BUENO</v>
      </c>
    </row>
    <row r="171" spans="1:28" s="38" customFormat="1" ht="75" customHeight="1" x14ac:dyDescent="0.25">
      <c r="A171" s="286" t="s">
        <v>240</v>
      </c>
      <c r="B171" s="42" t="s">
        <v>250</v>
      </c>
      <c r="C171" s="42" t="s">
        <v>289</v>
      </c>
      <c r="D171" s="42" t="s">
        <v>348</v>
      </c>
      <c r="E171" s="42" t="s">
        <v>395</v>
      </c>
      <c r="F171" s="48" t="s">
        <v>507</v>
      </c>
      <c r="G171" s="48" t="s">
        <v>525</v>
      </c>
      <c r="H171" s="48" t="s">
        <v>1910</v>
      </c>
      <c r="I171" s="48" t="s">
        <v>1935</v>
      </c>
      <c r="J171" s="273">
        <v>168</v>
      </c>
      <c r="K171" s="42" t="s">
        <v>699</v>
      </c>
      <c r="L171" s="257">
        <v>2201069</v>
      </c>
      <c r="M171" s="253" t="s">
        <v>2099</v>
      </c>
      <c r="N171" s="42">
        <v>220106801</v>
      </c>
      <c r="O171" s="42" t="s">
        <v>1600</v>
      </c>
      <c r="P171" s="42" t="s">
        <v>2008</v>
      </c>
      <c r="Q171" s="42" t="s">
        <v>30</v>
      </c>
      <c r="R171" s="82" t="s">
        <v>1858</v>
      </c>
      <c r="S171" s="87">
        <v>5</v>
      </c>
      <c r="T171" s="87">
        <v>5</v>
      </c>
      <c r="U171" s="80">
        <v>5</v>
      </c>
      <c r="V171" s="87">
        <v>5</v>
      </c>
      <c r="W171" s="87">
        <v>5</v>
      </c>
      <c r="X171" s="87">
        <v>5</v>
      </c>
      <c r="Y171" s="242">
        <v>5</v>
      </c>
      <c r="Z171" s="245">
        <f>IF(
'Tablero de control'!$U171="NP",
 0,
  IF(
     'Tablero de control'!$Q171&lt;&gt;"Reducción",
     'Tablero de control'!$Y171*100/'Tablero de control'!$U171,
     IF(
       'Tablero de control'!$U171&gt;='Tablero de control'!$Y171,
       100,
       IF(
         'Tablero de control'!$S171&lt;='Tablero de control'!$Y171,
         0,
         (('Tablero de control'!$S171-'Tablero de control'!$U171)-('Tablero de control'!$Y171-'Tablero de control'!$U171))*100/('Tablero de control'!$S171-'Tablero de control'!$U171)
       )
     )
   )
)</f>
        <v>100</v>
      </c>
      <c r="AA171" s="254">
        <f>IF('Tablero de control'!$Z171&gt;100,100,'Tablero de control'!$Z171)</f>
        <v>100</v>
      </c>
      <c r="AB171" s="37" t="str">
        <f>IF(
  'Tablero de control'!$U171="NP",
  "NO PROGRAMADA",
  IF(
    OR('Tablero de control'!$Y171="",'Tablero de control'!$Z171&lt;=0),
    "SIN AVANCE",
    IF(
      'Tablero de control'!$Z171&lt;Parametros!$D$4*Parametros!$G$9,
      "MUY DEFICIENTE",
    IF(
      'Tablero de control'!$Z171&lt;Parametros!$D$4*Parametros!$G$8,
      "DEFICIENTE",
   IF(
      'Tablero de control'!$Z171&lt;Parametros!$D$4*Parametros!$G$7,
      "ACEPTABLE",
      IF(
        'Tablero de control'!$Z171&lt;Parametros!$D$4*Parametros!$G$6,
        "BUENO",
        IF(
          'Tablero de control'!$Z171&lt;Parametros!$D$4*Parametros!$G$5,
          "SATISFACTORIO",
          IF(
            'Tablero de control'!$Z171&gt;=Parametros!$D$4*Parametros!$G$4,
            "OPTIMO"
          )
        )
      )
    )
  )
)
)
)</f>
        <v>OPTIMO</v>
      </c>
    </row>
    <row r="172" spans="1:28" s="38" customFormat="1" ht="51" customHeight="1" x14ac:dyDescent="0.25">
      <c r="A172" s="286" t="s">
        <v>240</v>
      </c>
      <c r="B172" s="42" t="s">
        <v>250</v>
      </c>
      <c r="C172" s="42" t="s">
        <v>289</v>
      </c>
      <c r="D172" s="42" t="s">
        <v>348</v>
      </c>
      <c r="E172" s="42" t="s">
        <v>395</v>
      </c>
      <c r="F172" s="48" t="s">
        <v>507</v>
      </c>
      <c r="G172" s="48" t="s">
        <v>525</v>
      </c>
      <c r="H172" s="48" t="s">
        <v>1910</v>
      </c>
      <c r="I172" s="48" t="s">
        <v>1935</v>
      </c>
      <c r="J172" s="273">
        <v>169</v>
      </c>
      <c r="K172" s="42" t="s">
        <v>700</v>
      </c>
      <c r="L172" s="42" t="s">
        <v>1222</v>
      </c>
      <c r="M172" s="42" t="s">
        <v>1223</v>
      </c>
      <c r="N172" s="42">
        <v>220105600</v>
      </c>
      <c r="O172" s="42" t="s">
        <v>1589</v>
      </c>
      <c r="P172" s="42" t="s">
        <v>2008</v>
      </c>
      <c r="Q172" s="42" t="s">
        <v>30</v>
      </c>
      <c r="R172" s="87" t="s">
        <v>1858</v>
      </c>
      <c r="S172" s="87">
        <v>0</v>
      </c>
      <c r="T172" s="87">
        <v>3</v>
      </c>
      <c r="U172" s="80">
        <v>3</v>
      </c>
      <c r="V172" s="87">
        <v>3</v>
      </c>
      <c r="W172" s="87">
        <v>3</v>
      </c>
      <c r="X172" s="87">
        <v>3</v>
      </c>
      <c r="Y172" s="242">
        <v>3</v>
      </c>
      <c r="Z172" s="245">
        <f>IF(
'Tablero de control'!$U172="NP",
 0,
  IF(
     'Tablero de control'!$Q172&lt;&gt;"Reducción",
     'Tablero de control'!$Y172*100/'Tablero de control'!$U172,
     IF(
       'Tablero de control'!$U172&gt;='Tablero de control'!$Y172,
       100,
       IF(
         'Tablero de control'!$S172&lt;='Tablero de control'!$Y172,
         0,
         (('Tablero de control'!$S172-'Tablero de control'!$U172)-('Tablero de control'!$Y172-'Tablero de control'!$U172))*100/('Tablero de control'!$S172-'Tablero de control'!$U172)
       )
     )
   )
)</f>
        <v>100</v>
      </c>
      <c r="AA172" s="254">
        <f>IF('Tablero de control'!$Z172&gt;100,100,'Tablero de control'!$Z172)</f>
        <v>100</v>
      </c>
      <c r="AB172" s="37" t="str">
        <f>IF(
  'Tablero de control'!$U172="NP",
  "NO PROGRAMADA",
  IF(
    OR('Tablero de control'!$Y172="",'Tablero de control'!$Z172&lt;=0),
    "SIN AVANCE",
    IF(
      'Tablero de control'!$Z172&lt;Parametros!$D$4*Parametros!$G$9,
      "MUY DEFICIENTE",
    IF(
      'Tablero de control'!$Z172&lt;Parametros!$D$4*Parametros!$G$8,
      "DEFICIENTE",
   IF(
      'Tablero de control'!$Z172&lt;Parametros!$D$4*Parametros!$G$7,
      "ACEPTABLE",
      IF(
        'Tablero de control'!$Z172&lt;Parametros!$D$4*Parametros!$G$6,
        "BUENO",
        IF(
          'Tablero de control'!$Z172&lt;Parametros!$D$4*Parametros!$G$5,
          "SATISFACTORIO",
          IF(
            'Tablero de control'!$Z172&gt;=Parametros!$D$4*Parametros!$G$4,
            "OPTIMO"
          )
        )
      )
    )
  )
)
)
)</f>
        <v>OPTIMO</v>
      </c>
    </row>
    <row r="173" spans="1:28" s="38" customFormat="1" ht="51" customHeight="1" x14ac:dyDescent="0.25">
      <c r="A173" s="286" t="s">
        <v>240</v>
      </c>
      <c r="B173" s="42" t="s">
        <v>250</v>
      </c>
      <c r="C173" s="42" t="s">
        <v>289</v>
      </c>
      <c r="D173" s="42" t="s">
        <v>348</v>
      </c>
      <c r="E173" s="42" t="s">
        <v>396</v>
      </c>
      <c r="F173" s="48" t="s">
        <v>508</v>
      </c>
      <c r="G173" s="48" t="s">
        <v>526</v>
      </c>
      <c r="H173" s="48" t="s">
        <v>1910</v>
      </c>
      <c r="I173" s="48" t="s">
        <v>1935</v>
      </c>
      <c r="J173" s="273">
        <v>170</v>
      </c>
      <c r="K173" s="42" t="s">
        <v>701</v>
      </c>
      <c r="L173" s="42">
        <v>2201052</v>
      </c>
      <c r="M173" s="42" t="s">
        <v>48</v>
      </c>
      <c r="N173" s="42">
        <v>220105200</v>
      </c>
      <c r="O173" s="42" t="s">
        <v>152</v>
      </c>
      <c r="P173" s="42" t="s">
        <v>2008</v>
      </c>
      <c r="Q173" s="42" t="s">
        <v>29</v>
      </c>
      <c r="R173" s="87" t="s">
        <v>1858</v>
      </c>
      <c r="S173" s="87" t="s">
        <v>9</v>
      </c>
      <c r="T173" s="87">
        <v>13</v>
      </c>
      <c r="U173" s="80">
        <v>2</v>
      </c>
      <c r="V173" s="87">
        <v>4</v>
      </c>
      <c r="W173" s="87">
        <v>4</v>
      </c>
      <c r="X173" s="87">
        <v>3</v>
      </c>
      <c r="Y173" s="242">
        <v>20</v>
      </c>
      <c r="Z173" s="245">
        <f>IF(
'Tablero de control'!$U173="NP",
 0,
  IF(
     'Tablero de control'!$Q173&lt;&gt;"Reducción",
     'Tablero de control'!$Y173*100/'Tablero de control'!$U173,
     IF(
       'Tablero de control'!$U173&gt;='Tablero de control'!$Y173,
       100,
       IF(
         'Tablero de control'!$S173&lt;='Tablero de control'!$Y173,
         0,
         (('Tablero de control'!$S173-'Tablero de control'!$U173)-('Tablero de control'!$Y173-'Tablero de control'!$U173))*100/('Tablero de control'!$S173-'Tablero de control'!$U173)
       )
     )
   )
)</f>
        <v>1000</v>
      </c>
      <c r="AA173" s="254">
        <f>IF('Tablero de control'!$Z173&gt;100,100,'Tablero de control'!$Z173)</f>
        <v>100</v>
      </c>
      <c r="AB173" s="37" t="str">
        <f>IF(
  'Tablero de control'!$U173="NP",
  "NO PROGRAMADA",
  IF(
    OR('Tablero de control'!$Y173="",'Tablero de control'!$Z173&lt;=0),
    "SIN AVANCE",
    IF(
      'Tablero de control'!$Z173&lt;Parametros!$D$4*Parametros!$G$9,
      "MUY DEFICIENTE",
    IF(
      'Tablero de control'!$Z173&lt;Parametros!$D$4*Parametros!$G$8,
      "DEFICIENTE",
   IF(
      'Tablero de control'!$Z173&lt;Parametros!$D$4*Parametros!$G$7,
      "ACEPTABLE",
      IF(
        'Tablero de control'!$Z173&lt;Parametros!$D$4*Parametros!$G$6,
        "BUENO",
        IF(
          'Tablero de control'!$Z173&lt;Parametros!$D$4*Parametros!$G$5,
          "SATISFACTORIO",
          IF(
            'Tablero de control'!$Z173&gt;=Parametros!$D$4*Parametros!$G$4,
            "OPTIMO"
          )
        )
      )
    )
  )
)
)
)</f>
        <v>OPTIMO</v>
      </c>
    </row>
    <row r="174" spans="1:28" s="38" customFormat="1" ht="62.25" customHeight="1" x14ac:dyDescent="0.25">
      <c r="A174" s="286" t="s">
        <v>240</v>
      </c>
      <c r="B174" s="42" t="s">
        <v>250</v>
      </c>
      <c r="C174" s="42" t="s">
        <v>289</v>
      </c>
      <c r="D174" s="42" t="s">
        <v>348</v>
      </c>
      <c r="E174" s="42" t="s">
        <v>396</v>
      </c>
      <c r="F174" s="48" t="s">
        <v>508</v>
      </c>
      <c r="G174" s="48" t="s">
        <v>526</v>
      </c>
      <c r="H174" s="48" t="s">
        <v>1910</v>
      </c>
      <c r="I174" s="48" t="s">
        <v>1935</v>
      </c>
      <c r="J174" s="273">
        <v>171</v>
      </c>
      <c r="K174" s="42" t="s">
        <v>702</v>
      </c>
      <c r="L174" s="42">
        <v>2201047</v>
      </c>
      <c r="M174" s="42" t="s">
        <v>38</v>
      </c>
      <c r="N174" s="42">
        <v>220104700</v>
      </c>
      <c r="O174" s="42" t="s">
        <v>147</v>
      </c>
      <c r="P174" s="42" t="s">
        <v>2008</v>
      </c>
      <c r="Q174" s="42" t="s">
        <v>30</v>
      </c>
      <c r="R174" s="87" t="s">
        <v>1858</v>
      </c>
      <c r="S174" s="87" t="s">
        <v>9</v>
      </c>
      <c r="T174" s="87">
        <v>242</v>
      </c>
      <c r="U174" s="80">
        <v>242</v>
      </c>
      <c r="V174" s="87">
        <v>242</v>
      </c>
      <c r="W174" s="87">
        <v>242</v>
      </c>
      <c r="X174" s="87">
        <v>242</v>
      </c>
      <c r="Y174" s="242">
        <v>70</v>
      </c>
      <c r="Z174" s="245">
        <f>IF(
'Tablero de control'!$U174="NP",
 0,
  IF(
     'Tablero de control'!$Q174&lt;&gt;"Reducción",
     'Tablero de control'!$Y174*100/'Tablero de control'!$U174,
     IF(
       'Tablero de control'!$U174&gt;='Tablero de control'!$Y174,
       100,
       IF(
         'Tablero de control'!$S174&lt;='Tablero de control'!$Y174,
         0,
         (('Tablero de control'!$S174-'Tablero de control'!$U174)-('Tablero de control'!$Y174-'Tablero de control'!$U174))*100/('Tablero de control'!$S174-'Tablero de control'!$U174)
       )
     )
   )
)</f>
        <v>28.925619834710744</v>
      </c>
      <c r="AA174" s="254">
        <f>IF('Tablero de control'!$Z174&gt;100,100,'Tablero de control'!$Z174)</f>
        <v>28.925619834710744</v>
      </c>
      <c r="AB174" s="37" t="str">
        <f>IF(
  'Tablero de control'!$U174="NP",
  "NO PROGRAMADA",
  IF(
    OR('Tablero de control'!$Y174="",'Tablero de control'!$Z174&lt;=0),
    "SIN AVANCE",
    IF(
      'Tablero de control'!$Z174&lt;Parametros!$D$4*Parametros!$G$9,
      "MUY DEFICIENTE",
    IF(
      'Tablero de control'!$Z174&lt;Parametros!$D$4*Parametros!$G$8,
      "DEFICIENTE",
   IF(
      'Tablero de control'!$Z174&lt;Parametros!$D$4*Parametros!$G$7,
      "ACEPTABLE",
      IF(
        'Tablero de control'!$Z174&lt;Parametros!$D$4*Parametros!$G$6,
        "BUENO",
        IF(
          'Tablero de control'!$Z174&lt;Parametros!$D$4*Parametros!$G$5,
          "SATISFACTORIO",
          IF(
            'Tablero de control'!$Z174&gt;=Parametros!$D$4*Parametros!$G$4,
            "OPTIMO"
          )
        )
      )
    )
  )
)
)
)</f>
        <v>MUY DEFICIENTE</v>
      </c>
    </row>
    <row r="175" spans="1:28" s="38" customFormat="1" ht="51" customHeight="1" x14ac:dyDescent="0.25">
      <c r="A175" s="286" t="s">
        <v>240</v>
      </c>
      <c r="B175" s="42" t="s">
        <v>250</v>
      </c>
      <c r="C175" s="42" t="s">
        <v>289</v>
      </c>
      <c r="D175" s="42" t="s">
        <v>348</v>
      </c>
      <c r="E175" s="42" t="s">
        <v>396</v>
      </c>
      <c r="F175" s="48" t="s">
        <v>508</v>
      </c>
      <c r="G175" s="48" t="s">
        <v>526</v>
      </c>
      <c r="H175" s="48" t="s">
        <v>1910</v>
      </c>
      <c r="I175" s="48" t="s">
        <v>1935</v>
      </c>
      <c r="J175" s="273">
        <v>172</v>
      </c>
      <c r="K175" s="42" t="s">
        <v>703</v>
      </c>
      <c r="L175" s="42">
        <v>2201006</v>
      </c>
      <c r="M175" s="42" t="s">
        <v>1231</v>
      </c>
      <c r="N175" s="42">
        <v>220100600</v>
      </c>
      <c r="O175" s="42" t="s">
        <v>1601</v>
      </c>
      <c r="P175" s="42" t="s">
        <v>2008</v>
      </c>
      <c r="Q175" s="42" t="s">
        <v>30</v>
      </c>
      <c r="R175" s="87" t="s">
        <v>1858</v>
      </c>
      <c r="S175" s="87">
        <v>50</v>
      </c>
      <c r="T175" s="87">
        <v>242</v>
      </c>
      <c r="U175" s="80">
        <v>242</v>
      </c>
      <c r="V175" s="87">
        <v>242</v>
      </c>
      <c r="W175" s="87">
        <v>242</v>
      </c>
      <c r="X175" s="87">
        <v>242</v>
      </c>
      <c r="Y175" s="242">
        <v>47</v>
      </c>
      <c r="Z175" s="245">
        <f>IF(
'Tablero de control'!$U175="NP",
 0,
  IF(
     'Tablero de control'!$Q175&lt;&gt;"Reducción",
     'Tablero de control'!$Y175*100/'Tablero de control'!$U175,
     IF(
       'Tablero de control'!$U175&gt;='Tablero de control'!$Y175,
       100,
       IF(
         'Tablero de control'!$S175&lt;='Tablero de control'!$Y175,
         0,
         (('Tablero de control'!$S175-'Tablero de control'!$U175)-('Tablero de control'!$Y175-'Tablero de control'!$U175))*100/('Tablero de control'!$S175-'Tablero de control'!$U175)
       )
     )
   )
)</f>
        <v>19.421487603305785</v>
      </c>
      <c r="AA175" s="254">
        <f>IF('Tablero de control'!$Z175&gt;100,100,'Tablero de control'!$Z175)</f>
        <v>19.421487603305785</v>
      </c>
      <c r="AB175" s="37" t="str">
        <f>IF(
  'Tablero de control'!$U175="NP",
  "NO PROGRAMADA",
  IF(
    OR('Tablero de control'!$Y175="",'Tablero de control'!$Z175&lt;=0),
    "SIN AVANCE",
    IF(
      'Tablero de control'!$Z175&lt;Parametros!$D$4*Parametros!$G$9,
      "MUY DEFICIENTE",
    IF(
      'Tablero de control'!$Z175&lt;Parametros!$D$4*Parametros!$G$8,
      "DEFICIENTE",
   IF(
      'Tablero de control'!$Z175&lt;Parametros!$D$4*Parametros!$G$7,
      "ACEPTABLE",
      IF(
        'Tablero de control'!$Z175&lt;Parametros!$D$4*Parametros!$G$6,
        "BUENO",
        IF(
          'Tablero de control'!$Z175&lt;Parametros!$D$4*Parametros!$G$5,
          "SATISFACTORIO",
          IF(
            'Tablero de control'!$Z175&gt;=Parametros!$D$4*Parametros!$G$4,
            "OPTIMO"
          )
        )
      )
    )
  )
)
)
)</f>
        <v>MUY DEFICIENTE</v>
      </c>
    </row>
    <row r="176" spans="1:28" s="38" customFormat="1" ht="51" customHeight="1" x14ac:dyDescent="0.25">
      <c r="A176" s="286" t="s">
        <v>240</v>
      </c>
      <c r="B176" s="42" t="s">
        <v>250</v>
      </c>
      <c r="C176" s="42" t="s">
        <v>289</v>
      </c>
      <c r="D176" s="42" t="s">
        <v>348</v>
      </c>
      <c r="E176" s="42" t="s">
        <v>396</v>
      </c>
      <c r="F176" s="48" t="s">
        <v>508</v>
      </c>
      <c r="G176" s="48" t="s">
        <v>526</v>
      </c>
      <c r="H176" s="48" t="s">
        <v>1910</v>
      </c>
      <c r="I176" s="48" t="s">
        <v>1935</v>
      </c>
      <c r="J176" s="273">
        <v>173</v>
      </c>
      <c r="K176" s="42" t="s">
        <v>704</v>
      </c>
      <c r="L176" s="42">
        <v>2201085</v>
      </c>
      <c r="M176" s="42" t="s">
        <v>1232</v>
      </c>
      <c r="N176" s="42">
        <v>220108500</v>
      </c>
      <c r="O176" s="42" t="s">
        <v>1602</v>
      </c>
      <c r="P176" s="42" t="s">
        <v>2008</v>
      </c>
      <c r="Q176" s="42" t="s">
        <v>29</v>
      </c>
      <c r="R176" s="87" t="s">
        <v>1857</v>
      </c>
      <c r="S176" s="87">
        <v>20</v>
      </c>
      <c r="T176" s="87">
        <v>520</v>
      </c>
      <c r="U176" s="80">
        <v>125</v>
      </c>
      <c r="V176" s="87">
        <v>125</v>
      </c>
      <c r="W176" s="87">
        <v>125</v>
      </c>
      <c r="X176" s="87">
        <v>125</v>
      </c>
      <c r="Y176" s="242">
        <v>563</v>
      </c>
      <c r="Z176" s="245">
        <f>IF(
'Tablero de control'!$U176="NP",
 0,
  IF(
     'Tablero de control'!$Q176&lt;&gt;"Reducción",
     'Tablero de control'!$Y176*100/'Tablero de control'!$U176,
     IF(
       'Tablero de control'!$U176&gt;='Tablero de control'!$Y176,
       100,
       IF(
         'Tablero de control'!$S176&lt;='Tablero de control'!$Y176,
         0,
         (('Tablero de control'!$S176-'Tablero de control'!$U176)-('Tablero de control'!$Y176-'Tablero de control'!$U176))*100/('Tablero de control'!$S176-'Tablero de control'!$U176)
       )
     )
   )
)</f>
        <v>450.4</v>
      </c>
      <c r="AA176" s="254">
        <f>IF('Tablero de control'!$Z176&gt;100,100,'Tablero de control'!$Z176)</f>
        <v>100</v>
      </c>
      <c r="AB176" s="37" t="str">
        <f>IF(
  'Tablero de control'!$U176="NP",
  "NO PROGRAMADA",
  IF(
    OR('Tablero de control'!$Y176="",'Tablero de control'!$Z176&lt;=0),
    "SIN AVANCE",
    IF(
      'Tablero de control'!$Z176&lt;Parametros!$D$4*Parametros!$G$9,
      "MUY DEFICIENTE",
    IF(
      'Tablero de control'!$Z176&lt;Parametros!$D$4*Parametros!$G$8,
      "DEFICIENTE",
   IF(
      'Tablero de control'!$Z176&lt;Parametros!$D$4*Parametros!$G$7,
      "ACEPTABLE",
      IF(
        'Tablero de control'!$Z176&lt;Parametros!$D$4*Parametros!$G$6,
        "BUENO",
        IF(
          'Tablero de control'!$Z176&lt;Parametros!$D$4*Parametros!$G$5,
          "SATISFACTORIO",
          IF(
            'Tablero de control'!$Z176&gt;=Parametros!$D$4*Parametros!$G$4,
            "OPTIMO"
          )
        )
      )
    )
  )
)
)
)</f>
        <v>OPTIMO</v>
      </c>
    </row>
    <row r="177" spans="1:28" s="38" customFormat="1" ht="76.5" customHeight="1" x14ac:dyDescent="0.25">
      <c r="A177" s="286" t="s">
        <v>240</v>
      </c>
      <c r="B177" s="42" t="s">
        <v>250</v>
      </c>
      <c r="C177" s="42" t="s">
        <v>290</v>
      </c>
      <c r="D177" s="42" t="s">
        <v>348</v>
      </c>
      <c r="E177" s="42" t="s">
        <v>397</v>
      </c>
      <c r="F177" s="51">
        <v>44.81</v>
      </c>
      <c r="G177" s="51">
        <v>46</v>
      </c>
      <c r="H177" s="51" t="s">
        <v>1910</v>
      </c>
      <c r="I177" s="51" t="s">
        <v>1935</v>
      </c>
      <c r="J177" s="273">
        <v>174</v>
      </c>
      <c r="K177" s="42" t="s">
        <v>705</v>
      </c>
      <c r="L177" s="42" t="s">
        <v>1233</v>
      </c>
      <c r="M177" s="42" t="s">
        <v>50</v>
      </c>
      <c r="N177" s="42">
        <v>220100500</v>
      </c>
      <c r="O177" s="42" t="s">
        <v>1598</v>
      </c>
      <c r="P177" s="42" t="s">
        <v>2008</v>
      </c>
      <c r="Q177" s="42" t="s">
        <v>30</v>
      </c>
      <c r="R177" s="82" t="s">
        <v>1858</v>
      </c>
      <c r="S177" s="87">
        <v>4</v>
      </c>
      <c r="T177" s="87">
        <v>4</v>
      </c>
      <c r="U177" s="80">
        <v>4</v>
      </c>
      <c r="V177" s="87">
        <v>4</v>
      </c>
      <c r="W177" s="87">
        <v>4</v>
      </c>
      <c r="X177" s="87">
        <v>4</v>
      </c>
      <c r="Y177" s="242">
        <v>4</v>
      </c>
      <c r="Z177" s="245">
        <f>IF(
'Tablero de control'!$U177="NP",
 0,
  IF(
     'Tablero de control'!$Q177&lt;&gt;"Reducción",
     'Tablero de control'!$Y177*100/'Tablero de control'!$U177,
     IF(
       'Tablero de control'!$U177&gt;='Tablero de control'!$Y177,
       100,
       IF(
         'Tablero de control'!$S177&lt;='Tablero de control'!$Y177,
         0,
         (('Tablero de control'!$S177-'Tablero de control'!$U177)-('Tablero de control'!$Y177-'Tablero de control'!$U177))*100/('Tablero de control'!$S177-'Tablero de control'!$U177)
       )
     )
   )
)</f>
        <v>100</v>
      </c>
      <c r="AA177" s="254">
        <f>IF('Tablero de control'!$Z177&gt;100,100,'Tablero de control'!$Z177)</f>
        <v>100</v>
      </c>
      <c r="AB177" s="37" t="str">
        <f>IF(
  'Tablero de control'!$U177="NP",
  "NO PROGRAMADA",
  IF(
    OR('Tablero de control'!$Y177="",'Tablero de control'!$Z177&lt;=0),
    "SIN AVANCE",
    IF(
      'Tablero de control'!$Z177&lt;Parametros!$D$4*Parametros!$G$9,
      "MUY DEFICIENTE",
    IF(
      'Tablero de control'!$Z177&lt;Parametros!$D$4*Parametros!$G$8,
      "DEFICIENTE",
   IF(
      'Tablero de control'!$Z177&lt;Parametros!$D$4*Parametros!$G$7,
      "ACEPTABLE",
      IF(
        'Tablero de control'!$Z177&lt;Parametros!$D$4*Parametros!$G$6,
        "BUENO",
        IF(
          'Tablero de control'!$Z177&lt;Parametros!$D$4*Parametros!$G$5,
          "SATISFACTORIO",
          IF(
            'Tablero de control'!$Z177&gt;=Parametros!$D$4*Parametros!$G$4,
            "OPTIMO"
          )
        )
      )
    )
  )
)
)
)</f>
        <v>OPTIMO</v>
      </c>
    </row>
    <row r="178" spans="1:28" s="38" customFormat="1" ht="51" customHeight="1" x14ac:dyDescent="0.25">
      <c r="A178" s="286" t="s">
        <v>240</v>
      </c>
      <c r="B178" s="42" t="s">
        <v>250</v>
      </c>
      <c r="C178" s="42" t="s">
        <v>290</v>
      </c>
      <c r="D178" s="42" t="s">
        <v>348</v>
      </c>
      <c r="E178" s="42" t="s">
        <v>397</v>
      </c>
      <c r="F178" s="51">
        <v>44.81</v>
      </c>
      <c r="G178" s="51">
        <v>46</v>
      </c>
      <c r="H178" s="51" t="s">
        <v>1910</v>
      </c>
      <c r="I178" s="51" t="s">
        <v>1935</v>
      </c>
      <c r="J178" s="273">
        <v>175</v>
      </c>
      <c r="K178" s="42" t="s">
        <v>706</v>
      </c>
      <c r="L178" s="42">
        <v>2201048</v>
      </c>
      <c r="M178" s="42" t="s">
        <v>1234</v>
      </c>
      <c r="N178" s="42">
        <v>220104800</v>
      </c>
      <c r="O178" s="42" t="s">
        <v>1603</v>
      </c>
      <c r="P178" s="42" t="s">
        <v>2008</v>
      </c>
      <c r="Q178" s="42" t="s">
        <v>30</v>
      </c>
      <c r="R178" s="87" t="s">
        <v>1858</v>
      </c>
      <c r="S178" s="87">
        <v>0</v>
      </c>
      <c r="T178" s="87">
        <v>1</v>
      </c>
      <c r="U178" s="80">
        <v>1</v>
      </c>
      <c r="V178" s="87">
        <v>1</v>
      </c>
      <c r="W178" s="87">
        <v>1</v>
      </c>
      <c r="X178" s="87">
        <v>1</v>
      </c>
      <c r="Y178" s="242">
        <v>1</v>
      </c>
      <c r="Z178" s="245">
        <f>IF(
'Tablero de control'!$U178="NP",
 0,
  IF(
     'Tablero de control'!$Q178&lt;&gt;"Reducción",
     'Tablero de control'!$Y178*100/'Tablero de control'!$U178,
     IF(
       'Tablero de control'!$U178&gt;='Tablero de control'!$Y178,
       100,
       IF(
         'Tablero de control'!$S178&lt;='Tablero de control'!$Y178,
         0,
         (('Tablero de control'!$S178-'Tablero de control'!$U178)-('Tablero de control'!$Y178-'Tablero de control'!$U178))*100/('Tablero de control'!$S178-'Tablero de control'!$U178)
       )
     )
   )
)</f>
        <v>100</v>
      </c>
      <c r="AA178" s="254">
        <f>IF('Tablero de control'!$Z178&gt;100,100,'Tablero de control'!$Z178)</f>
        <v>100</v>
      </c>
      <c r="AB178" s="37" t="str">
        <f>IF(
  'Tablero de control'!$U178="NP",
  "NO PROGRAMADA",
  IF(
    OR('Tablero de control'!$Y178="",'Tablero de control'!$Z178&lt;=0),
    "SIN AVANCE",
    IF(
      'Tablero de control'!$Z178&lt;Parametros!$D$4*Parametros!$G$9,
      "MUY DEFICIENTE",
    IF(
      'Tablero de control'!$Z178&lt;Parametros!$D$4*Parametros!$G$8,
      "DEFICIENTE",
   IF(
      'Tablero de control'!$Z178&lt;Parametros!$D$4*Parametros!$G$7,
      "ACEPTABLE",
      IF(
        'Tablero de control'!$Z178&lt;Parametros!$D$4*Parametros!$G$6,
        "BUENO",
        IF(
          'Tablero de control'!$Z178&lt;Parametros!$D$4*Parametros!$G$5,
          "SATISFACTORIO",
          IF(
            'Tablero de control'!$Z178&gt;=Parametros!$D$4*Parametros!$G$4,
            "OPTIMO"
          )
        )
      )
    )
  )
)
)
)</f>
        <v>OPTIMO</v>
      </c>
    </row>
    <row r="179" spans="1:28" s="38" customFormat="1" ht="84" customHeight="1" x14ac:dyDescent="0.25">
      <c r="A179" s="286" t="s">
        <v>240</v>
      </c>
      <c r="B179" s="42" t="s">
        <v>250</v>
      </c>
      <c r="C179" s="42" t="s">
        <v>290</v>
      </c>
      <c r="D179" s="42" t="s">
        <v>348</v>
      </c>
      <c r="E179" s="42" t="s">
        <v>397</v>
      </c>
      <c r="F179" s="51">
        <v>44.81</v>
      </c>
      <c r="G179" s="51">
        <v>46</v>
      </c>
      <c r="H179" s="51" t="s">
        <v>1910</v>
      </c>
      <c r="I179" s="51" t="s">
        <v>1935</v>
      </c>
      <c r="J179" s="273">
        <v>176</v>
      </c>
      <c r="K179" s="42" t="s">
        <v>707</v>
      </c>
      <c r="L179" s="42" t="s">
        <v>1235</v>
      </c>
      <c r="M179" s="42" t="s">
        <v>1236</v>
      </c>
      <c r="N179" s="42">
        <v>220106400</v>
      </c>
      <c r="O179" s="42" t="s">
        <v>1604</v>
      </c>
      <c r="P179" s="42" t="s">
        <v>2008</v>
      </c>
      <c r="Q179" s="42" t="s">
        <v>30</v>
      </c>
      <c r="R179" s="82" t="s">
        <v>1858</v>
      </c>
      <c r="S179" s="88">
        <v>1393</v>
      </c>
      <c r="T179" s="88">
        <v>1393</v>
      </c>
      <c r="U179" s="80">
        <v>1393</v>
      </c>
      <c r="V179" s="88">
        <v>1393</v>
      </c>
      <c r="W179" s="88">
        <v>1393</v>
      </c>
      <c r="X179" s="88">
        <v>1393</v>
      </c>
      <c r="Y179" s="242">
        <v>1393</v>
      </c>
      <c r="Z179" s="245">
        <f>IF(
'Tablero de control'!$U179="NP",
 0,
  IF(
     'Tablero de control'!$Q179&lt;&gt;"Reducción",
     'Tablero de control'!$Y179*100/'Tablero de control'!$U179,
     IF(
       'Tablero de control'!$U179&gt;='Tablero de control'!$Y179,
       100,
       IF(
         'Tablero de control'!$S179&lt;='Tablero de control'!$Y179,
         0,
         (('Tablero de control'!$S179-'Tablero de control'!$U179)-('Tablero de control'!$Y179-'Tablero de control'!$U179))*100/('Tablero de control'!$S179-'Tablero de control'!$U179)
       )
     )
   )
)</f>
        <v>100</v>
      </c>
      <c r="AA179" s="254">
        <f>IF('Tablero de control'!$Z179&gt;100,100,'Tablero de control'!$Z179)</f>
        <v>100</v>
      </c>
      <c r="AB179" s="37" t="str">
        <f>IF(
  'Tablero de control'!$U179="NP",
  "NO PROGRAMADA",
  IF(
    OR('Tablero de control'!$Y179="",'Tablero de control'!$Z179&lt;=0),
    "SIN AVANCE",
    IF(
      'Tablero de control'!$Z179&lt;Parametros!$D$4*Parametros!$G$9,
      "MUY DEFICIENTE",
    IF(
      'Tablero de control'!$Z179&lt;Parametros!$D$4*Parametros!$G$8,
      "DEFICIENTE",
   IF(
      'Tablero de control'!$Z179&lt;Parametros!$D$4*Parametros!$G$7,
      "ACEPTABLE",
      IF(
        'Tablero de control'!$Z179&lt;Parametros!$D$4*Parametros!$G$6,
        "BUENO",
        IF(
          'Tablero de control'!$Z179&lt;Parametros!$D$4*Parametros!$G$5,
          "SATISFACTORIO",
          IF(
            'Tablero de control'!$Z179&gt;=Parametros!$D$4*Parametros!$G$4,
            "OPTIMO"
          )
        )
      )
    )
  )
)
)
)</f>
        <v>OPTIMO</v>
      </c>
    </row>
    <row r="180" spans="1:28" s="38" customFormat="1" ht="51" customHeight="1" x14ac:dyDescent="0.25">
      <c r="A180" s="286" t="s">
        <v>240</v>
      </c>
      <c r="B180" s="42" t="s">
        <v>250</v>
      </c>
      <c r="C180" s="42" t="s">
        <v>290</v>
      </c>
      <c r="D180" s="42" t="s">
        <v>348</v>
      </c>
      <c r="E180" s="42" t="s">
        <v>397</v>
      </c>
      <c r="F180" s="51">
        <v>44.81</v>
      </c>
      <c r="G180" s="51">
        <v>46</v>
      </c>
      <c r="H180" s="51" t="s">
        <v>1910</v>
      </c>
      <c r="I180" s="51" t="s">
        <v>1935</v>
      </c>
      <c r="J180" s="273">
        <v>177</v>
      </c>
      <c r="K180" s="42" t="s">
        <v>708</v>
      </c>
      <c r="L180" s="42" t="s">
        <v>1237</v>
      </c>
      <c r="M180" s="42" t="s">
        <v>42</v>
      </c>
      <c r="N180" s="42">
        <v>220107400</v>
      </c>
      <c r="O180" s="42" t="s">
        <v>149</v>
      </c>
      <c r="P180" s="42" t="s">
        <v>2008</v>
      </c>
      <c r="Q180" s="42" t="s">
        <v>30</v>
      </c>
      <c r="R180" s="89" t="s">
        <v>1858</v>
      </c>
      <c r="S180" s="89">
        <v>37</v>
      </c>
      <c r="T180" s="89">
        <v>37</v>
      </c>
      <c r="U180" s="80">
        <v>37</v>
      </c>
      <c r="V180" s="89">
        <v>37</v>
      </c>
      <c r="W180" s="89">
        <v>37</v>
      </c>
      <c r="X180" s="89">
        <v>37</v>
      </c>
      <c r="Y180" s="279">
        <v>37</v>
      </c>
      <c r="Z180" s="245">
        <f>IF(
'Tablero de control'!$U180="NP",
 0,
  IF(
     'Tablero de control'!$Q180&lt;&gt;"Reducción",
     'Tablero de control'!$Y180*100/'Tablero de control'!$U180,
     IF(
       'Tablero de control'!$U180&gt;='Tablero de control'!$Y180,
       100,
       IF(
         'Tablero de control'!$S180&lt;='Tablero de control'!$Y180,
         0,
         (('Tablero de control'!$S180-'Tablero de control'!$U180)-('Tablero de control'!$Y180-'Tablero de control'!$U180))*100/('Tablero de control'!$S180-'Tablero de control'!$U180)
       )
     )
   )
)</f>
        <v>100</v>
      </c>
      <c r="AA180" s="254">
        <f>IF('Tablero de control'!$Z180&gt;100,100,'Tablero de control'!$Z180)</f>
        <v>100</v>
      </c>
      <c r="AB180" s="37" t="str">
        <f>IF(
  'Tablero de control'!$U180="NP",
  "NO PROGRAMADA",
  IF(
    OR('Tablero de control'!$Y180="",'Tablero de control'!$Z180&lt;=0),
    "SIN AVANCE",
    IF(
      'Tablero de control'!$Z180&lt;Parametros!$D$4*Parametros!$G$9,
      "MUY DEFICIENTE",
    IF(
      'Tablero de control'!$Z180&lt;Parametros!$D$4*Parametros!$G$8,
      "DEFICIENTE",
   IF(
      'Tablero de control'!$Z180&lt;Parametros!$D$4*Parametros!$G$7,
      "ACEPTABLE",
      IF(
        'Tablero de control'!$Z180&lt;Parametros!$D$4*Parametros!$G$6,
        "BUENO",
        IF(
          'Tablero de control'!$Z180&lt;Parametros!$D$4*Parametros!$G$5,
          "SATISFACTORIO",
          IF(
            'Tablero de control'!$Z180&gt;=Parametros!$D$4*Parametros!$G$4,
            "OPTIMO"
          )
        )
      )
    )
  )
)
)
)</f>
        <v>OPTIMO</v>
      </c>
    </row>
    <row r="181" spans="1:28" s="38" customFormat="1" ht="51" customHeight="1" x14ac:dyDescent="0.25">
      <c r="A181" s="286" t="s">
        <v>240</v>
      </c>
      <c r="B181" s="42" t="s">
        <v>250</v>
      </c>
      <c r="C181" s="42" t="s">
        <v>290</v>
      </c>
      <c r="D181" s="42" t="s">
        <v>348</v>
      </c>
      <c r="E181" s="42" t="s">
        <v>397</v>
      </c>
      <c r="F181" s="51">
        <v>44.81</v>
      </c>
      <c r="G181" s="51">
        <v>46</v>
      </c>
      <c r="H181" s="51" t="s">
        <v>1910</v>
      </c>
      <c r="I181" s="51" t="s">
        <v>1935</v>
      </c>
      <c r="J181" s="273">
        <v>178</v>
      </c>
      <c r="K181" s="42" t="s">
        <v>709</v>
      </c>
      <c r="L181" s="42">
        <v>2201038</v>
      </c>
      <c r="M181" s="42" t="s">
        <v>1238</v>
      </c>
      <c r="N181" s="42">
        <v>220103800</v>
      </c>
      <c r="O181" s="42" t="s">
        <v>1605</v>
      </c>
      <c r="P181" s="42" t="s">
        <v>2008</v>
      </c>
      <c r="Q181" s="42" t="s">
        <v>29</v>
      </c>
      <c r="R181" s="87" t="s">
        <v>1857</v>
      </c>
      <c r="S181" s="90">
        <v>7685</v>
      </c>
      <c r="T181" s="90">
        <v>7735</v>
      </c>
      <c r="U181" s="80">
        <v>7685</v>
      </c>
      <c r="V181" s="87">
        <v>7735</v>
      </c>
      <c r="W181" s="90">
        <v>7735</v>
      </c>
      <c r="X181" s="90">
        <v>7735</v>
      </c>
      <c r="Y181" s="242">
        <v>7685</v>
      </c>
      <c r="Z181" s="245">
        <f>IF(
'Tablero de control'!$U181="NP",
 0,
  IF(
     'Tablero de control'!$Q181&lt;&gt;"Reducción",
     'Tablero de control'!$Y181*100/'Tablero de control'!$U181,
     IF(
       'Tablero de control'!$U181&gt;='Tablero de control'!$Y181,
       100,
       IF(
         'Tablero de control'!$S181&lt;='Tablero de control'!$Y181,
         0,
         (('Tablero de control'!$S181-'Tablero de control'!$U181)-('Tablero de control'!$Y181-'Tablero de control'!$U181))*100/('Tablero de control'!$S181-'Tablero de control'!$U181)
       )
     )
   )
)</f>
        <v>100</v>
      </c>
      <c r="AA181" s="254">
        <f>IF('Tablero de control'!$Z181&gt;100,100,'Tablero de control'!$Z181)</f>
        <v>100</v>
      </c>
      <c r="AB181" s="37" t="str">
        <f>IF(
  'Tablero de control'!$U181="NP",
  "NO PROGRAMADA",
  IF(
    OR('Tablero de control'!$Y181="",'Tablero de control'!$Z181&lt;=0),
    "SIN AVANCE",
    IF(
      'Tablero de control'!$Z181&lt;Parametros!$D$4*Parametros!$G$9,
      "MUY DEFICIENTE",
    IF(
      'Tablero de control'!$Z181&lt;Parametros!$D$4*Parametros!$G$8,
      "DEFICIENTE",
   IF(
      'Tablero de control'!$Z181&lt;Parametros!$D$4*Parametros!$G$7,
      "ACEPTABLE",
      IF(
        'Tablero de control'!$Z181&lt;Parametros!$D$4*Parametros!$G$6,
        "BUENO",
        IF(
          'Tablero de control'!$Z181&lt;Parametros!$D$4*Parametros!$G$5,
          "SATISFACTORIO",
          IF(
            'Tablero de control'!$Z181&gt;=Parametros!$D$4*Parametros!$G$4,
            "OPTIMO"
          )
        )
      )
    )
  )
)
)
)</f>
        <v>OPTIMO</v>
      </c>
    </row>
    <row r="182" spans="1:28" s="38" customFormat="1" ht="63.75" customHeight="1" x14ac:dyDescent="0.25">
      <c r="A182" s="286" t="s">
        <v>240</v>
      </c>
      <c r="B182" s="42" t="s">
        <v>250</v>
      </c>
      <c r="C182" s="42" t="s">
        <v>290</v>
      </c>
      <c r="D182" s="42" t="s">
        <v>348</v>
      </c>
      <c r="E182" s="42" t="s">
        <v>397</v>
      </c>
      <c r="F182" s="51">
        <v>44.81</v>
      </c>
      <c r="G182" s="51">
        <v>46</v>
      </c>
      <c r="H182" s="51" t="s">
        <v>1910</v>
      </c>
      <c r="I182" s="51" t="s">
        <v>1935</v>
      </c>
      <c r="J182" s="273">
        <v>179</v>
      </c>
      <c r="K182" s="42" t="s">
        <v>710</v>
      </c>
      <c r="L182" s="42">
        <v>2201071</v>
      </c>
      <c r="M182" s="42" t="s">
        <v>1239</v>
      </c>
      <c r="N182" s="42">
        <v>220107101</v>
      </c>
      <c r="O182" s="42" t="s">
        <v>1606</v>
      </c>
      <c r="P182" s="42" t="s">
        <v>2008</v>
      </c>
      <c r="Q182" s="42" t="s">
        <v>30</v>
      </c>
      <c r="R182" s="82" t="s">
        <v>1858</v>
      </c>
      <c r="S182" s="88">
        <v>2039</v>
      </c>
      <c r="T182" s="88">
        <v>2039</v>
      </c>
      <c r="U182" s="80">
        <v>2039</v>
      </c>
      <c r="V182" s="88">
        <v>2039</v>
      </c>
      <c r="W182" s="88">
        <v>2039</v>
      </c>
      <c r="X182" s="88">
        <v>2039</v>
      </c>
      <c r="Y182" s="243">
        <v>2039</v>
      </c>
      <c r="Z182" s="245">
        <f>IF(
'Tablero de control'!$U182="NP",
 0,
  IF(
     'Tablero de control'!$Q182&lt;&gt;"Reducción",
     'Tablero de control'!$Y182*100/'Tablero de control'!$U182,
     IF(
       'Tablero de control'!$U182&gt;='Tablero de control'!$Y182,
       100,
       IF(
         'Tablero de control'!$S182&lt;='Tablero de control'!$Y182,
         0,
         (('Tablero de control'!$S182-'Tablero de control'!$U182)-('Tablero de control'!$Y182-'Tablero de control'!$U182))*100/('Tablero de control'!$S182-'Tablero de control'!$U182)
       )
     )
   )
)</f>
        <v>100</v>
      </c>
      <c r="AA182" s="254">
        <f>IF('Tablero de control'!$Z182&gt;100,100,'Tablero de control'!$Z182)</f>
        <v>100</v>
      </c>
      <c r="AB182" s="37" t="str">
        <f>IF(
  'Tablero de control'!$U182="NP",
  "NO PROGRAMADA",
  IF(
    OR('Tablero de control'!$Y182="",'Tablero de control'!$Z182&lt;=0),
    "SIN AVANCE",
    IF(
      'Tablero de control'!$Z182&lt;Parametros!$D$4*Parametros!$G$9,
      "MUY DEFICIENTE",
    IF(
      'Tablero de control'!$Z182&lt;Parametros!$D$4*Parametros!$G$8,
      "DEFICIENTE",
   IF(
      'Tablero de control'!$Z182&lt;Parametros!$D$4*Parametros!$G$7,
      "ACEPTABLE",
      IF(
        'Tablero de control'!$Z182&lt;Parametros!$D$4*Parametros!$G$6,
        "BUENO",
        IF(
          'Tablero de control'!$Z182&lt;Parametros!$D$4*Parametros!$G$5,
          "SATISFACTORIO",
          IF(
            'Tablero de control'!$Z182&gt;=Parametros!$D$4*Parametros!$G$4,
            "OPTIMO"
          )
        )
      )
    )
  )
)
)
)</f>
        <v>OPTIMO</v>
      </c>
    </row>
    <row r="183" spans="1:28" s="38" customFormat="1" ht="51" customHeight="1" x14ac:dyDescent="0.25">
      <c r="A183" s="286" t="s">
        <v>240</v>
      </c>
      <c r="B183" s="42" t="s">
        <v>250</v>
      </c>
      <c r="C183" s="42" t="s">
        <v>290</v>
      </c>
      <c r="D183" s="42" t="s">
        <v>348</v>
      </c>
      <c r="E183" s="42" t="s">
        <v>397</v>
      </c>
      <c r="F183" s="51">
        <v>44.81</v>
      </c>
      <c r="G183" s="51">
        <v>46</v>
      </c>
      <c r="H183" s="51" t="s">
        <v>1910</v>
      </c>
      <c r="I183" s="51" t="s">
        <v>1935</v>
      </c>
      <c r="J183" s="273">
        <v>180</v>
      </c>
      <c r="K183" s="42" t="s">
        <v>711</v>
      </c>
      <c r="L183" s="42">
        <v>2201015</v>
      </c>
      <c r="M183" s="42" t="s">
        <v>1240</v>
      </c>
      <c r="N183" s="42">
        <v>220101500</v>
      </c>
      <c r="O183" s="42" t="s">
        <v>1607</v>
      </c>
      <c r="P183" s="42" t="s">
        <v>2008</v>
      </c>
      <c r="Q183" s="42" t="s">
        <v>30</v>
      </c>
      <c r="R183" s="82" t="s">
        <v>1858</v>
      </c>
      <c r="S183" s="87">
        <v>1</v>
      </c>
      <c r="T183" s="87">
        <v>1</v>
      </c>
      <c r="U183" s="80">
        <v>1</v>
      </c>
      <c r="V183" s="87">
        <v>1</v>
      </c>
      <c r="W183" s="87">
        <v>1</v>
      </c>
      <c r="X183" s="87">
        <v>1</v>
      </c>
      <c r="Y183" s="243">
        <v>1</v>
      </c>
      <c r="Z183" s="245">
        <f>IF(
'Tablero de control'!$U183="NP",
 0,
  IF(
     'Tablero de control'!$Q183&lt;&gt;"Reducción",
     'Tablero de control'!$Y183*100/'Tablero de control'!$U183,
     IF(
       'Tablero de control'!$U183&gt;='Tablero de control'!$Y183,
       100,
       IF(
         'Tablero de control'!$S183&lt;='Tablero de control'!$Y183,
         0,
         (('Tablero de control'!$S183-'Tablero de control'!$U183)-('Tablero de control'!$Y183-'Tablero de control'!$U183))*100/('Tablero de control'!$S183-'Tablero de control'!$U183)
       )
     )
   )
)</f>
        <v>100</v>
      </c>
      <c r="AA183" s="254">
        <f>IF('Tablero de control'!$Z183&gt;100,100,'Tablero de control'!$Z183)</f>
        <v>100</v>
      </c>
      <c r="AB183" s="37" t="str">
        <f>IF(
  'Tablero de control'!$U183="NP",
  "NO PROGRAMADA",
  IF(
    OR('Tablero de control'!$Y183="",'Tablero de control'!$Z183&lt;=0),
    "SIN AVANCE",
    IF(
      'Tablero de control'!$Z183&lt;Parametros!$D$4*Parametros!$G$9,
      "MUY DEFICIENTE",
    IF(
      'Tablero de control'!$Z183&lt;Parametros!$D$4*Parametros!$G$8,
      "DEFICIENTE",
   IF(
      'Tablero de control'!$Z183&lt;Parametros!$D$4*Parametros!$G$7,
      "ACEPTABLE",
      IF(
        'Tablero de control'!$Z183&lt;Parametros!$D$4*Parametros!$G$6,
        "BUENO",
        IF(
          'Tablero de control'!$Z183&lt;Parametros!$D$4*Parametros!$G$5,
          "SATISFACTORIO",
          IF(
            'Tablero de control'!$Z183&gt;=Parametros!$D$4*Parametros!$G$4,
            "OPTIMO"
          )
        )
      )
    )
  )
)
)
)</f>
        <v>OPTIMO</v>
      </c>
    </row>
    <row r="184" spans="1:28" s="38" customFormat="1" ht="51" customHeight="1" x14ac:dyDescent="0.25">
      <c r="A184" s="286" t="s">
        <v>240</v>
      </c>
      <c r="B184" s="42" t="s">
        <v>250</v>
      </c>
      <c r="C184" s="42" t="s">
        <v>290</v>
      </c>
      <c r="D184" s="42" t="s">
        <v>348</v>
      </c>
      <c r="E184" s="42" t="s">
        <v>397</v>
      </c>
      <c r="F184" s="51">
        <v>44.81</v>
      </c>
      <c r="G184" s="51">
        <v>46</v>
      </c>
      <c r="H184" s="51" t="s">
        <v>1910</v>
      </c>
      <c r="I184" s="51" t="s">
        <v>1935</v>
      </c>
      <c r="J184" s="273">
        <v>181</v>
      </c>
      <c r="K184" s="42" t="s">
        <v>712</v>
      </c>
      <c r="L184" s="42" t="s">
        <v>1241</v>
      </c>
      <c r="M184" s="42" t="s">
        <v>1242</v>
      </c>
      <c r="N184" s="42">
        <v>220108700</v>
      </c>
      <c r="O184" s="42" t="s">
        <v>1608</v>
      </c>
      <c r="P184" s="42" t="s">
        <v>2008</v>
      </c>
      <c r="Q184" s="42" t="s">
        <v>30</v>
      </c>
      <c r="R184" s="87" t="s">
        <v>1858</v>
      </c>
      <c r="S184" s="87">
        <v>0</v>
      </c>
      <c r="T184" s="87">
        <v>1</v>
      </c>
      <c r="U184" s="80">
        <v>1</v>
      </c>
      <c r="V184" s="87">
        <v>1</v>
      </c>
      <c r="W184" s="87">
        <v>1</v>
      </c>
      <c r="X184" s="87">
        <v>1</v>
      </c>
      <c r="Y184" s="243">
        <v>1</v>
      </c>
      <c r="Z184" s="245">
        <f>IF(
'Tablero de control'!$U184="NP",
 0,
  IF(
     'Tablero de control'!$Q184&lt;&gt;"Reducción",
     'Tablero de control'!$Y184*100/'Tablero de control'!$U184,
     IF(
       'Tablero de control'!$U184&gt;='Tablero de control'!$Y184,
       100,
       IF(
         'Tablero de control'!$S184&lt;='Tablero de control'!$Y184,
         0,
         (('Tablero de control'!$S184-'Tablero de control'!$U184)-('Tablero de control'!$Y184-'Tablero de control'!$U184))*100/('Tablero de control'!$S184-'Tablero de control'!$U184)
       )
     )
   )
)</f>
        <v>100</v>
      </c>
      <c r="AA184" s="254">
        <f>IF('Tablero de control'!$Z184&gt;100,100,'Tablero de control'!$Z184)</f>
        <v>100</v>
      </c>
      <c r="AB184" s="37" t="str">
        <f>IF(
  'Tablero de control'!$U184="NP",
  "NO PROGRAMADA",
  IF(
    OR('Tablero de control'!$Y184="",'Tablero de control'!$Z184&lt;=0),
    "SIN AVANCE",
    IF(
      'Tablero de control'!$Z184&lt;Parametros!$D$4*Parametros!$G$9,
      "MUY DEFICIENTE",
    IF(
      'Tablero de control'!$Z184&lt;Parametros!$D$4*Parametros!$G$8,
      "DEFICIENTE",
   IF(
      'Tablero de control'!$Z184&lt;Parametros!$D$4*Parametros!$G$7,
      "ACEPTABLE",
      IF(
        'Tablero de control'!$Z184&lt;Parametros!$D$4*Parametros!$G$6,
        "BUENO",
        IF(
          'Tablero de control'!$Z184&lt;Parametros!$D$4*Parametros!$G$5,
          "SATISFACTORIO",
          IF(
            'Tablero de control'!$Z184&gt;=Parametros!$D$4*Parametros!$G$4,
            "OPTIMO"
          )
        )
      )
    )
  )
)
)
)</f>
        <v>OPTIMO</v>
      </c>
    </row>
    <row r="185" spans="1:28" s="38" customFormat="1" ht="51" customHeight="1" x14ac:dyDescent="0.25">
      <c r="A185" s="286" t="s">
        <v>240</v>
      </c>
      <c r="B185" s="42" t="s">
        <v>250</v>
      </c>
      <c r="C185" s="42" t="s">
        <v>290</v>
      </c>
      <c r="D185" s="42" t="s">
        <v>348</v>
      </c>
      <c r="E185" s="42" t="s">
        <v>397</v>
      </c>
      <c r="F185" s="51">
        <v>44.81</v>
      </c>
      <c r="G185" s="51">
        <v>46</v>
      </c>
      <c r="H185" s="51" t="s">
        <v>1910</v>
      </c>
      <c r="I185" s="51" t="s">
        <v>1935</v>
      </c>
      <c r="J185" s="273">
        <v>182</v>
      </c>
      <c r="K185" s="42" t="s">
        <v>713</v>
      </c>
      <c r="L185" s="42" t="s">
        <v>1243</v>
      </c>
      <c r="M185" s="42" t="s">
        <v>1244</v>
      </c>
      <c r="N185" s="42">
        <v>220101800</v>
      </c>
      <c r="O185" s="42" t="s">
        <v>1609</v>
      </c>
      <c r="P185" s="42" t="s">
        <v>2008</v>
      </c>
      <c r="Q185" s="42" t="s">
        <v>30</v>
      </c>
      <c r="R185" s="82" t="s">
        <v>1858</v>
      </c>
      <c r="S185" s="87">
        <v>1</v>
      </c>
      <c r="T185" s="87">
        <v>1</v>
      </c>
      <c r="U185" s="80">
        <v>1</v>
      </c>
      <c r="V185" s="87">
        <v>1</v>
      </c>
      <c r="W185" s="87">
        <v>1</v>
      </c>
      <c r="X185" s="87">
        <v>1</v>
      </c>
      <c r="Y185" s="243">
        <v>1</v>
      </c>
      <c r="Z185" s="245">
        <f>IF(
'Tablero de control'!$U185="NP",
 0,
  IF(
     'Tablero de control'!$Q185&lt;&gt;"Reducción",
     'Tablero de control'!$Y185*100/'Tablero de control'!$U185,
     IF(
       'Tablero de control'!$U185&gt;='Tablero de control'!$Y185,
       100,
       IF(
         'Tablero de control'!$S185&lt;='Tablero de control'!$Y185,
         0,
         (('Tablero de control'!$S185-'Tablero de control'!$U185)-('Tablero de control'!$Y185-'Tablero de control'!$U185))*100/('Tablero de control'!$S185-'Tablero de control'!$U185)
       )
     )
   )
)</f>
        <v>100</v>
      </c>
      <c r="AA185" s="254">
        <f>IF('Tablero de control'!$Z185&gt;100,100,'Tablero de control'!$Z185)</f>
        <v>100</v>
      </c>
      <c r="AB185" s="37" t="str">
        <f>IF(
  'Tablero de control'!$U185="NP",
  "NO PROGRAMADA",
  IF(
    OR('Tablero de control'!$Y185="",'Tablero de control'!$Z185&lt;=0),
    "SIN AVANCE",
    IF(
      'Tablero de control'!$Z185&lt;Parametros!$D$4*Parametros!$G$9,
      "MUY DEFICIENTE",
    IF(
      'Tablero de control'!$Z185&lt;Parametros!$D$4*Parametros!$G$8,
      "DEFICIENTE",
   IF(
      'Tablero de control'!$Z185&lt;Parametros!$D$4*Parametros!$G$7,
      "ACEPTABLE",
      IF(
        'Tablero de control'!$Z185&lt;Parametros!$D$4*Parametros!$G$6,
        "BUENO",
        IF(
          'Tablero de control'!$Z185&lt;Parametros!$D$4*Parametros!$G$5,
          "SATISFACTORIO",
          IF(
            'Tablero de control'!$Z185&gt;=Parametros!$D$4*Parametros!$G$4,
            "OPTIMO"
          )
        )
      )
    )
  )
)
)
)</f>
        <v>OPTIMO</v>
      </c>
    </row>
    <row r="186" spans="1:28" s="38" customFormat="1" ht="58.5" customHeight="1" x14ac:dyDescent="0.25">
      <c r="A186" s="286" t="s">
        <v>240</v>
      </c>
      <c r="B186" s="42" t="s">
        <v>250</v>
      </c>
      <c r="C186" s="42" t="s">
        <v>290</v>
      </c>
      <c r="D186" s="42" t="s">
        <v>348</v>
      </c>
      <c r="E186" s="42" t="s">
        <v>397</v>
      </c>
      <c r="F186" s="51">
        <v>44.81</v>
      </c>
      <c r="G186" s="51">
        <v>46</v>
      </c>
      <c r="H186" s="51" t="s">
        <v>1910</v>
      </c>
      <c r="I186" s="51" t="s">
        <v>1935</v>
      </c>
      <c r="J186" s="273">
        <v>183</v>
      </c>
      <c r="K186" s="42" t="s">
        <v>714</v>
      </c>
      <c r="L186" s="42">
        <v>2201013</v>
      </c>
      <c r="M186" s="42" t="s">
        <v>1245</v>
      </c>
      <c r="N186" s="42">
        <v>220101300</v>
      </c>
      <c r="O186" s="42" t="s">
        <v>1610</v>
      </c>
      <c r="P186" s="42" t="s">
        <v>2008</v>
      </c>
      <c r="Q186" s="42" t="s">
        <v>29</v>
      </c>
      <c r="R186" s="87" t="s">
        <v>1858</v>
      </c>
      <c r="S186" s="87">
        <v>18</v>
      </c>
      <c r="T186" s="87">
        <v>143</v>
      </c>
      <c r="U186" s="80">
        <v>25</v>
      </c>
      <c r="V186" s="87">
        <v>35</v>
      </c>
      <c r="W186" s="87">
        <v>40</v>
      </c>
      <c r="X186" s="87">
        <v>43</v>
      </c>
      <c r="Y186" s="243">
        <v>29</v>
      </c>
      <c r="Z186" s="245">
        <f>IF(
'Tablero de control'!$U186="NP",
 0,
  IF(
     'Tablero de control'!$Q186&lt;&gt;"Reducción",
     'Tablero de control'!$Y186*100/'Tablero de control'!$U186,
     IF(
       'Tablero de control'!$U186&gt;='Tablero de control'!$Y186,
       100,
       IF(
         'Tablero de control'!$S186&lt;='Tablero de control'!$Y186,
         0,
         (('Tablero de control'!$S186-'Tablero de control'!$U186)-('Tablero de control'!$Y186-'Tablero de control'!$U186))*100/('Tablero de control'!$S186-'Tablero de control'!$U186)
       )
     )
   )
)</f>
        <v>116</v>
      </c>
      <c r="AA186" s="254">
        <f>IF('Tablero de control'!$Z186&gt;100,100,'Tablero de control'!$Z186)</f>
        <v>100</v>
      </c>
      <c r="AB186" s="37" t="str">
        <f>IF(
  'Tablero de control'!$U186="NP",
  "NO PROGRAMADA",
  IF(
    OR('Tablero de control'!$Y186="",'Tablero de control'!$Z186&lt;=0),
    "SIN AVANCE",
    IF(
      'Tablero de control'!$Z186&lt;Parametros!$D$4*Parametros!$G$9,
      "MUY DEFICIENTE",
    IF(
      'Tablero de control'!$Z186&lt;Parametros!$D$4*Parametros!$G$8,
      "DEFICIENTE",
   IF(
      'Tablero de control'!$Z186&lt;Parametros!$D$4*Parametros!$G$7,
      "ACEPTABLE",
      IF(
        'Tablero de control'!$Z186&lt;Parametros!$D$4*Parametros!$G$6,
        "BUENO",
        IF(
          'Tablero de control'!$Z186&lt;Parametros!$D$4*Parametros!$G$5,
          "SATISFACTORIO",
          IF(
            'Tablero de control'!$Z186&gt;=Parametros!$D$4*Parametros!$G$4,
            "OPTIMO"
          )
        )
      )
    )
  )
)
)
)</f>
        <v>OPTIMO</v>
      </c>
    </row>
    <row r="187" spans="1:28" s="38" customFormat="1" ht="72" customHeight="1" x14ac:dyDescent="0.25">
      <c r="A187" s="286" t="s">
        <v>240</v>
      </c>
      <c r="B187" s="42" t="s">
        <v>250</v>
      </c>
      <c r="C187" s="42" t="s">
        <v>290</v>
      </c>
      <c r="D187" s="42" t="s">
        <v>348</v>
      </c>
      <c r="E187" s="42" t="s">
        <v>397</v>
      </c>
      <c r="F187" s="51">
        <v>44.81</v>
      </c>
      <c r="G187" s="51">
        <v>46</v>
      </c>
      <c r="H187" s="51" t="s">
        <v>1910</v>
      </c>
      <c r="I187" s="51" t="s">
        <v>1935</v>
      </c>
      <c r="J187" s="273">
        <v>184</v>
      </c>
      <c r="K187" s="42" t="s">
        <v>715</v>
      </c>
      <c r="L187" s="42">
        <v>2201014</v>
      </c>
      <c r="M187" s="42" t="s">
        <v>51</v>
      </c>
      <c r="N187" s="42">
        <v>220101400</v>
      </c>
      <c r="O187" s="42" t="s">
        <v>1611</v>
      </c>
      <c r="P187" s="42" t="s">
        <v>2008</v>
      </c>
      <c r="Q187" s="42" t="s">
        <v>30</v>
      </c>
      <c r="R187" s="82" t="s">
        <v>1858</v>
      </c>
      <c r="S187" s="87">
        <v>385</v>
      </c>
      <c r="T187" s="87">
        <v>385</v>
      </c>
      <c r="U187" s="80">
        <v>385</v>
      </c>
      <c r="V187" s="87">
        <v>385</v>
      </c>
      <c r="W187" s="87">
        <v>385</v>
      </c>
      <c r="X187" s="87">
        <v>385</v>
      </c>
      <c r="Y187" s="243">
        <v>60</v>
      </c>
      <c r="Z187" s="245">
        <f>IF(
'Tablero de control'!$U187="NP",
 0,
  IF(
     'Tablero de control'!$Q187&lt;&gt;"Reducción",
     'Tablero de control'!$Y187*100/'Tablero de control'!$U187,
     IF(
       'Tablero de control'!$U187&gt;='Tablero de control'!$Y187,
       100,
       IF(
         'Tablero de control'!$S187&lt;='Tablero de control'!$Y187,
         0,
         (('Tablero de control'!$S187-'Tablero de control'!$U187)-('Tablero de control'!$Y187-'Tablero de control'!$U187))*100/('Tablero de control'!$S187-'Tablero de control'!$U187)
       )
     )
   )
)</f>
        <v>15.584415584415584</v>
      </c>
      <c r="AA187" s="254">
        <f>IF('Tablero de control'!$Z187&gt;100,100,'Tablero de control'!$Z187)</f>
        <v>15.584415584415584</v>
      </c>
      <c r="AB187" s="37" t="str">
        <f>IF(
  'Tablero de control'!$U187="NP",
  "NO PROGRAMADA",
  IF(
    OR('Tablero de control'!$Y187="",'Tablero de control'!$Z187&lt;=0),
    "SIN AVANCE",
    IF(
      'Tablero de control'!$Z187&lt;Parametros!$D$4*Parametros!$G$9,
      "MUY DEFICIENTE",
    IF(
      'Tablero de control'!$Z187&lt;Parametros!$D$4*Parametros!$G$8,
      "DEFICIENTE",
   IF(
      'Tablero de control'!$Z187&lt;Parametros!$D$4*Parametros!$G$7,
      "ACEPTABLE",
      IF(
        'Tablero de control'!$Z187&lt;Parametros!$D$4*Parametros!$G$6,
        "BUENO",
        IF(
          'Tablero de control'!$Z187&lt;Parametros!$D$4*Parametros!$G$5,
          "SATISFACTORIO",
          IF(
            'Tablero de control'!$Z187&gt;=Parametros!$D$4*Parametros!$G$4,
            "OPTIMO"
          )
        )
      )
    )
  )
)
)
)</f>
        <v>MUY DEFICIENTE</v>
      </c>
    </row>
    <row r="188" spans="1:28" s="38" customFormat="1" ht="81.75" customHeight="1" x14ac:dyDescent="0.25">
      <c r="A188" s="286" t="s">
        <v>240</v>
      </c>
      <c r="B188" s="42" t="s">
        <v>250</v>
      </c>
      <c r="C188" s="42" t="s">
        <v>290</v>
      </c>
      <c r="D188" s="42" t="s">
        <v>348</v>
      </c>
      <c r="E188" s="42" t="s">
        <v>397</v>
      </c>
      <c r="F188" s="51">
        <v>44.81</v>
      </c>
      <c r="G188" s="51">
        <v>46</v>
      </c>
      <c r="H188" s="51" t="s">
        <v>1910</v>
      </c>
      <c r="I188" s="51" t="s">
        <v>1935</v>
      </c>
      <c r="J188" s="273">
        <v>185</v>
      </c>
      <c r="K188" s="42" t="s">
        <v>716</v>
      </c>
      <c r="L188" s="42">
        <v>2201001</v>
      </c>
      <c r="M188" s="42" t="s">
        <v>63</v>
      </c>
      <c r="N188" s="42">
        <v>220100104</v>
      </c>
      <c r="O188" s="42" t="s">
        <v>1892</v>
      </c>
      <c r="P188" s="42" t="s">
        <v>2008</v>
      </c>
      <c r="Q188" s="42" t="s">
        <v>30</v>
      </c>
      <c r="R188" s="82" t="s">
        <v>1858</v>
      </c>
      <c r="S188" s="88">
        <v>9068</v>
      </c>
      <c r="T188" s="88">
        <v>9068</v>
      </c>
      <c r="U188" s="80">
        <v>9068</v>
      </c>
      <c r="V188" s="88">
        <v>9068</v>
      </c>
      <c r="W188" s="88">
        <v>9068</v>
      </c>
      <c r="X188" s="88">
        <v>9068</v>
      </c>
      <c r="Y188" s="243">
        <v>9068</v>
      </c>
      <c r="Z188" s="245">
        <f>IF(
'Tablero de control'!$U188="NP",
 0,
  IF(
     'Tablero de control'!$Q188&lt;&gt;"Reducción",
     'Tablero de control'!$Y188*100/'Tablero de control'!$U188,
     IF(
       'Tablero de control'!$U188&gt;='Tablero de control'!$Y188,
       100,
       IF(
         'Tablero de control'!$S188&lt;='Tablero de control'!$Y188,
         0,
         (('Tablero de control'!$S188-'Tablero de control'!$U188)-('Tablero de control'!$Y188-'Tablero de control'!$U188))*100/('Tablero de control'!$S188-'Tablero de control'!$U188)
       )
     )
   )
)</f>
        <v>100</v>
      </c>
      <c r="AA188" s="254">
        <f>IF('Tablero de control'!$Z188&gt;100,100,'Tablero de control'!$Z188)</f>
        <v>100</v>
      </c>
      <c r="AB188" s="37" t="str">
        <f>IF(
  'Tablero de control'!$U188="NP",
  "NO PROGRAMADA",
  IF(
    OR('Tablero de control'!$Y188="",'Tablero de control'!$Z188&lt;=0),
    "SIN AVANCE",
    IF(
      'Tablero de control'!$Z188&lt;Parametros!$D$4*Parametros!$G$9,
      "MUY DEFICIENTE",
    IF(
      'Tablero de control'!$Z188&lt;Parametros!$D$4*Parametros!$G$8,
      "DEFICIENTE",
   IF(
      'Tablero de control'!$Z188&lt;Parametros!$D$4*Parametros!$G$7,
      "ACEPTABLE",
      IF(
        'Tablero de control'!$Z188&lt;Parametros!$D$4*Parametros!$G$6,
        "BUENO",
        IF(
          'Tablero de control'!$Z188&lt;Parametros!$D$4*Parametros!$G$5,
          "SATISFACTORIO",
          IF(
            'Tablero de control'!$Z188&gt;=Parametros!$D$4*Parametros!$G$4,
            "OPTIMO"
          )
        )
      )
    )
  )
)
)
)</f>
        <v>OPTIMO</v>
      </c>
    </row>
    <row r="189" spans="1:28" s="38" customFormat="1" ht="72" customHeight="1" x14ac:dyDescent="0.25">
      <c r="A189" s="286" t="s">
        <v>240</v>
      </c>
      <c r="B189" s="42" t="s">
        <v>250</v>
      </c>
      <c r="C189" s="42" t="s">
        <v>290</v>
      </c>
      <c r="D189" s="42" t="s">
        <v>348</v>
      </c>
      <c r="E189" s="42" t="s">
        <v>397</v>
      </c>
      <c r="F189" s="51">
        <v>44.81</v>
      </c>
      <c r="G189" s="51">
        <v>46</v>
      </c>
      <c r="H189" s="51" t="s">
        <v>1910</v>
      </c>
      <c r="I189" s="51" t="s">
        <v>1935</v>
      </c>
      <c r="J189" s="273">
        <v>186</v>
      </c>
      <c r="K189" s="42" t="s">
        <v>717</v>
      </c>
      <c r="L189" s="42">
        <v>2201004</v>
      </c>
      <c r="M189" s="42" t="s">
        <v>82</v>
      </c>
      <c r="N189" s="42">
        <v>220100400</v>
      </c>
      <c r="O189" s="42" t="s">
        <v>1612</v>
      </c>
      <c r="P189" s="42" t="s">
        <v>2008</v>
      </c>
      <c r="Q189" s="42" t="s">
        <v>30</v>
      </c>
      <c r="R189" s="87" t="s">
        <v>1858</v>
      </c>
      <c r="S189" s="87">
        <v>0</v>
      </c>
      <c r="T189" s="87">
        <v>1</v>
      </c>
      <c r="U189" s="80">
        <v>1</v>
      </c>
      <c r="V189" s="87">
        <v>1</v>
      </c>
      <c r="W189" s="87">
        <v>1</v>
      </c>
      <c r="X189" s="87">
        <v>1</v>
      </c>
      <c r="Y189" s="243">
        <v>1</v>
      </c>
      <c r="Z189" s="245">
        <f>IF(
'Tablero de control'!$U189="NP",
 0,
  IF(
     'Tablero de control'!$Q189&lt;&gt;"Reducción",
     'Tablero de control'!$Y189*100/'Tablero de control'!$U189,
     IF(
       'Tablero de control'!$U189&gt;='Tablero de control'!$Y189,
       100,
       IF(
         'Tablero de control'!$S189&lt;='Tablero de control'!$Y189,
         0,
         (('Tablero de control'!$S189-'Tablero de control'!$U189)-('Tablero de control'!$Y189-'Tablero de control'!$U189))*100/('Tablero de control'!$S189-'Tablero de control'!$U189)
       )
     )
   )
)</f>
        <v>100</v>
      </c>
      <c r="AA189" s="254">
        <f>IF('Tablero de control'!$Z189&gt;100,100,'Tablero de control'!$Z189)</f>
        <v>100</v>
      </c>
      <c r="AB189" s="37" t="str">
        <f>IF(
  'Tablero de control'!$U189="NP",
  "NO PROGRAMADA",
  IF(
    OR('Tablero de control'!$Y189="",'Tablero de control'!$Z189&lt;=0),
    "SIN AVANCE",
    IF(
      'Tablero de control'!$Z189&lt;Parametros!$D$4*Parametros!$G$9,
      "MUY DEFICIENTE",
    IF(
      'Tablero de control'!$Z189&lt;Parametros!$D$4*Parametros!$G$8,
      "DEFICIENTE",
   IF(
      'Tablero de control'!$Z189&lt;Parametros!$D$4*Parametros!$G$7,
      "ACEPTABLE",
      IF(
        'Tablero de control'!$Z189&lt;Parametros!$D$4*Parametros!$G$6,
        "BUENO",
        IF(
          'Tablero de control'!$Z189&lt;Parametros!$D$4*Parametros!$G$5,
          "SATISFACTORIO",
          IF(
            'Tablero de control'!$Z189&gt;=Parametros!$D$4*Parametros!$G$4,
            "OPTIMO"
          )
        )
      )
    )
  )
)
)
)</f>
        <v>OPTIMO</v>
      </c>
    </row>
    <row r="190" spans="1:28" s="38" customFormat="1" ht="85.5" customHeight="1" x14ac:dyDescent="0.25">
      <c r="A190" s="286" t="s">
        <v>240</v>
      </c>
      <c r="B190" s="42" t="s">
        <v>250</v>
      </c>
      <c r="C190" s="42" t="s">
        <v>290</v>
      </c>
      <c r="D190" s="42" t="s">
        <v>348</v>
      </c>
      <c r="E190" s="42" t="s">
        <v>397</v>
      </c>
      <c r="F190" s="51">
        <v>44.81</v>
      </c>
      <c r="G190" s="51">
        <v>46</v>
      </c>
      <c r="H190" s="51" t="s">
        <v>1910</v>
      </c>
      <c r="I190" s="51" t="s">
        <v>1935</v>
      </c>
      <c r="J190" s="273">
        <v>187</v>
      </c>
      <c r="K190" s="42" t="s">
        <v>718</v>
      </c>
      <c r="L190" s="42" t="s">
        <v>1246</v>
      </c>
      <c r="M190" s="42" t="s">
        <v>49</v>
      </c>
      <c r="N190" s="42">
        <v>220106903</v>
      </c>
      <c r="O190" s="42" t="s">
        <v>1613</v>
      </c>
      <c r="P190" s="42" t="s">
        <v>2008</v>
      </c>
      <c r="Q190" s="42" t="s">
        <v>30</v>
      </c>
      <c r="R190" s="87" t="s">
        <v>1858</v>
      </c>
      <c r="S190" s="87">
        <v>0</v>
      </c>
      <c r="T190" s="87">
        <v>1</v>
      </c>
      <c r="U190" s="80">
        <v>1</v>
      </c>
      <c r="V190" s="87">
        <v>1</v>
      </c>
      <c r="W190" s="87">
        <v>1</v>
      </c>
      <c r="X190" s="87">
        <v>1</v>
      </c>
      <c r="Y190" s="243">
        <v>1</v>
      </c>
      <c r="Z190" s="245">
        <f>IF(
'Tablero de control'!$U190="NP",
 0,
  IF(
     'Tablero de control'!$Q190&lt;&gt;"Reducción",
     'Tablero de control'!$Y190*100/'Tablero de control'!$U190,
     IF(
       'Tablero de control'!$U190&gt;='Tablero de control'!$Y190,
       100,
       IF(
         'Tablero de control'!$S190&lt;='Tablero de control'!$Y190,
         0,
         (('Tablero de control'!$S190-'Tablero de control'!$U190)-('Tablero de control'!$Y190-'Tablero de control'!$U190))*100/('Tablero de control'!$S190-'Tablero de control'!$U190)
       )
     )
   )
)</f>
        <v>100</v>
      </c>
      <c r="AA190" s="254">
        <f>IF('Tablero de control'!$Z190&gt;100,100,'Tablero de control'!$Z190)</f>
        <v>100</v>
      </c>
      <c r="AB190" s="37" t="str">
        <f>IF(
  'Tablero de control'!$U190="NP",
  "NO PROGRAMADA",
  IF(
    OR('Tablero de control'!$Y190="",'Tablero de control'!$Z190&lt;=0),
    "SIN AVANCE",
    IF(
      'Tablero de control'!$Z190&lt;Parametros!$D$4*Parametros!$G$9,
      "MUY DEFICIENTE",
    IF(
      'Tablero de control'!$Z190&lt;Parametros!$D$4*Parametros!$G$8,
      "DEFICIENTE",
   IF(
      'Tablero de control'!$Z190&lt;Parametros!$D$4*Parametros!$G$7,
      "ACEPTABLE",
      IF(
        'Tablero de control'!$Z190&lt;Parametros!$D$4*Parametros!$G$6,
        "BUENO",
        IF(
          'Tablero de control'!$Z190&lt;Parametros!$D$4*Parametros!$G$5,
          "SATISFACTORIO",
          IF(
            'Tablero de control'!$Z190&gt;=Parametros!$D$4*Parametros!$G$4,
            "OPTIMO"
          )
        )
      )
    )
  )
)
)
)</f>
        <v>OPTIMO</v>
      </c>
    </row>
    <row r="191" spans="1:28" s="38" customFormat="1" ht="81.75" customHeight="1" x14ac:dyDescent="0.25">
      <c r="A191" s="286" t="s">
        <v>240</v>
      </c>
      <c r="B191" s="42" t="s">
        <v>250</v>
      </c>
      <c r="C191" s="42" t="s">
        <v>290</v>
      </c>
      <c r="D191" s="42" t="s">
        <v>348</v>
      </c>
      <c r="E191" s="42" t="s">
        <v>397</v>
      </c>
      <c r="F191" s="51">
        <v>44.81</v>
      </c>
      <c r="G191" s="51">
        <v>46</v>
      </c>
      <c r="H191" s="51" t="s">
        <v>1910</v>
      </c>
      <c r="I191" s="51" t="s">
        <v>1935</v>
      </c>
      <c r="J191" s="273">
        <v>188</v>
      </c>
      <c r="K191" s="42" t="s">
        <v>719</v>
      </c>
      <c r="L191" s="42" t="s">
        <v>1247</v>
      </c>
      <c r="M191" s="42" t="s">
        <v>1248</v>
      </c>
      <c r="N191" s="42">
        <v>220105113</v>
      </c>
      <c r="O191" s="42" t="s">
        <v>1614</v>
      </c>
      <c r="P191" s="42" t="s">
        <v>2008</v>
      </c>
      <c r="Q191" s="42" t="s">
        <v>30</v>
      </c>
      <c r="R191" s="87" t="s">
        <v>1858</v>
      </c>
      <c r="S191" s="87">
        <v>0</v>
      </c>
      <c r="T191" s="87">
        <v>1</v>
      </c>
      <c r="U191" s="81" t="s">
        <v>10</v>
      </c>
      <c r="V191" s="81" t="s">
        <v>10</v>
      </c>
      <c r="W191" s="87">
        <v>1</v>
      </c>
      <c r="X191" s="87">
        <v>1</v>
      </c>
      <c r="Y191" s="243">
        <v>0</v>
      </c>
      <c r="Z191" s="245">
        <f>IF(
'Tablero de control'!$U191="NP",
 0,
  IF(
     'Tablero de control'!$Q191&lt;&gt;"Reducción",
     'Tablero de control'!$Y191*100/'Tablero de control'!$U191,
     IF(
       'Tablero de control'!$U191&gt;='Tablero de control'!$Y191,
       100,
       IF(
         'Tablero de control'!$S191&lt;='Tablero de control'!$Y191,
         0,
         (('Tablero de control'!$S191-'Tablero de control'!$U191)-('Tablero de control'!$Y191-'Tablero de control'!$U191))*100/('Tablero de control'!$S191-'Tablero de control'!$U191)
       )
     )
   )
)</f>
        <v>0</v>
      </c>
      <c r="AA191" s="254">
        <f>IF('Tablero de control'!$Z191&gt;100,100,'Tablero de control'!$Z191)</f>
        <v>0</v>
      </c>
      <c r="AB191" s="37" t="str">
        <f>IF(
  'Tablero de control'!$U191="NP",
  "NO PROGRAMADA",
  IF(
    OR('Tablero de control'!$Y191="",'Tablero de control'!$Z191&lt;=0),
    "SIN AVANCE",
    IF(
      'Tablero de control'!$Z191&lt;Parametros!$D$4*Parametros!$G$9,
      "MUY DEFICIENTE",
    IF(
      'Tablero de control'!$Z191&lt;Parametros!$D$4*Parametros!$G$8,
      "DEFICIENTE",
   IF(
      'Tablero de control'!$Z191&lt;Parametros!$D$4*Parametros!$G$7,
      "ACEPTABLE",
      IF(
        'Tablero de control'!$Z191&lt;Parametros!$D$4*Parametros!$G$6,
        "BUENO",
        IF(
          'Tablero de control'!$Z191&lt;Parametros!$D$4*Parametros!$G$5,
          "SATISFACTORIO",
          IF(
            'Tablero de control'!$Z191&gt;=Parametros!$D$4*Parametros!$G$4,
            "OPTIMO"
          )
        )
      )
    )
  )
)
)
)</f>
        <v>NO PROGRAMADA</v>
      </c>
    </row>
    <row r="192" spans="1:28" s="38" customFormat="1" ht="57.75" customHeight="1" x14ac:dyDescent="0.25">
      <c r="A192" s="286" t="s">
        <v>240</v>
      </c>
      <c r="B192" s="42" t="s">
        <v>250</v>
      </c>
      <c r="C192" s="42" t="s">
        <v>291</v>
      </c>
      <c r="D192" s="42" t="s">
        <v>348</v>
      </c>
      <c r="E192" s="42" t="s">
        <v>398</v>
      </c>
      <c r="F192" s="48" t="s">
        <v>509</v>
      </c>
      <c r="G192" s="48" t="s">
        <v>527</v>
      </c>
      <c r="H192" s="48" t="s">
        <v>1910</v>
      </c>
      <c r="I192" s="48" t="s">
        <v>1936</v>
      </c>
      <c r="J192" s="42">
        <v>189</v>
      </c>
      <c r="K192" s="42" t="s">
        <v>720</v>
      </c>
      <c r="L192" s="42">
        <v>2202086</v>
      </c>
      <c r="M192" s="42" t="s">
        <v>1249</v>
      </c>
      <c r="N192" s="42">
        <v>220208600</v>
      </c>
      <c r="O192" s="42" t="s">
        <v>1615</v>
      </c>
      <c r="P192" s="42" t="s">
        <v>2008</v>
      </c>
      <c r="Q192" s="42" t="s">
        <v>30</v>
      </c>
      <c r="R192" s="90" t="s">
        <v>1858</v>
      </c>
      <c r="S192" s="90">
        <v>0</v>
      </c>
      <c r="T192" s="87">
        <v>83</v>
      </c>
      <c r="U192" s="80">
        <v>83</v>
      </c>
      <c r="V192" s="87">
        <v>83</v>
      </c>
      <c r="W192" s="87">
        <v>83</v>
      </c>
      <c r="X192" s="87">
        <v>83</v>
      </c>
      <c r="Y192" s="243">
        <v>80</v>
      </c>
      <c r="Z192" s="245">
        <f>IF(
'Tablero de control'!$U192="NP",
 0,
  IF(
     'Tablero de control'!$Q192&lt;&gt;"Reducción",
     'Tablero de control'!$Y192*100/'Tablero de control'!$U192,
     IF(
       'Tablero de control'!$U192&gt;='Tablero de control'!$Y192,
       100,
       IF(
         'Tablero de control'!$S192&lt;='Tablero de control'!$Y192,
         0,
         (('Tablero de control'!$S192-'Tablero de control'!$U192)-('Tablero de control'!$Y192-'Tablero de control'!$U192))*100/('Tablero de control'!$S192-'Tablero de control'!$U192)
       )
     )
   )
)</f>
        <v>96.385542168674704</v>
      </c>
      <c r="AA192" s="254">
        <f>IF('Tablero de control'!$Z192&gt;100,100,'Tablero de control'!$Z192)</f>
        <v>96.385542168674704</v>
      </c>
      <c r="AB192" s="37" t="str">
        <f>IF(
  'Tablero de control'!$U192="NP",
  "NO PROGRAMADA",
  IF(
    OR('Tablero de control'!$Y192="",'Tablero de control'!$Z192&lt;=0),
    "SIN AVANCE",
    IF(
      'Tablero de control'!$Z192&lt;Parametros!$D$4*Parametros!$G$9,
      "MUY DEFICIENTE",
    IF(
      'Tablero de control'!$Z192&lt;Parametros!$D$4*Parametros!$G$8,
      "DEFICIENTE",
   IF(
      'Tablero de control'!$Z192&lt;Parametros!$D$4*Parametros!$G$7,
      "ACEPTABLE",
      IF(
        'Tablero de control'!$Z192&lt;Parametros!$D$4*Parametros!$G$6,
        "BUENO",
        IF(
          'Tablero de control'!$Z192&lt;Parametros!$D$4*Parametros!$G$5,
          "SATISFACTORIO",
          IF(
            'Tablero de control'!$Z192&gt;=Parametros!$D$4*Parametros!$G$4,
            "OPTIMO"
          )
        )
      )
    )
  )
)
)
)</f>
        <v>SATISFACTORIO</v>
      </c>
    </row>
    <row r="193" spans="1:28" s="38" customFormat="1" ht="54.75" customHeight="1" x14ac:dyDescent="0.25">
      <c r="A193" s="286" t="s">
        <v>240</v>
      </c>
      <c r="B193" s="42" t="s">
        <v>250</v>
      </c>
      <c r="C193" s="42" t="s">
        <v>291</v>
      </c>
      <c r="D193" s="42" t="s">
        <v>348</v>
      </c>
      <c r="E193" s="42" t="s">
        <v>398</v>
      </c>
      <c r="F193" s="48" t="s">
        <v>509</v>
      </c>
      <c r="G193" s="48" t="s">
        <v>527</v>
      </c>
      <c r="H193" s="48" t="s">
        <v>1910</v>
      </c>
      <c r="I193" s="48" t="s">
        <v>1936</v>
      </c>
      <c r="J193" s="42">
        <v>190</v>
      </c>
      <c r="K193" s="42" t="s">
        <v>721</v>
      </c>
      <c r="L193" s="42">
        <v>2202073</v>
      </c>
      <c r="M193" s="42" t="s">
        <v>1250</v>
      </c>
      <c r="N193" s="42">
        <v>220207300</v>
      </c>
      <c r="O193" s="42" t="s">
        <v>1616</v>
      </c>
      <c r="P193" s="42" t="s">
        <v>2008</v>
      </c>
      <c r="Q193" s="42" t="s">
        <v>29</v>
      </c>
      <c r="R193" s="90" t="s">
        <v>1857</v>
      </c>
      <c r="S193" s="90">
        <v>1</v>
      </c>
      <c r="T193" s="87">
        <v>2</v>
      </c>
      <c r="U193" s="80">
        <v>1</v>
      </c>
      <c r="V193" s="87">
        <v>2</v>
      </c>
      <c r="W193" s="87">
        <v>2</v>
      </c>
      <c r="X193" s="87">
        <v>2</v>
      </c>
      <c r="Y193" s="243">
        <v>1</v>
      </c>
      <c r="Z193" s="245">
        <f>IF(
'Tablero de control'!$U193="NP",
 0,
  IF(
     'Tablero de control'!$Q193&lt;&gt;"Reducción",
     'Tablero de control'!$Y193*100/'Tablero de control'!$U193,
     IF(
       'Tablero de control'!$U193&gt;='Tablero de control'!$Y193,
       100,
       IF(
         'Tablero de control'!$S193&lt;='Tablero de control'!$Y193,
         0,
         (('Tablero de control'!$S193-'Tablero de control'!$U193)-('Tablero de control'!$Y193-'Tablero de control'!$U193))*100/('Tablero de control'!$S193-'Tablero de control'!$U193)
       )
     )
   )
)</f>
        <v>100</v>
      </c>
      <c r="AA193" s="254">
        <f>IF('Tablero de control'!$Z193&gt;100,100,'Tablero de control'!$Z193)</f>
        <v>100</v>
      </c>
      <c r="AB193" s="37" t="str">
        <f>IF(
  'Tablero de control'!$U193="NP",
  "NO PROGRAMADA",
  IF(
    OR('Tablero de control'!$Y193="",'Tablero de control'!$Z193&lt;=0),
    "SIN AVANCE",
    IF(
      'Tablero de control'!$Z193&lt;Parametros!$D$4*Parametros!$G$9,
      "MUY DEFICIENTE",
    IF(
      'Tablero de control'!$Z193&lt;Parametros!$D$4*Parametros!$G$8,
      "DEFICIENTE",
   IF(
      'Tablero de control'!$Z193&lt;Parametros!$D$4*Parametros!$G$7,
      "ACEPTABLE",
      IF(
        'Tablero de control'!$Z193&lt;Parametros!$D$4*Parametros!$G$6,
        "BUENO",
        IF(
          'Tablero de control'!$Z193&lt;Parametros!$D$4*Parametros!$G$5,
          "SATISFACTORIO",
          IF(
            'Tablero de control'!$Z193&gt;=Parametros!$D$4*Parametros!$G$4,
            "OPTIMO"
          )
        )
      )
    )
  )
)
)
)</f>
        <v>OPTIMO</v>
      </c>
    </row>
    <row r="194" spans="1:28" s="38" customFormat="1" ht="72.75" customHeight="1" x14ac:dyDescent="0.25">
      <c r="A194" s="286" t="s">
        <v>240</v>
      </c>
      <c r="B194" s="42" t="s">
        <v>250</v>
      </c>
      <c r="C194" s="42" t="s">
        <v>291</v>
      </c>
      <c r="D194" s="42" t="s">
        <v>348</v>
      </c>
      <c r="E194" s="42" t="s">
        <v>398</v>
      </c>
      <c r="F194" s="48" t="s">
        <v>509</v>
      </c>
      <c r="G194" s="48" t="s">
        <v>527</v>
      </c>
      <c r="H194" s="48" t="s">
        <v>1910</v>
      </c>
      <c r="I194" s="48" t="s">
        <v>1936</v>
      </c>
      <c r="J194" s="42">
        <v>191</v>
      </c>
      <c r="K194" s="42" t="s">
        <v>722</v>
      </c>
      <c r="L194" s="42">
        <v>2202067</v>
      </c>
      <c r="M194" s="42" t="s">
        <v>1251</v>
      </c>
      <c r="N194" s="42">
        <v>220206701</v>
      </c>
      <c r="O194" s="42" t="s">
        <v>1617</v>
      </c>
      <c r="P194" s="42" t="s">
        <v>2008</v>
      </c>
      <c r="Q194" s="42" t="s">
        <v>29</v>
      </c>
      <c r="R194" s="90" t="s">
        <v>1858</v>
      </c>
      <c r="S194" s="90">
        <v>0</v>
      </c>
      <c r="T194" s="87">
        <v>10</v>
      </c>
      <c r="U194" s="81" t="s">
        <v>10</v>
      </c>
      <c r="V194" s="87">
        <v>4</v>
      </c>
      <c r="W194" s="87">
        <v>4</v>
      </c>
      <c r="X194" s="87">
        <v>2</v>
      </c>
      <c r="Y194" s="243">
        <v>0</v>
      </c>
      <c r="Z194" s="245">
        <f>IF(
'Tablero de control'!$U194="NP",
 0,
  IF(
     'Tablero de control'!$Q194&lt;&gt;"Reducción",
     'Tablero de control'!$Y194*100/'Tablero de control'!$U194,
     IF(
       'Tablero de control'!$U194&gt;='Tablero de control'!$Y194,
       100,
       IF(
         'Tablero de control'!$S194&lt;='Tablero de control'!$Y194,
         0,
         (('Tablero de control'!$S194-'Tablero de control'!$U194)-('Tablero de control'!$Y194-'Tablero de control'!$U194))*100/('Tablero de control'!$S194-'Tablero de control'!$U194)
       )
     )
   )
)</f>
        <v>0</v>
      </c>
      <c r="AA194" s="254">
        <f>IF('Tablero de control'!$Z194&gt;100,100,'Tablero de control'!$Z194)</f>
        <v>0</v>
      </c>
      <c r="AB194" s="37" t="str">
        <f>IF(
  'Tablero de control'!$U194="NP",
  "NO PROGRAMADA",
  IF(
    OR('Tablero de control'!$Y194="",'Tablero de control'!$Z194&lt;=0),
    "SIN AVANCE",
    IF(
      'Tablero de control'!$Z194&lt;Parametros!$D$4*Parametros!$G$9,
      "MUY DEFICIENTE",
    IF(
      'Tablero de control'!$Z194&lt;Parametros!$D$4*Parametros!$G$8,
      "DEFICIENTE",
   IF(
      'Tablero de control'!$Z194&lt;Parametros!$D$4*Parametros!$G$7,
      "ACEPTABLE",
      IF(
        'Tablero de control'!$Z194&lt;Parametros!$D$4*Parametros!$G$6,
        "BUENO",
        IF(
          'Tablero de control'!$Z194&lt;Parametros!$D$4*Parametros!$G$5,
          "SATISFACTORIO",
          IF(
            'Tablero de control'!$Z194&gt;=Parametros!$D$4*Parametros!$G$4,
            "OPTIMO"
          )
        )
      )
    )
  )
)
)
)</f>
        <v>NO PROGRAMADA</v>
      </c>
    </row>
    <row r="195" spans="1:28" s="38" customFormat="1" ht="67.5" customHeight="1" x14ac:dyDescent="0.25">
      <c r="A195" s="286" t="s">
        <v>240</v>
      </c>
      <c r="B195" s="42" t="s">
        <v>250</v>
      </c>
      <c r="C195" s="42" t="s">
        <v>291</v>
      </c>
      <c r="D195" s="42" t="s">
        <v>348</v>
      </c>
      <c r="E195" s="42" t="s">
        <v>398</v>
      </c>
      <c r="F195" s="48" t="s">
        <v>509</v>
      </c>
      <c r="G195" s="48" t="s">
        <v>527</v>
      </c>
      <c r="H195" s="48" t="s">
        <v>1910</v>
      </c>
      <c r="I195" s="48" t="s">
        <v>1936</v>
      </c>
      <c r="J195" s="42">
        <v>192</v>
      </c>
      <c r="K195" s="42" t="s">
        <v>723</v>
      </c>
      <c r="L195" s="42">
        <v>2202086</v>
      </c>
      <c r="M195" s="42" t="s">
        <v>63</v>
      </c>
      <c r="N195" s="42">
        <v>220208600</v>
      </c>
      <c r="O195" s="42" t="s">
        <v>59</v>
      </c>
      <c r="P195" s="42" t="s">
        <v>2008</v>
      </c>
      <c r="Q195" s="42" t="s">
        <v>30</v>
      </c>
      <c r="R195" s="90" t="s">
        <v>1858</v>
      </c>
      <c r="S195" s="90">
        <v>0</v>
      </c>
      <c r="T195" s="87">
        <v>1</v>
      </c>
      <c r="U195" s="80">
        <v>1</v>
      </c>
      <c r="V195" s="87">
        <v>1</v>
      </c>
      <c r="W195" s="87">
        <v>1</v>
      </c>
      <c r="X195" s="87">
        <v>1</v>
      </c>
      <c r="Y195" s="243">
        <v>0</v>
      </c>
      <c r="Z195" s="245">
        <f>IF(
'Tablero de control'!$U195="NP",
 0,
  IF(
     'Tablero de control'!$Q195&lt;&gt;"Reducción",
     'Tablero de control'!$Y195*100/'Tablero de control'!$U195,
     IF(
       'Tablero de control'!$U195&gt;='Tablero de control'!$Y195,
       100,
       IF(
         'Tablero de control'!$S195&lt;='Tablero de control'!$Y195,
         0,
         (('Tablero de control'!$S195-'Tablero de control'!$U195)-('Tablero de control'!$Y195-'Tablero de control'!$U195))*100/('Tablero de control'!$S195-'Tablero de control'!$U195)
       )
     )
   )
)</f>
        <v>0</v>
      </c>
      <c r="AA195" s="254">
        <f>IF('Tablero de control'!$Z195&gt;100,100,'Tablero de control'!$Z195)</f>
        <v>0</v>
      </c>
      <c r="AB195" s="37" t="str">
        <f>IF(
  'Tablero de control'!$U195="NP",
  "NO PROGRAMADA",
  IF(
    OR('Tablero de control'!$Y195="",'Tablero de control'!$Z195&lt;=0),
    "SIN AVANCE",
    IF(
      'Tablero de control'!$Z195&lt;Parametros!$D$4*Parametros!$G$9,
      "MUY DEFICIENTE",
    IF(
      'Tablero de control'!$Z195&lt;Parametros!$D$4*Parametros!$G$8,
      "DEFICIENTE",
   IF(
      'Tablero de control'!$Z195&lt;Parametros!$D$4*Parametros!$G$7,
      "ACEPTABLE",
      IF(
        'Tablero de control'!$Z195&lt;Parametros!$D$4*Parametros!$G$6,
        "BUENO",
        IF(
          'Tablero de control'!$Z195&lt;Parametros!$D$4*Parametros!$G$5,
          "SATISFACTORIO",
          IF(
            'Tablero de control'!$Z195&gt;=Parametros!$D$4*Parametros!$G$4,
            "OPTIMO"
          )
        )
      )
    )
  )
)
)
)</f>
        <v>SIN AVANCE</v>
      </c>
    </row>
    <row r="196" spans="1:28" s="38" customFormat="1" ht="52.5" customHeight="1" x14ac:dyDescent="0.25">
      <c r="A196" s="286" t="s">
        <v>240</v>
      </c>
      <c r="B196" s="42" t="s">
        <v>250</v>
      </c>
      <c r="C196" s="42" t="s">
        <v>291</v>
      </c>
      <c r="D196" s="42" t="s">
        <v>348</v>
      </c>
      <c r="E196" s="42" t="s">
        <v>398</v>
      </c>
      <c r="F196" s="48" t="s">
        <v>509</v>
      </c>
      <c r="G196" s="48" t="s">
        <v>527</v>
      </c>
      <c r="H196" s="48" t="s">
        <v>1910</v>
      </c>
      <c r="I196" s="48" t="s">
        <v>1936</v>
      </c>
      <c r="J196" s="42">
        <v>193</v>
      </c>
      <c r="K196" s="42" t="s">
        <v>724</v>
      </c>
      <c r="L196" s="42">
        <v>2202071</v>
      </c>
      <c r="M196" s="42" t="s">
        <v>1252</v>
      </c>
      <c r="N196" s="42">
        <v>220207100</v>
      </c>
      <c r="O196" s="42" t="s">
        <v>1252</v>
      </c>
      <c r="P196" s="42" t="s">
        <v>2008</v>
      </c>
      <c r="Q196" s="42" t="s">
        <v>29</v>
      </c>
      <c r="R196" s="90" t="s">
        <v>1858</v>
      </c>
      <c r="S196" s="90">
        <v>4</v>
      </c>
      <c r="T196" s="87">
        <v>9</v>
      </c>
      <c r="U196" s="81" t="s">
        <v>10</v>
      </c>
      <c r="V196" s="87">
        <v>3</v>
      </c>
      <c r="W196" s="87">
        <v>3</v>
      </c>
      <c r="X196" s="90">
        <v>3</v>
      </c>
      <c r="Y196" s="243">
        <v>0</v>
      </c>
      <c r="Z196" s="245">
        <f>IF(
'Tablero de control'!$U196="NP",
 0,
  IF(
     'Tablero de control'!$Q196&lt;&gt;"Reducción",
     'Tablero de control'!$Y196*100/'Tablero de control'!$U196,
     IF(
       'Tablero de control'!$U196&gt;='Tablero de control'!$Y196,
       100,
       IF(
         'Tablero de control'!$S196&lt;='Tablero de control'!$Y196,
         0,
         (('Tablero de control'!$S196-'Tablero de control'!$U196)-('Tablero de control'!$Y196-'Tablero de control'!$U196))*100/('Tablero de control'!$S196-'Tablero de control'!$U196)
       )
     )
   )
)</f>
        <v>0</v>
      </c>
      <c r="AA196" s="254">
        <f>IF('Tablero de control'!$Z196&gt;100,100,'Tablero de control'!$Z196)</f>
        <v>0</v>
      </c>
      <c r="AB196" s="37" t="str">
        <f>IF(
  'Tablero de control'!$U196="NP",
  "NO PROGRAMADA",
  IF(
    OR('Tablero de control'!$Y196="",'Tablero de control'!$Z196&lt;=0),
    "SIN AVANCE",
    IF(
      'Tablero de control'!$Z196&lt;Parametros!$D$4*Parametros!$G$9,
      "MUY DEFICIENTE",
    IF(
      'Tablero de control'!$Z196&lt;Parametros!$D$4*Parametros!$G$8,
      "DEFICIENTE",
   IF(
      'Tablero de control'!$Z196&lt;Parametros!$D$4*Parametros!$G$7,
      "ACEPTABLE",
      IF(
        'Tablero de control'!$Z196&lt;Parametros!$D$4*Parametros!$G$6,
        "BUENO",
        IF(
          'Tablero de control'!$Z196&lt;Parametros!$D$4*Parametros!$G$5,
          "SATISFACTORIO",
          IF(
            'Tablero de control'!$Z196&gt;=Parametros!$D$4*Parametros!$G$4,
            "OPTIMO"
          )
        )
      )
    )
  )
)
)
)</f>
        <v>NO PROGRAMADA</v>
      </c>
    </row>
    <row r="197" spans="1:28" s="38" customFormat="1" ht="80.25" customHeight="1" x14ac:dyDescent="0.25">
      <c r="A197" s="286" t="s">
        <v>240</v>
      </c>
      <c r="B197" s="42" t="s">
        <v>250</v>
      </c>
      <c r="C197" s="42" t="s">
        <v>291</v>
      </c>
      <c r="D197" s="42" t="s">
        <v>348</v>
      </c>
      <c r="E197" s="42" t="s">
        <v>398</v>
      </c>
      <c r="F197" s="48" t="s">
        <v>509</v>
      </c>
      <c r="G197" s="48" t="s">
        <v>527</v>
      </c>
      <c r="H197" s="48" t="s">
        <v>1910</v>
      </c>
      <c r="I197" s="48" t="s">
        <v>1936</v>
      </c>
      <c r="J197" s="42">
        <v>194</v>
      </c>
      <c r="K197" s="42" t="s">
        <v>725</v>
      </c>
      <c r="L197" s="42">
        <v>2202072</v>
      </c>
      <c r="M197" s="42" t="s">
        <v>1253</v>
      </c>
      <c r="N197" s="42">
        <v>220207200</v>
      </c>
      <c r="O197" s="42" t="s">
        <v>1618</v>
      </c>
      <c r="P197" s="42" t="s">
        <v>2008</v>
      </c>
      <c r="Q197" s="42" t="s">
        <v>30</v>
      </c>
      <c r="R197" s="82" t="s">
        <v>1858</v>
      </c>
      <c r="S197" s="87">
        <v>2</v>
      </c>
      <c r="T197" s="90">
        <v>2</v>
      </c>
      <c r="U197" s="80">
        <v>1</v>
      </c>
      <c r="V197" s="90">
        <v>1</v>
      </c>
      <c r="W197" s="90">
        <v>2</v>
      </c>
      <c r="X197" s="90">
        <v>2</v>
      </c>
      <c r="Y197" s="243">
        <v>2</v>
      </c>
      <c r="Z197" s="245">
        <f>IF(
'Tablero de control'!$U197="NP",
 0,
  IF(
     'Tablero de control'!$Q197&lt;&gt;"Reducción",
     'Tablero de control'!$Y197*100/'Tablero de control'!$U197,
     IF(
       'Tablero de control'!$U197&gt;='Tablero de control'!$Y197,
       100,
       IF(
         'Tablero de control'!$S197&lt;='Tablero de control'!$Y197,
         0,
         (('Tablero de control'!$S197-'Tablero de control'!$U197)-('Tablero de control'!$Y197-'Tablero de control'!$U197))*100/('Tablero de control'!$S197-'Tablero de control'!$U197)
       )
     )
   )
)</f>
        <v>200</v>
      </c>
      <c r="AA197" s="254">
        <f>IF('Tablero de control'!$Z197&gt;100,100,'Tablero de control'!$Z197)</f>
        <v>100</v>
      </c>
      <c r="AB197" s="37" t="str">
        <f>IF(
  'Tablero de control'!$U197="NP",
  "NO PROGRAMADA",
  IF(
    OR('Tablero de control'!$Y197="",'Tablero de control'!$Z197&lt;=0),
    "SIN AVANCE",
    IF(
      'Tablero de control'!$Z197&lt;Parametros!$D$4*Parametros!$G$9,
      "MUY DEFICIENTE",
    IF(
      'Tablero de control'!$Z197&lt;Parametros!$D$4*Parametros!$G$8,
      "DEFICIENTE",
   IF(
      'Tablero de control'!$Z197&lt;Parametros!$D$4*Parametros!$G$7,
      "ACEPTABLE",
      IF(
        'Tablero de control'!$Z197&lt;Parametros!$D$4*Parametros!$G$6,
        "BUENO",
        IF(
          'Tablero de control'!$Z197&lt;Parametros!$D$4*Parametros!$G$5,
          "SATISFACTORIO",
          IF(
            'Tablero de control'!$Z197&gt;=Parametros!$D$4*Parametros!$G$4,
            "OPTIMO"
          )
        )
      )
    )
  )
)
)
)</f>
        <v>OPTIMO</v>
      </c>
    </row>
    <row r="198" spans="1:28" s="38" customFormat="1" ht="96.75" customHeight="1" x14ac:dyDescent="0.25">
      <c r="A198" s="286" t="s">
        <v>240</v>
      </c>
      <c r="B198" s="42" t="s">
        <v>250</v>
      </c>
      <c r="C198" s="42" t="s">
        <v>291</v>
      </c>
      <c r="D198" s="42" t="s">
        <v>348</v>
      </c>
      <c r="E198" s="42" t="s">
        <v>398</v>
      </c>
      <c r="F198" s="48" t="s">
        <v>509</v>
      </c>
      <c r="G198" s="48" t="s">
        <v>527</v>
      </c>
      <c r="H198" s="48" t="s">
        <v>1910</v>
      </c>
      <c r="I198" s="48" t="s">
        <v>1936</v>
      </c>
      <c r="J198" s="42">
        <v>195</v>
      </c>
      <c r="K198" s="42" t="s">
        <v>726</v>
      </c>
      <c r="L198" s="42">
        <v>2202079</v>
      </c>
      <c r="M198" s="42" t="s">
        <v>1254</v>
      </c>
      <c r="N198" s="42">
        <v>220207904</v>
      </c>
      <c r="O198" s="42" t="s">
        <v>1619</v>
      </c>
      <c r="P198" s="42" t="s">
        <v>2008</v>
      </c>
      <c r="Q198" s="42" t="s">
        <v>29</v>
      </c>
      <c r="R198" s="90" t="s">
        <v>1857</v>
      </c>
      <c r="S198" s="87">
        <v>0</v>
      </c>
      <c r="T198" s="90">
        <v>8</v>
      </c>
      <c r="U198" s="80">
        <v>1</v>
      </c>
      <c r="V198" s="90">
        <v>1</v>
      </c>
      <c r="W198" s="90">
        <v>1</v>
      </c>
      <c r="X198" s="90">
        <v>8</v>
      </c>
      <c r="Y198" s="243">
        <v>0</v>
      </c>
      <c r="Z198" s="245">
        <f>IF(
'Tablero de control'!$U198="NP",
 0,
  IF(
     'Tablero de control'!$Q198&lt;&gt;"Reducción",
     'Tablero de control'!$Y198*100/'Tablero de control'!$U198,
     IF(
       'Tablero de control'!$U198&gt;='Tablero de control'!$Y198,
       100,
       IF(
         'Tablero de control'!$S198&lt;='Tablero de control'!$Y198,
         0,
         (('Tablero de control'!$S198-'Tablero de control'!$U198)-('Tablero de control'!$Y198-'Tablero de control'!$U198))*100/('Tablero de control'!$S198-'Tablero de control'!$U198)
       )
     )
   )
)</f>
        <v>0</v>
      </c>
      <c r="AA198" s="254">
        <f>IF('Tablero de control'!$Z198&gt;100,100,'Tablero de control'!$Z198)</f>
        <v>0</v>
      </c>
      <c r="AB198" s="37" t="str">
        <f>IF(
  'Tablero de control'!$U198="NP",
  "NO PROGRAMADA",
  IF(
    OR('Tablero de control'!$Y198="",'Tablero de control'!$Z198&lt;=0),
    "SIN AVANCE",
    IF(
      'Tablero de control'!$Z198&lt;Parametros!$D$4*Parametros!$G$9,
      "MUY DEFICIENTE",
    IF(
      'Tablero de control'!$Z198&lt;Parametros!$D$4*Parametros!$G$8,
      "DEFICIENTE",
   IF(
      'Tablero de control'!$Z198&lt;Parametros!$D$4*Parametros!$G$7,
      "ACEPTABLE",
      IF(
        'Tablero de control'!$Z198&lt;Parametros!$D$4*Parametros!$G$6,
        "BUENO",
        IF(
          'Tablero de control'!$Z198&lt;Parametros!$D$4*Parametros!$G$5,
          "SATISFACTORIO",
          IF(
            'Tablero de control'!$Z198&gt;=Parametros!$D$4*Parametros!$G$4,
            "OPTIMO"
          )
        )
      )
    )
  )
)
)
)</f>
        <v>SIN AVANCE</v>
      </c>
    </row>
    <row r="199" spans="1:28" s="38" customFormat="1" ht="48" customHeight="1" x14ac:dyDescent="0.25">
      <c r="A199" s="286" t="s">
        <v>240</v>
      </c>
      <c r="B199" s="42" t="s">
        <v>250</v>
      </c>
      <c r="C199" s="42" t="s">
        <v>291</v>
      </c>
      <c r="D199" s="42" t="s">
        <v>348</v>
      </c>
      <c r="E199" s="42" t="s">
        <v>398</v>
      </c>
      <c r="F199" s="48" t="s">
        <v>509</v>
      </c>
      <c r="G199" s="48" t="s">
        <v>527</v>
      </c>
      <c r="H199" s="48" t="s">
        <v>1910</v>
      </c>
      <c r="I199" s="48" t="s">
        <v>1936</v>
      </c>
      <c r="J199" s="42">
        <v>196</v>
      </c>
      <c r="K199" s="42" t="s">
        <v>727</v>
      </c>
      <c r="L199" s="42">
        <v>2202050</v>
      </c>
      <c r="M199" s="42" t="s">
        <v>1255</v>
      </c>
      <c r="N199" s="42">
        <v>220205000</v>
      </c>
      <c r="O199" s="42" t="s">
        <v>1255</v>
      </c>
      <c r="P199" s="42" t="s">
        <v>2008</v>
      </c>
      <c r="Q199" s="42" t="s">
        <v>30</v>
      </c>
      <c r="R199" s="90" t="s">
        <v>1858</v>
      </c>
      <c r="S199" s="89">
        <v>0</v>
      </c>
      <c r="T199" s="90">
        <v>8</v>
      </c>
      <c r="U199" s="80">
        <v>8</v>
      </c>
      <c r="V199" s="90">
        <v>8</v>
      </c>
      <c r="W199" s="90">
        <v>8</v>
      </c>
      <c r="X199" s="90">
        <v>8</v>
      </c>
      <c r="Y199" s="243">
        <v>0</v>
      </c>
      <c r="Z199" s="245">
        <f>IF(
'Tablero de control'!$U199="NP",
 0,
  IF(
     'Tablero de control'!$Q199&lt;&gt;"Reducción",
     'Tablero de control'!$Y199*100/'Tablero de control'!$U199,
     IF(
       'Tablero de control'!$U199&gt;='Tablero de control'!$Y199,
       100,
       IF(
         'Tablero de control'!$S199&lt;='Tablero de control'!$Y199,
         0,
         (('Tablero de control'!$S199-'Tablero de control'!$U199)-('Tablero de control'!$Y199-'Tablero de control'!$U199))*100/('Tablero de control'!$S199-'Tablero de control'!$U199)
       )
     )
   )
)</f>
        <v>0</v>
      </c>
      <c r="AA199" s="254">
        <f>IF('Tablero de control'!$Z199&gt;100,100,'Tablero de control'!$Z199)</f>
        <v>0</v>
      </c>
      <c r="AB199" s="37" t="str">
        <f>IF(
  'Tablero de control'!$U199="NP",
  "NO PROGRAMADA",
  IF(
    OR('Tablero de control'!$Y199="",'Tablero de control'!$Z199&lt;=0),
    "SIN AVANCE",
    IF(
      'Tablero de control'!$Z199&lt;Parametros!$D$4*Parametros!$G$9,
      "MUY DEFICIENTE",
    IF(
      'Tablero de control'!$Z199&lt;Parametros!$D$4*Parametros!$G$8,
      "DEFICIENTE",
   IF(
      'Tablero de control'!$Z199&lt;Parametros!$D$4*Parametros!$G$7,
      "ACEPTABLE",
      IF(
        'Tablero de control'!$Z199&lt;Parametros!$D$4*Parametros!$G$6,
        "BUENO",
        IF(
          'Tablero de control'!$Z199&lt;Parametros!$D$4*Parametros!$G$5,
          "SATISFACTORIO",
          IF(
            'Tablero de control'!$Z199&gt;=Parametros!$D$4*Parametros!$G$4,
            "OPTIMO"
          )
        )
      )
    )
  )
)
)
)</f>
        <v>SIN AVANCE</v>
      </c>
    </row>
    <row r="200" spans="1:28" s="38" customFormat="1" ht="60.75" customHeight="1" x14ac:dyDescent="0.25">
      <c r="A200" s="286" t="s">
        <v>240</v>
      </c>
      <c r="B200" s="42" t="s">
        <v>250</v>
      </c>
      <c r="C200" s="42" t="s">
        <v>291</v>
      </c>
      <c r="D200" s="42" t="s">
        <v>348</v>
      </c>
      <c r="E200" s="42" t="s">
        <v>398</v>
      </c>
      <c r="F200" s="48" t="s">
        <v>509</v>
      </c>
      <c r="G200" s="48" t="s">
        <v>527</v>
      </c>
      <c r="H200" s="48" t="s">
        <v>1910</v>
      </c>
      <c r="I200" s="48" t="s">
        <v>1936</v>
      </c>
      <c r="J200" s="42">
        <v>197</v>
      </c>
      <c r="K200" s="42" t="s">
        <v>728</v>
      </c>
      <c r="L200" s="42" t="s">
        <v>1256</v>
      </c>
      <c r="M200" s="42" t="s">
        <v>1257</v>
      </c>
      <c r="N200" s="42">
        <v>220207700</v>
      </c>
      <c r="O200" s="42" t="s">
        <v>1620</v>
      </c>
      <c r="P200" s="42" t="s">
        <v>2008</v>
      </c>
      <c r="Q200" s="42" t="s">
        <v>30</v>
      </c>
      <c r="R200" s="90" t="s">
        <v>1858</v>
      </c>
      <c r="S200" s="89">
        <v>0</v>
      </c>
      <c r="T200" s="89">
        <v>8</v>
      </c>
      <c r="U200" s="80">
        <v>8</v>
      </c>
      <c r="V200" s="89">
        <v>8</v>
      </c>
      <c r="W200" s="89">
        <v>8</v>
      </c>
      <c r="X200" s="89">
        <v>8</v>
      </c>
      <c r="Y200" s="243">
        <v>0</v>
      </c>
      <c r="Z200" s="245">
        <f>IF(
'Tablero de control'!$U200="NP",
 0,
  IF(
     'Tablero de control'!$Q200&lt;&gt;"Reducción",
     'Tablero de control'!$Y200*100/'Tablero de control'!$U200,
     IF(
       'Tablero de control'!$U200&gt;='Tablero de control'!$Y200,
       100,
       IF(
         'Tablero de control'!$S200&lt;='Tablero de control'!$Y200,
         0,
         (('Tablero de control'!$S200-'Tablero de control'!$U200)-('Tablero de control'!$Y200-'Tablero de control'!$U200))*100/('Tablero de control'!$S200-'Tablero de control'!$U200)
       )
     )
   )
)</f>
        <v>0</v>
      </c>
      <c r="AA200" s="254">
        <f>IF('Tablero de control'!$Z200&gt;100,100,'Tablero de control'!$Z200)</f>
        <v>0</v>
      </c>
      <c r="AB200" s="37" t="str">
        <f>IF(
  'Tablero de control'!$U200="NP",
  "NO PROGRAMADA",
  IF(
    OR('Tablero de control'!$Y200="",'Tablero de control'!$Z200&lt;=0),
    "SIN AVANCE",
    IF(
      'Tablero de control'!$Z200&lt;Parametros!$D$4*Parametros!$G$9,
      "MUY DEFICIENTE",
    IF(
      'Tablero de control'!$Z200&lt;Parametros!$D$4*Parametros!$G$8,
      "DEFICIENTE",
   IF(
      'Tablero de control'!$Z200&lt;Parametros!$D$4*Parametros!$G$7,
      "ACEPTABLE",
      IF(
        'Tablero de control'!$Z200&lt;Parametros!$D$4*Parametros!$G$6,
        "BUENO",
        IF(
          'Tablero de control'!$Z200&lt;Parametros!$D$4*Parametros!$G$5,
          "SATISFACTORIO",
          IF(
            'Tablero de control'!$Z200&gt;=Parametros!$D$4*Parametros!$G$4,
            "OPTIMO"
          )
        )
      )
    )
  )
)
)
)</f>
        <v>SIN AVANCE</v>
      </c>
    </row>
    <row r="201" spans="1:28" s="38" customFormat="1" ht="88.5" customHeight="1" x14ac:dyDescent="0.25">
      <c r="A201" s="286" t="s">
        <v>240</v>
      </c>
      <c r="B201" s="42" t="s">
        <v>250</v>
      </c>
      <c r="C201" s="42" t="s">
        <v>291</v>
      </c>
      <c r="D201" s="42" t="s">
        <v>348</v>
      </c>
      <c r="E201" s="42" t="s">
        <v>398</v>
      </c>
      <c r="F201" s="48" t="s">
        <v>509</v>
      </c>
      <c r="G201" s="48" t="s">
        <v>527</v>
      </c>
      <c r="H201" s="48" t="s">
        <v>1910</v>
      </c>
      <c r="I201" s="48" t="s">
        <v>1936</v>
      </c>
      <c r="J201" s="42">
        <v>198</v>
      </c>
      <c r="K201" s="42" t="s">
        <v>729</v>
      </c>
      <c r="L201" s="42">
        <v>2202062</v>
      </c>
      <c r="M201" s="42" t="s">
        <v>1258</v>
      </c>
      <c r="N201" s="42">
        <v>220206204</v>
      </c>
      <c r="O201" s="42" t="s">
        <v>1621</v>
      </c>
      <c r="P201" s="42" t="s">
        <v>2008</v>
      </c>
      <c r="Q201" s="42" t="s">
        <v>30</v>
      </c>
      <c r="R201" s="90" t="s">
        <v>1858</v>
      </c>
      <c r="S201" s="87">
        <v>0</v>
      </c>
      <c r="T201" s="90">
        <v>8</v>
      </c>
      <c r="U201" s="81" t="s">
        <v>10</v>
      </c>
      <c r="V201" s="90">
        <v>8</v>
      </c>
      <c r="W201" s="90">
        <v>8</v>
      </c>
      <c r="X201" s="90">
        <v>8</v>
      </c>
      <c r="Y201" s="243">
        <v>1</v>
      </c>
      <c r="Z201" s="245">
        <f>IF(
'Tablero de control'!$U201="NP",
 0,
  IF(
     'Tablero de control'!$Q201&lt;&gt;"Reducción",
     'Tablero de control'!$Y201*100/'Tablero de control'!$U201,
     IF(
       'Tablero de control'!$U201&gt;='Tablero de control'!$Y201,
       100,
       IF(
         'Tablero de control'!$S201&lt;='Tablero de control'!$Y201,
         0,
         (('Tablero de control'!$S201-'Tablero de control'!$U201)-('Tablero de control'!$Y201-'Tablero de control'!$U201))*100/('Tablero de control'!$S201-'Tablero de control'!$U201)
       )
     )
   )
)</f>
        <v>0</v>
      </c>
      <c r="AA201" s="254">
        <f>IF('Tablero de control'!$Z201&gt;100,100,'Tablero de control'!$Z201)</f>
        <v>0</v>
      </c>
      <c r="AB201" s="37" t="str">
        <f>IF(
  'Tablero de control'!$U201="NP",
  "NO PROGRAMADA",
  IF(
    OR('Tablero de control'!$Y201="",'Tablero de control'!$Z201&lt;=0),
    "SIN AVANCE",
    IF(
      'Tablero de control'!$Z201&lt;Parametros!$D$4*Parametros!$G$9,
      "MUY DEFICIENTE",
    IF(
      'Tablero de control'!$Z201&lt;Parametros!$D$4*Parametros!$G$8,
      "DEFICIENTE",
   IF(
      'Tablero de control'!$Z201&lt;Parametros!$D$4*Parametros!$G$7,
      "ACEPTABLE",
      IF(
        'Tablero de control'!$Z201&lt;Parametros!$D$4*Parametros!$G$6,
        "BUENO",
        IF(
          'Tablero de control'!$Z201&lt;Parametros!$D$4*Parametros!$G$5,
          "SATISFACTORIO",
          IF(
            'Tablero de control'!$Z201&gt;=Parametros!$D$4*Parametros!$G$4,
            "OPTIMO"
          )
        )
      )
    )
  )
)
)
)</f>
        <v>NO PROGRAMADA</v>
      </c>
    </row>
    <row r="202" spans="1:28" s="38" customFormat="1" ht="100.5" customHeight="1" x14ac:dyDescent="0.25">
      <c r="A202" s="286" t="s">
        <v>240</v>
      </c>
      <c r="B202" s="42" t="s">
        <v>250</v>
      </c>
      <c r="C202" s="42" t="s">
        <v>291</v>
      </c>
      <c r="D202" s="42" t="s">
        <v>348</v>
      </c>
      <c r="E202" s="42" t="s">
        <v>398</v>
      </c>
      <c r="F202" s="48" t="s">
        <v>509</v>
      </c>
      <c r="G202" s="48" t="s">
        <v>527</v>
      </c>
      <c r="H202" s="48" t="s">
        <v>1910</v>
      </c>
      <c r="I202" s="48" t="s">
        <v>1936</v>
      </c>
      <c r="J202" s="42">
        <v>199</v>
      </c>
      <c r="K202" s="42" t="s">
        <v>730</v>
      </c>
      <c r="L202" s="42">
        <v>2202069</v>
      </c>
      <c r="M202" s="42" t="s">
        <v>1259</v>
      </c>
      <c r="N202" s="42">
        <v>220206901</v>
      </c>
      <c r="O202" s="42" t="s">
        <v>1622</v>
      </c>
      <c r="P202" s="42" t="s">
        <v>2008</v>
      </c>
      <c r="Q202" s="42" t="s">
        <v>29</v>
      </c>
      <c r="R202" s="90" t="s">
        <v>1858</v>
      </c>
      <c r="S202" s="87" t="s">
        <v>9</v>
      </c>
      <c r="T202" s="90">
        <v>1000</v>
      </c>
      <c r="U202" s="80">
        <v>64</v>
      </c>
      <c r="V202" s="90">
        <v>231</v>
      </c>
      <c r="W202" s="90">
        <v>346</v>
      </c>
      <c r="X202" s="90">
        <v>359</v>
      </c>
      <c r="Y202" s="243">
        <v>45</v>
      </c>
      <c r="Z202" s="245">
        <f>IF(
'Tablero de control'!$U202="NP",
 0,
  IF(
     'Tablero de control'!$Q202&lt;&gt;"Reducción",
     'Tablero de control'!$Y202*100/'Tablero de control'!$U202,
     IF(
       'Tablero de control'!$U202&gt;='Tablero de control'!$Y202,
       100,
       IF(
         'Tablero de control'!$S202&lt;='Tablero de control'!$Y202,
         0,
         (('Tablero de control'!$S202-'Tablero de control'!$U202)-('Tablero de control'!$Y202-'Tablero de control'!$U202))*100/('Tablero de control'!$S202-'Tablero de control'!$U202)
       )
     )
   )
)</f>
        <v>70.3125</v>
      </c>
      <c r="AA202" s="254">
        <f>IF('Tablero de control'!$Z202&gt;100,100,'Tablero de control'!$Z202)</f>
        <v>70.3125</v>
      </c>
      <c r="AB202" s="37" t="str">
        <f>IF(
  'Tablero de control'!$U202="NP",
  "NO PROGRAMADA",
  IF(
    OR('Tablero de control'!$Y202="",'Tablero de control'!$Z202&lt;=0),
    "SIN AVANCE",
    IF(
      'Tablero de control'!$Z202&lt;Parametros!$D$4*Parametros!$G$9,
      "MUY DEFICIENTE",
    IF(
      'Tablero de control'!$Z202&lt;Parametros!$D$4*Parametros!$G$8,
      "DEFICIENTE",
   IF(
      'Tablero de control'!$Z202&lt;Parametros!$D$4*Parametros!$G$7,
      "ACEPTABLE",
      IF(
        'Tablero de control'!$Z202&lt;Parametros!$D$4*Parametros!$G$6,
        "BUENO",
        IF(
          'Tablero de control'!$Z202&lt;Parametros!$D$4*Parametros!$G$5,
          "SATISFACTORIO",
          IF(
            'Tablero de control'!$Z202&gt;=Parametros!$D$4*Parametros!$G$4,
            "OPTIMO"
          )
        )
      )
    )
  )
)
)
)</f>
        <v>ACEPTABLE</v>
      </c>
    </row>
    <row r="203" spans="1:28" s="38" customFormat="1" ht="65.25" customHeight="1" x14ac:dyDescent="0.25">
      <c r="A203" s="286" t="s">
        <v>240</v>
      </c>
      <c r="B203" s="42" t="s">
        <v>250</v>
      </c>
      <c r="C203" s="42" t="s">
        <v>291</v>
      </c>
      <c r="D203" s="42" t="s">
        <v>348</v>
      </c>
      <c r="E203" s="42" t="s">
        <v>399</v>
      </c>
      <c r="F203" s="48" t="s">
        <v>510</v>
      </c>
      <c r="G203" s="48" t="s">
        <v>528</v>
      </c>
      <c r="H203" s="48" t="s">
        <v>1910</v>
      </c>
      <c r="I203" s="48" t="s">
        <v>1936</v>
      </c>
      <c r="J203" s="42">
        <v>200</v>
      </c>
      <c r="K203" s="42" t="s">
        <v>731</v>
      </c>
      <c r="L203" s="42">
        <v>2202063</v>
      </c>
      <c r="M203" s="42" t="s">
        <v>1260</v>
      </c>
      <c r="N203" s="42">
        <v>220206300</v>
      </c>
      <c r="O203" s="42" t="s">
        <v>1623</v>
      </c>
      <c r="P203" s="42" t="s">
        <v>2008</v>
      </c>
      <c r="Q203" s="42" t="s">
        <v>30</v>
      </c>
      <c r="R203" s="90" t="s">
        <v>1858</v>
      </c>
      <c r="S203" s="90">
        <v>0</v>
      </c>
      <c r="T203" s="87">
        <v>1</v>
      </c>
      <c r="U203" s="80">
        <v>1</v>
      </c>
      <c r="V203" s="87">
        <v>1</v>
      </c>
      <c r="W203" s="87">
        <v>1</v>
      </c>
      <c r="X203" s="87">
        <v>1</v>
      </c>
      <c r="Y203" s="243">
        <v>0</v>
      </c>
      <c r="Z203" s="245">
        <f>IF(
'Tablero de control'!$U203="NP",
 0,
  IF(
     'Tablero de control'!$Q203&lt;&gt;"Reducción",
     'Tablero de control'!$Y203*100/'Tablero de control'!$U203,
     IF(
       'Tablero de control'!$U203&gt;='Tablero de control'!$Y203,
       100,
       IF(
         'Tablero de control'!$S203&lt;='Tablero de control'!$Y203,
         0,
         (('Tablero de control'!$S203-'Tablero de control'!$U203)-('Tablero de control'!$Y203-'Tablero de control'!$U203))*100/('Tablero de control'!$S203-'Tablero de control'!$U203)
       )
     )
   )
)</f>
        <v>0</v>
      </c>
      <c r="AA203" s="254">
        <f>IF('Tablero de control'!$Z203&gt;100,100,'Tablero de control'!$Z203)</f>
        <v>0</v>
      </c>
      <c r="AB203" s="37" t="str">
        <f>IF(
  'Tablero de control'!$U203="NP",
  "NO PROGRAMADA",
  IF(
    OR('Tablero de control'!$Y203="",'Tablero de control'!$Z203&lt;=0),
    "SIN AVANCE",
    IF(
      'Tablero de control'!$Z203&lt;Parametros!$D$4*Parametros!$G$9,
      "MUY DEFICIENTE",
    IF(
      'Tablero de control'!$Z203&lt;Parametros!$D$4*Parametros!$G$8,
      "DEFICIENTE",
   IF(
      'Tablero de control'!$Z203&lt;Parametros!$D$4*Parametros!$G$7,
      "ACEPTABLE",
      IF(
        'Tablero de control'!$Z203&lt;Parametros!$D$4*Parametros!$G$6,
        "BUENO",
        IF(
          'Tablero de control'!$Z203&lt;Parametros!$D$4*Parametros!$G$5,
          "SATISFACTORIO",
          IF(
            'Tablero de control'!$Z203&gt;=Parametros!$D$4*Parametros!$G$4,
            "OPTIMO"
          )
        )
      )
    )
  )
)
)
)</f>
        <v>SIN AVANCE</v>
      </c>
    </row>
    <row r="204" spans="1:28" s="38" customFormat="1" ht="82.5" customHeight="1" x14ac:dyDescent="0.25">
      <c r="A204" s="286" t="s">
        <v>240</v>
      </c>
      <c r="B204" s="42" t="s">
        <v>250</v>
      </c>
      <c r="C204" s="42" t="s">
        <v>291</v>
      </c>
      <c r="D204" s="42" t="s">
        <v>348</v>
      </c>
      <c r="E204" s="42" t="s">
        <v>399</v>
      </c>
      <c r="F204" s="48" t="s">
        <v>510</v>
      </c>
      <c r="G204" s="48" t="s">
        <v>528</v>
      </c>
      <c r="H204" s="48" t="s">
        <v>1910</v>
      </c>
      <c r="I204" s="48" t="s">
        <v>1936</v>
      </c>
      <c r="J204" s="42">
        <v>201</v>
      </c>
      <c r="K204" s="42" t="s">
        <v>732</v>
      </c>
      <c r="L204" s="42">
        <v>2202084</v>
      </c>
      <c r="M204" s="42" t="s">
        <v>1261</v>
      </c>
      <c r="N204" s="42">
        <v>220208400</v>
      </c>
      <c r="O204" s="42" t="s">
        <v>1624</v>
      </c>
      <c r="P204" s="42" t="s">
        <v>2008</v>
      </c>
      <c r="Q204" s="42" t="s">
        <v>29</v>
      </c>
      <c r="R204" s="90" t="s">
        <v>1857</v>
      </c>
      <c r="S204" s="90">
        <v>0</v>
      </c>
      <c r="T204" s="87">
        <v>9</v>
      </c>
      <c r="U204" s="80">
        <v>3</v>
      </c>
      <c r="V204" s="87">
        <v>9</v>
      </c>
      <c r="W204" s="87">
        <v>9</v>
      </c>
      <c r="X204" s="87">
        <v>9</v>
      </c>
      <c r="Y204" s="243">
        <v>2</v>
      </c>
      <c r="Z204" s="245">
        <f>IF(
'Tablero de control'!$U204="NP",
 0,
  IF(
     'Tablero de control'!$Q204&lt;&gt;"Reducción",
     'Tablero de control'!$Y204*100/'Tablero de control'!$U204,
     IF(
       'Tablero de control'!$U204&gt;='Tablero de control'!$Y204,
       100,
       IF(
         'Tablero de control'!$S204&lt;='Tablero de control'!$Y204,
         0,
         (('Tablero de control'!$S204-'Tablero de control'!$U204)-('Tablero de control'!$Y204-'Tablero de control'!$U204))*100/('Tablero de control'!$S204-'Tablero de control'!$U204)
       )
     )
   )
)</f>
        <v>66.666666666666671</v>
      </c>
      <c r="AA204" s="254">
        <f>IF('Tablero de control'!$Z204&gt;100,100,'Tablero de control'!$Z204)</f>
        <v>66.666666666666671</v>
      </c>
      <c r="AB204" s="37" t="str">
        <f>IF(
  'Tablero de control'!$U204="NP",
  "NO PROGRAMADA",
  IF(
    OR('Tablero de control'!$Y204="",'Tablero de control'!$Z204&lt;=0),
    "SIN AVANCE",
    IF(
      'Tablero de control'!$Z204&lt;Parametros!$D$4*Parametros!$G$9,
      "MUY DEFICIENTE",
    IF(
      'Tablero de control'!$Z204&lt;Parametros!$D$4*Parametros!$G$8,
      "DEFICIENTE",
   IF(
      'Tablero de control'!$Z204&lt;Parametros!$D$4*Parametros!$G$7,
      "ACEPTABLE",
      IF(
        'Tablero de control'!$Z204&lt;Parametros!$D$4*Parametros!$G$6,
        "BUENO",
        IF(
          'Tablero de control'!$Z204&lt;Parametros!$D$4*Parametros!$G$5,
          "SATISFACTORIO",
          IF(
            'Tablero de control'!$Z204&gt;=Parametros!$D$4*Parametros!$G$4,
            "OPTIMO"
          )
        )
      )
    )
  )
)
)
)</f>
        <v>ACEPTABLE</v>
      </c>
    </row>
    <row r="205" spans="1:28" s="38" customFormat="1" ht="63.75" customHeight="1" x14ac:dyDescent="0.25">
      <c r="A205" s="286" t="s">
        <v>240</v>
      </c>
      <c r="B205" s="42" t="s">
        <v>250</v>
      </c>
      <c r="C205" s="42" t="s">
        <v>291</v>
      </c>
      <c r="D205" s="42" t="s">
        <v>348</v>
      </c>
      <c r="E205" s="42" t="s">
        <v>399</v>
      </c>
      <c r="F205" s="48" t="s">
        <v>510</v>
      </c>
      <c r="G205" s="48" t="s">
        <v>528</v>
      </c>
      <c r="H205" s="48" t="s">
        <v>1910</v>
      </c>
      <c r="I205" s="48" t="s">
        <v>1936</v>
      </c>
      <c r="J205" s="42">
        <v>202</v>
      </c>
      <c r="K205" s="42" t="s">
        <v>733</v>
      </c>
      <c r="L205" s="42">
        <v>2202067</v>
      </c>
      <c r="M205" s="42" t="s">
        <v>1262</v>
      </c>
      <c r="N205" s="42">
        <v>220206700</v>
      </c>
      <c r="O205" s="42" t="s">
        <v>1625</v>
      </c>
      <c r="P205" s="42" t="s">
        <v>2008</v>
      </c>
      <c r="Q205" s="42" t="s">
        <v>30</v>
      </c>
      <c r="R205" s="82" t="s">
        <v>1858</v>
      </c>
      <c r="S205" s="87">
        <v>0</v>
      </c>
      <c r="T205" s="90">
        <v>3</v>
      </c>
      <c r="U205" s="81" t="s">
        <v>10</v>
      </c>
      <c r="V205" s="90">
        <v>3</v>
      </c>
      <c r="W205" s="90">
        <v>3</v>
      </c>
      <c r="X205" s="90">
        <v>3</v>
      </c>
      <c r="Y205" s="243">
        <v>0</v>
      </c>
      <c r="Z205" s="245">
        <f>IF(
'Tablero de control'!$U205="NP",
 0,
  IF(
     'Tablero de control'!$Q205&lt;&gt;"Reducción",
     'Tablero de control'!$Y205*100/'Tablero de control'!$U205,
     IF(
       'Tablero de control'!$U205&gt;='Tablero de control'!$Y205,
       100,
       IF(
         'Tablero de control'!$S205&lt;='Tablero de control'!$Y205,
         0,
         (('Tablero de control'!$S205-'Tablero de control'!$U205)-('Tablero de control'!$Y205-'Tablero de control'!$U205))*100/('Tablero de control'!$S205-'Tablero de control'!$U205)
       )
     )
   )
)</f>
        <v>0</v>
      </c>
      <c r="AA205" s="254">
        <f>IF('Tablero de control'!$Z205&gt;100,100,'Tablero de control'!$Z205)</f>
        <v>0</v>
      </c>
      <c r="AB205" s="37" t="str">
        <f>IF(
  'Tablero de control'!$U205="NP",
  "NO PROGRAMADA",
  IF(
    OR('Tablero de control'!$Y205="",'Tablero de control'!$Z205&lt;=0),
    "SIN AVANCE",
    IF(
      'Tablero de control'!$Z205&lt;Parametros!$D$4*Parametros!$G$9,
      "MUY DEFICIENTE",
    IF(
      'Tablero de control'!$Z205&lt;Parametros!$D$4*Parametros!$G$8,
      "DEFICIENTE",
   IF(
      'Tablero de control'!$Z205&lt;Parametros!$D$4*Parametros!$G$7,
      "ACEPTABLE",
      IF(
        'Tablero de control'!$Z205&lt;Parametros!$D$4*Parametros!$G$6,
        "BUENO",
        IF(
          'Tablero de control'!$Z205&lt;Parametros!$D$4*Parametros!$G$5,
          "SATISFACTORIO",
          IF(
            'Tablero de control'!$Z205&gt;=Parametros!$D$4*Parametros!$G$4,
            "OPTIMO"
          )
        )
      )
    )
  )
)
)
)</f>
        <v>NO PROGRAMADA</v>
      </c>
    </row>
    <row r="206" spans="1:28" s="38" customFormat="1" ht="75.75" customHeight="1" x14ac:dyDescent="0.25">
      <c r="A206" s="286" t="s">
        <v>240</v>
      </c>
      <c r="B206" s="42" t="s">
        <v>250</v>
      </c>
      <c r="C206" s="42" t="s">
        <v>291</v>
      </c>
      <c r="D206" s="42" t="s">
        <v>348</v>
      </c>
      <c r="E206" s="42" t="s">
        <v>399</v>
      </c>
      <c r="F206" s="48" t="s">
        <v>510</v>
      </c>
      <c r="G206" s="48" t="s">
        <v>528</v>
      </c>
      <c r="H206" s="48" t="s">
        <v>1910</v>
      </c>
      <c r="I206" s="48" t="s">
        <v>1936</v>
      </c>
      <c r="J206" s="42">
        <v>203</v>
      </c>
      <c r="K206" s="42" t="s">
        <v>734</v>
      </c>
      <c r="L206" s="42">
        <v>2202068</v>
      </c>
      <c r="M206" s="42" t="s">
        <v>1263</v>
      </c>
      <c r="N206" s="42">
        <v>220206800</v>
      </c>
      <c r="O206" s="42" t="s">
        <v>8</v>
      </c>
      <c r="P206" s="42" t="s">
        <v>2008</v>
      </c>
      <c r="Q206" s="42" t="s">
        <v>29</v>
      </c>
      <c r="R206" s="90" t="s">
        <v>1858</v>
      </c>
      <c r="S206" s="87" t="s">
        <v>9</v>
      </c>
      <c r="T206" s="90">
        <v>3</v>
      </c>
      <c r="U206" s="81" t="s">
        <v>10</v>
      </c>
      <c r="V206" s="90">
        <v>1</v>
      </c>
      <c r="W206" s="90">
        <v>1</v>
      </c>
      <c r="X206" s="90">
        <v>1</v>
      </c>
      <c r="Y206" s="243">
        <v>0</v>
      </c>
      <c r="Z206" s="245">
        <f>IF(
'Tablero de control'!$U206="NP",
 0,
  IF(
     'Tablero de control'!$Q206&lt;&gt;"Reducción",
     'Tablero de control'!$Y206*100/'Tablero de control'!$U206,
     IF(
       'Tablero de control'!$U206&gt;='Tablero de control'!$Y206,
       100,
       IF(
         'Tablero de control'!$S206&lt;='Tablero de control'!$Y206,
         0,
         (('Tablero de control'!$S206-'Tablero de control'!$U206)-('Tablero de control'!$Y206-'Tablero de control'!$U206))*100/('Tablero de control'!$S206-'Tablero de control'!$U206)
       )
     )
   )
)</f>
        <v>0</v>
      </c>
      <c r="AA206" s="254">
        <f>IF('Tablero de control'!$Z206&gt;100,100,'Tablero de control'!$Z206)</f>
        <v>0</v>
      </c>
      <c r="AB206" s="37" t="str">
        <f>IF(
  'Tablero de control'!$U206="NP",
  "NO PROGRAMADA",
  IF(
    OR('Tablero de control'!$Y206="",'Tablero de control'!$Z206&lt;=0),
    "SIN AVANCE",
    IF(
      'Tablero de control'!$Z206&lt;Parametros!$D$4*Parametros!$G$9,
      "MUY DEFICIENTE",
    IF(
      'Tablero de control'!$Z206&lt;Parametros!$D$4*Parametros!$G$8,
      "DEFICIENTE",
   IF(
      'Tablero de control'!$Z206&lt;Parametros!$D$4*Parametros!$G$7,
      "ACEPTABLE",
      IF(
        'Tablero de control'!$Z206&lt;Parametros!$D$4*Parametros!$G$6,
        "BUENO",
        IF(
          'Tablero de control'!$Z206&lt;Parametros!$D$4*Parametros!$G$5,
          "SATISFACTORIO",
          IF(
            'Tablero de control'!$Z206&gt;=Parametros!$D$4*Parametros!$G$4,
            "OPTIMO"
          )
        )
      )
    )
  )
)
)
)</f>
        <v>NO PROGRAMADA</v>
      </c>
    </row>
    <row r="207" spans="1:28" s="38" customFormat="1" ht="57.75" customHeight="1" x14ac:dyDescent="0.25">
      <c r="A207" s="286" t="s">
        <v>240</v>
      </c>
      <c r="B207" s="42" t="s">
        <v>251</v>
      </c>
      <c r="C207" s="42" t="s">
        <v>292</v>
      </c>
      <c r="D207" s="42" t="s">
        <v>349</v>
      </c>
      <c r="E207" s="42" t="s">
        <v>400</v>
      </c>
      <c r="F207" s="202">
        <v>23</v>
      </c>
      <c r="G207" s="203">
        <v>0.8</v>
      </c>
      <c r="H207" s="203" t="s">
        <v>1911</v>
      </c>
      <c r="I207" s="203" t="s">
        <v>1937</v>
      </c>
      <c r="J207" s="273">
        <v>204</v>
      </c>
      <c r="K207" s="42" t="s">
        <v>735</v>
      </c>
      <c r="L207" s="42">
        <v>1905050</v>
      </c>
      <c r="M207" s="42" t="s">
        <v>57</v>
      </c>
      <c r="N207" s="42">
        <v>190505002</v>
      </c>
      <c r="O207" s="42" t="s">
        <v>1522</v>
      </c>
      <c r="P207" s="42" t="s">
        <v>2009</v>
      </c>
      <c r="Q207" s="42" t="s">
        <v>30</v>
      </c>
      <c r="R207" s="82" t="s">
        <v>1858</v>
      </c>
      <c r="S207" s="204">
        <v>64</v>
      </c>
      <c r="T207" s="204">
        <v>64</v>
      </c>
      <c r="U207" s="80">
        <v>64</v>
      </c>
      <c r="V207" s="204">
        <v>64</v>
      </c>
      <c r="W207" s="204">
        <v>64</v>
      </c>
      <c r="X207" s="204">
        <v>64</v>
      </c>
      <c r="Y207" s="243">
        <v>64</v>
      </c>
      <c r="Z207" s="245">
        <f>IF(
'Tablero de control'!$U207="NP",
 0,
  IF(
     'Tablero de control'!$Q207&lt;&gt;"Reducción",
     'Tablero de control'!$Y207*100/'Tablero de control'!$U207,
     IF(
       'Tablero de control'!$U207&gt;='Tablero de control'!$Y207,
       100,
       IF(
         'Tablero de control'!$S207&lt;='Tablero de control'!$Y207,
         0,
         (('Tablero de control'!$S207-'Tablero de control'!$U207)-('Tablero de control'!$Y207-'Tablero de control'!$U207))*100/('Tablero de control'!$S207-'Tablero de control'!$U207)
       )
     )
   )
)</f>
        <v>100</v>
      </c>
      <c r="AA207" s="254">
        <f>IF('Tablero de control'!$Z207&gt;100,100,'Tablero de control'!$Z207)</f>
        <v>100</v>
      </c>
      <c r="AB207" s="37" t="str">
        <f>IF(
  'Tablero de control'!$U207="NP",
  "NO PROGRAMADA",
  IF(
    OR('Tablero de control'!$Y207="",'Tablero de control'!$Z207&lt;=0),
    "SIN AVANCE",
    IF(
      'Tablero de control'!$Z207&lt;Parametros!$D$4*Parametros!$G$9,
      "MUY DEFICIENTE",
    IF(
      'Tablero de control'!$Z207&lt;Parametros!$D$4*Parametros!$G$8,
      "DEFICIENTE",
   IF(
      'Tablero de control'!$Z207&lt;Parametros!$D$4*Parametros!$G$7,
      "ACEPTABLE",
      IF(
        'Tablero de control'!$Z207&lt;Parametros!$D$4*Parametros!$G$6,
        "BUENO",
        IF(
          'Tablero de control'!$Z207&lt;Parametros!$D$4*Parametros!$G$5,
          "SATISFACTORIO",
          IF(
            'Tablero de control'!$Z207&gt;=Parametros!$D$4*Parametros!$G$4,
            "OPTIMO"
          )
        )
      )
    )
  )
)
)
)</f>
        <v>OPTIMO</v>
      </c>
    </row>
    <row r="208" spans="1:28" s="38" customFormat="1" ht="65.25" customHeight="1" x14ac:dyDescent="0.25">
      <c r="A208" s="286" t="s">
        <v>240</v>
      </c>
      <c r="B208" s="42" t="s">
        <v>251</v>
      </c>
      <c r="C208" s="42" t="s">
        <v>292</v>
      </c>
      <c r="D208" s="42" t="s">
        <v>349</v>
      </c>
      <c r="E208" s="42" t="s">
        <v>401</v>
      </c>
      <c r="F208" s="202">
        <v>23</v>
      </c>
      <c r="G208" s="203">
        <v>0.5</v>
      </c>
      <c r="H208" s="203" t="s">
        <v>1911</v>
      </c>
      <c r="I208" s="203" t="s">
        <v>1937</v>
      </c>
      <c r="J208" s="273">
        <v>205</v>
      </c>
      <c r="K208" s="42" t="s">
        <v>736</v>
      </c>
      <c r="L208" s="42">
        <v>1905050</v>
      </c>
      <c r="M208" s="42" t="s">
        <v>57</v>
      </c>
      <c r="N208" s="42">
        <v>190505002</v>
      </c>
      <c r="O208" s="42" t="s">
        <v>1522</v>
      </c>
      <c r="P208" s="42" t="s">
        <v>2009</v>
      </c>
      <c r="Q208" s="42" t="s">
        <v>30</v>
      </c>
      <c r="R208" s="205" t="s">
        <v>1858</v>
      </c>
      <c r="S208" s="205">
        <v>32</v>
      </c>
      <c r="T208" s="205">
        <v>43</v>
      </c>
      <c r="U208" s="80">
        <v>43</v>
      </c>
      <c r="V208" s="205">
        <v>43</v>
      </c>
      <c r="W208" s="205">
        <v>43</v>
      </c>
      <c r="X208" s="205">
        <v>43</v>
      </c>
      <c r="Y208" s="243">
        <v>43</v>
      </c>
      <c r="Z208" s="245">
        <f>IF(
'Tablero de control'!$U208="NP",
 0,
  IF(
     'Tablero de control'!$Q208&lt;&gt;"Reducción",
     'Tablero de control'!$Y208*100/'Tablero de control'!$U208,
     IF(
       'Tablero de control'!$U208&gt;='Tablero de control'!$Y208,
       100,
       IF(
         'Tablero de control'!$S208&lt;='Tablero de control'!$Y208,
         0,
         (('Tablero de control'!$S208-'Tablero de control'!$U208)-('Tablero de control'!$Y208-'Tablero de control'!$U208))*100/('Tablero de control'!$S208-'Tablero de control'!$U208)
       )
     )
   )
)</f>
        <v>100</v>
      </c>
      <c r="AA208" s="254">
        <f>IF('Tablero de control'!$Z208&gt;100,100,'Tablero de control'!$Z208)</f>
        <v>100</v>
      </c>
      <c r="AB208" s="37" t="str">
        <f>IF(
  'Tablero de control'!$U208="NP",
  "NO PROGRAMADA",
  IF(
    OR('Tablero de control'!$Y208="",'Tablero de control'!$Z208&lt;=0),
    "SIN AVANCE",
    IF(
      'Tablero de control'!$Z208&lt;Parametros!$D$4*Parametros!$G$9,
      "MUY DEFICIENTE",
    IF(
      'Tablero de control'!$Z208&lt;Parametros!$D$4*Parametros!$G$8,
      "DEFICIENTE",
   IF(
      'Tablero de control'!$Z208&lt;Parametros!$D$4*Parametros!$G$7,
      "ACEPTABLE",
      IF(
        'Tablero de control'!$Z208&lt;Parametros!$D$4*Parametros!$G$6,
        "BUENO",
        IF(
          'Tablero de control'!$Z208&lt;Parametros!$D$4*Parametros!$G$5,
          "SATISFACTORIO",
          IF(
            'Tablero de control'!$Z208&gt;=Parametros!$D$4*Parametros!$G$4,
            "OPTIMO"
          )
        )
      )
    )
  )
)
)
)</f>
        <v>OPTIMO</v>
      </c>
    </row>
    <row r="209" spans="1:28" s="38" customFormat="1" ht="42.75" customHeight="1" x14ac:dyDescent="0.25">
      <c r="A209" s="286" t="s">
        <v>240</v>
      </c>
      <c r="B209" s="42" t="s">
        <v>251</v>
      </c>
      <c r="C209" s="42" t="s">
        <v>292</v>
      </c>
      <c r="D209" s="42" t="s">
        <v>349</v>
      </c>
      <c r="E209" s="42" t="s">
        <v>401</v>
      </c>
      <c r="F209" s="202">
        <v>23</v>
      </c>
      <c r="G209" s="203">
        <v>0.5</v>
      </c>
      <c r="H209" s="203" t="s">
        <v>1911</v>
      </c>
      <c r="I209" s="203" t="s">
        <v>1937</v>
      </c>
      <c r="J209" s="273">
        <v>206</v>
      </c>
      <c r="K209" s="42" t="s">
        <v>737</v>
      </c>
      <c r="L209" s="42">
        <v>1905050</v>
      </c>
      <c r="M209" s="42" t="s">
        <v>57</v>
      </c>
      <c r="N209" s="42">
        <v>190505002</v>
      </c>
      <c r="O209" s="42" t="s">
        <v>1522</v>
      </c>
      <c r="P209" s="42" t="s">
        <v>2009</v>
      </c>
      <c r="Q209" s="42" t="s">
        <v>30</v>
      </c>
      <c r="R209" s="82" t="s">
        <v>1858</v>
      </c>
      <c r="S209" s="205">
        <v>64</v>
      </c>
      <c r="T209" s="205">
        <v>64</v>
      </c>
      <c r="U209" s="80">
        <v>64</v>
      </c>
      <c r="V209" s="205">
        <v>64</v>
      </c>
      <c r="W209" s="205">
        <v>64</v>
      </c>
      <c r="X209" s="205">
        <v>64</v>
      </c>
      <c r="Y209" s="243">
        <v>64</v>
      </c>
      <c r="Z209" s="245">
        <f>IF(
'Tablero de control'!$U209="NP",
 0,
  IF(
     'Tablero de control'!$Q209&lt;&gt;"Reducción",
     'Tablero de control'!$Y209*100/'Tablero de control'!$U209,
     IF(
       'Tablero de control'!$U209&gt;='Tablero de control'!$Y209,
       100,
       IF(
         'Tablero de control'!$S209&lt;='Tablero de control'!$Y209,
         0,
         (('Tablero de control'!$S209-'Tablero de control'!$U209)-('Tablero de control'!$Y209-'Tablero de control'!$U209))*100/('Tablero de control'!$S209-'Tablero de control'!$U209)
       )
     )
   )
)</f>
        <v>100</v>
      </c>
      <c r="AA209" s="254">
        <f>IF('Tablero de control'!$Z209&gt;100,100,'Tablero de control'!$Z209)</f>
        <v>100</v>
      </c>
      <c r="AB209" s="37" t="str">
        <f>IF(
  'Tablero de control'!$U209="NP",
  "NO PROGRAMADA",
  IF(
    OR('Tablero de control'!$Y209="",'Tablero de control'!$Z209&lt;=0),
    "SIN AVANCE",
    IF(
      'Tablero de control'!$Z209&lt;Parametros!$D$4*Parametros!$G$9,
      "MUY DEFICIENTE",
    IF(
      'Tablero de control'!$Z209&lt;Parametros!$D$4*Parametros!$G$8,
      "DEFICIENTE",
   IF(
      'Tablero de control'!$Z209&lt;Parametros!$D$4*Parametros!$G$7,
      "ACEPTABLE",
      IF(
        'Tablero de control'!$Z209&lt;Parametros!$D$4*Parametros!$G$6,
        "BUENO",
        IF(
          'Tablero de control'!$Z209&lt;Parametros!$D$4*Parametros!$G$5,
          "SATISFACTORIO",
          IF(
            'Tablero de control'!$Z209&gt;=Parametros!$D$4*Parametros!$G$4,
            "OPTIMO"
          )
        )
      )
    )
  )
)
)
)</f>
        <v>OPTIMO</v>
      </c>
    </row>
    <row r="210" spans="1:28" s="38" customFormat="1" ht="65.25" customHeight="1" x14ac:dyDescent="0.25">
      <c r="A210" s="286" t="s">
        <v>240</v>
      </c>
      <c r="B210" s="42" t="s">
        <v>251</v>
      </c>
      <c r="C210" s="42" t="s">
        <v>292</v>
      </c>
      <c r="D210" s="42" t="s">
        <v>349</v>
      </c>
      <c r="E210" s="42" t="s">
        <v>401</v>
      </c>
      <c r="F210" s="202">
        <v>23</v>
      </c>
      <c r="G210" s="203">
        <v>0.5</v>
      </c>
      <c r="H210" s="203" t="s">
        <v>1911</v>
      </c>
      <c r="I210" s="203" t="s">
        <v>1937</v>
      </c>
      <c r="J210" s="273">
        <v>207</v>
      </c>
      <c r="K210" s="42" t="s">
        <v>738</v>
      </c>
      <c r="L210" s="42">
        <v>1905049</v>
      </c>
      <c r="M210" s="42" t="s">
        <v>61</v>
      </c>
      <c r="N210" s="42">
        <v>190504900</v>
      </c>
      <c r="O210" s="42" t="s">
        <v>1626</v>
      </c>
      <c r="P210" s="42" t="s">
        <v>2009</v>
      </c>
      <c r="Q210" s="42" t="s">
        <v>30</v>
      </c>
      <c r="R210" s="82" t="s">
        <v>1858</v>
      </c>
      <c r="S210" s="205">
        <v>4</v>
      </c>
      <c r="T210" s="205">
        <v>4</v>
      </c>
      <c r="U210" s="80">
        <v>4</v>
      </c>
      <c r="V210" s="205">
        <v>4</v>
      </c>
      <c r="W210" s="205">
        <v>4</v>
      </c>
      <c r="X210" s="205">
        <v>4</v>
      </c>
      <c r="Y210" s="243">
        <v>4</v>
      </c>
      <c r="Z210" s="245">
        <f>IF(
'Tablero de control'!$U210="NP",
 0,
  IF(
     'Tablero de control'!$Q210&lt;&gt;"Reducción",
     'Tablero de control'!$Y210*100/'Tablero de control'!$U210,
     IF(
       'Tablero de control'!$U210&gt;='Tablero de control'!$Y210,
       100,
       IF(
         'Tablero de control'!$S210&lt;='Tablero de control'!$Y210,
         0,
         (('Tablero de control'!$S210-'Tablero de control'!$U210)-('Tablero de control'!$Y210-'Tablero de control'!$U210))*100/('Tablero de control'!$S210-'Tablero de control'!$U210)
       )
     )
   )
)</f>
        <v>100</v>
      </c>
      <c r="AA210" s="254">
        <f>IF('Tablero de control'!$Z210&gt;100,100,'Tablero de control'!$Z210)</f>
        <v>100</v>
      </c>
      <c r="AB210" s="37" t="str">
        <f>IF(
  'Tablero de control'!$U210="NP",
  "NO PROGRAMADA",
  IF(
    OR('Tablero de control'!$Y210="",'Tablero de control'!$Z210&lt;=0),
    "SIN AVANCE",
    IF(
      'Tablero de control'!$Z210&lt;Parametros!$D$4*Parametros!$G$9,
      "MUY DEFICIENTE",
    IF(
      'Tablero de control'!$Z210&lt;Parametros!$D$4*Parametros!$G$8,
      "DEFICIENTE",
   IF(
      'Tablero de control'!$Z210&lt;Parametros!$D$4*Parametros!$G$7,
      "ACEPTABLE",
      IF(
        'Tablero de control'!$Z210&lt;Parametros!$D$4*Parametros!$G$6,
        "BUENO",
        IF(
          'Tablero de control'!$Z210&lt;Parametros!$D$4*Parametros!$G$5,
          "SATISFACTORIO",
          IF(
            'Tablero de control'!$Z210&gt;=Parametros!$D$4*Parametros!$G$4,
            "OPTIMO"
          )
        )
      )
    )
  )
)
)
)</f>
        <v>OPTIMO</v>
      </c>
    </row>
    <row r="211" spans="1:28" s="38" customFormat="1" ht="48" customHeight="1" x14ac:dyDescent="0.25">
      <c r="A211" s="286" t="s">
        <v>240</v>
      </c>
      <c r="B211" s="42" t="s">
        <v>251</v>
      </c>
      <c r="C211" s="42" t="s">
        <v>292</v>
      </c>
      <c r="D211" s="42" t="s">
        <v>349</v>
      </c>
      <c r="E211" s="42" t="s">
        <v>402</v>
      </c>
      <c r="F211" s="202">
        <v>21.12</v>
      </c>
      <c r="G211" s="206">
        <v>19</v>
      </c>
      <c r="H211" s="206" t="s">
        <v>1911</v>
      </c>
      <c r="I211" s="206" t="s">
        <v>1937</v>
      </c>
      <c r="J211" s="273">
        <v>208</v>
      </c>
      <c r="K211" s="42" t="s">
        <v>739</v>
      </c>
      <c r="L211" s="42">
        <v>1905014</v>
      </c>
      <c r="M211" s="42" t="s">
        <v>50</v>
      </c>
      <c r="N211" s="42">
        <v>190501400</v>
      </c>
      <c r="O211" s="42" t="s">
        <v>60</v>
      </c>
      <c r="P211" s="42" t="s">
        <v>2009</v>
      </c>
      <c r="Q211" s="42" t="s">
        <v>29</v>
      </c>
      <c r="R211" s="205" t="s">
        <v>1857</v>
      </c>
      <c r="S211" s="204">
        <v>61</v>
      </c>
      <c r="T211" s="205">
        <v>64</v>
      </c>
      <c r="U211" s="80">
        <v>61</v>
      </c>
      <c r="V211" s="204">
        <v>62</v>
      </c>
      <c r="W211" s="204">
        <v>63</v>
      </c>
      <c r="X211" s="204">
        <v>64</v>
      </c>
      <c r="Y211" s="243">
        <v>61</v>
      </c>
      <c r="Z211" s="245">
        <f>IF(
'Tablero de control'!$U211="NP",
 0,
  IF(
     'Tablero de control'!$Q211&lt;&gt;"Reducción",
     'Tablero de control'!$Y211*100/'Tablero de control'!$U211,
     IF(
       'Tablero de control'!$U211&gt;='Tablero de control'!$Y211,
       100,
       IF(
         'Tablero de control'!$S211&lt;='Tablero de control'!$Y211,
         0,
         (('Tablero de control'!$S211-'Tablero de control'!$U211)-('Tablero de control'!$Y211-'Tablero de control'!$U211))*100/('Tablero de control'!$S211-'Tablero de control'!$U211)
       )
     )
   )
)</f>
        <v>100</v>
      </c>
      <c r="AA211" s="254">
        <f>IF('Tablero de control'!$Z211&gt;100,100,'Tablero de control'!$Z211)</f>
        <v>100</v>
      </c>
      <c r="AB211" s="37" t="str">
        <f>IF(
  'Tablero de control'!$U211="NP",
  "NO PROGRAMADA",
  IF(
    OR('Tablero de control'!$Y211="",'Tablero de control'!$Z211&lt;=0),
    "SIN AVANCE",
    IF(
      'Tablero de control'!$Z211&lt;Parametros!$D$4*Parametros!$G$9,
      "MUY DEFICIENTE",
    IF(
      'Tablero de control'!$Z211&lt;Parametros!$D$4*Parametros!$G$8,
      "DEFICIENTE",
   IF(
      'Tablero de control'!$Z211&lt;Parametros!$D$4*Parametros!$G$7,
      "ACEPTABLE",
      IF(
        'Tablero de control'!$Z211&lt;Parametros!$D$4*Parametros!$G$6,
        "BUENO",
        IF(
          'Tablero de control'!$Z211&lt;Parametros!$D$4*Parametros!$G$5,
          "SATISFACTORIO",
          IF(
            'Tablero de control'!$Z211&gt;=Parametros!$D$4*Parametros!$G$4,
            "OPTIMO"
          )
        )
      )
    )
  )
)
)
)</f>
        <v>OPTIMO</v>
      </c>
    </row>
    <row r="212" spans="1:28" s="38" customFormat="1" ht="63.75" customHeight="1" x14ac:dyDescent="0.25">
      <c r="A212" s="286" t="s">
        <v>240</v>
      </c>
      <c r="B212" s="42" t="s">
        <v>251</v>
      </c>
      <c r="C212" s="42" t="s">
        <v>292</v>
      </c>
      <c r="D212" s="42" t="s">
        <v>349</v>
      </c>
      <c r="E212" s="42" t="s">
        <v>402</v>
      </c>
      <c r="F212" s="202">
        <v>21.12</v>
      </c>
      <c r="G212" s="206">
        <v>19</v>
      </c>
      <c r="H212" s="206" t="s">
        <v>1911</v>
      </c>
      <c r="I212" s="206" t="s">
        <v>1937</v>
      </c>
      <c r="J212" s="273">
        <v>209</v>
      </c>
      <c r="K212" s="42" t="s">
        <v>740</v>
      </c>
      <c r="L212" s="42" t="s">
        <v>1264</v>
      </c>
      <c r="M212" s="42" t="s">
        <v>137</v>
      </c>
      <c r="N212" s="42">
        <v>190503600</v>
      </c>
      <c r="O212" s="42" t="s">
        <v>103</v>
      </c>
      <c r="P212" s="42" t="s">
        <v>2009</v>
      </c>
      <c r="Q212" s="42" t="s">
        <v>30</v>
      </c>
      <c r="R212" s="82" t="s">
        <v>1858</v>
      </c>
      <c r="S212" s="204">
        <v>64</v>
      </c>
      <c r="T212" s="204">
        <v>64</v>
      </c>
      <c r="U212" s="80">
        <v>64</v>
      </c>
      <c r="V212" s="204">
        <v>64</v>
      </c>
      <c r="W212" s="204">
        <v>64</v>
      </c>
      <c r="X212" s="204">
        <v>64</v>
      </c>
      <c r="Y212" s="243">
        <v>64</v>
      </c>
      <c r="Z212" s="245">
        <f>IF(
'Tablero de control'!$U212="NP",
 0,
  IF(
     'Tablero de control'!$Q212&lt;&gt;"Reducción",
     'Tablero de control'!$Y212*100/'Tablero de control'!$U212,
     IF(
       'Tablero de control'!$U212&gt;='Tablero de control'!$Y212,
       100,
       IF(
         'Tablero de control'!$S212&lt;='Tablero de control'!$Y212,
         0,
         (('Tablero de control'!$S212-'Tablero de control'!$U212)-('Tablero de control'!$Y212-'Tablero de control'!$U212))*100/('Tablero de control'!$S212-'Tablero de control'!$U212)
       )
     )
   )
)</f>
        <v>100</v>
      </c>
      <c r="AA212" s="254">
        <f>IF('Tablero de control'!$Z212&gt;100,100,'Tablero de control'!$Z212)</f>
        <v>100</v>
      </c>
      <c r="AB212" s="37" t="str">
        <f>IF(
  'Tablero de control'!$U212="NP",
  "NO PROGRAMADA",
  IF(
    OR('Tablero de control'!$Y212="",'Tablero de control'!$Z212&lt;=0),
    "SIN AVANCE",
    IF(
      'Tablero de control'!$Z212&lt;Parametros!$D$4*Parametros!$G$9,
      "MUY DEFICIENTE",
    IF(
      'Tablero de control'!$Z212&lt;Parametros!$D$4*Parametros!$G$8,
      "DEFICIENTE",
   IF(
      'Tablero de control'!$Z212&lt;Parametros!$D$4*Parametros!$G$7,
      "ACEPTABLE",
      IF(
        'Tablero de control'!$Z212&lt;Parametros!$D$4*Parametros!$G$6,
        "BUENO",
        IF(
          'Tablero de control'!$Z212&lt;Parametros!$D$4*Parametros!$G$5,
          "SATISFACTORIO",
          IF(
            'Tablero de control'!$Z212&gt;=Parametros!$D$4*Parametros!$G$4,
            "OPTIMO"
          )
        )
      )
    )
  )
)
)
)</f>
        <v>OPTIMO</v>
      </c>
    </row>
    <row r="213" spans="1:28" s="38" customFormat="1" ht="60.75" customHeight="1" x14ac:dyDescent="0.25">
      <c r="A213" s="286" t="s">
        <v>240</v>
      </c>
      <c r="B213" s="42" t="s">
        <v>251</v>
      </c>
      <c r="C213" s="42" t="s">
        <v>292</v>
      </c>
      <c r="D213" s="42" t="s">
        <v>349</v>
      </c>
      <c r="E213" s="42" t="s">
        <v>403</v>
      </c>
      <c r="F213" s="202" t="s">
        <v>511</v>
      </c>
      <c r="G213" s="206">
        <v>12</v>
      </c>
      <c r="H213" s="206" t="s">
        <v>1911</v>
      </c>
      <c r="I213" s="206" t="s">
        <v>1937</v>
      </c>
      <c r="J213" s="273">
        <v>210</v>
      </c>
      <c r="K213" s="42" t="s">
        <v>741</v>
      </c>
      <c r="L213" s="42">
        <v>1905053</v>
      </c>
      <c r="M213" s="42" t="s">
        <v>55</v>
      </c>
      <c r="N213" s="42">
        <v>190505300</v>
      </c>
      <c r="O213" s="42" t="s">
        <v>62</v>
      </c>
      <c r="P213" s="42" t="s">
        <v>2009</v>
      </c>
      <c r="Q213" s="42" t="s">
        <v>29</v>
      </c>
      <c r="R213" s="205" t="s">
        <v>1857</v>
      </c>
      <c r="S213" s="204">
        <v>61</v>
      </c>
      <c r="T213" s="204">
        <v>64</v>
      </c>
      <c r="U213" s="80">
        <v>61</v>
      </c>
      <c r="V213" s="204">
        <v>62</v>
      </c>
      <c r="W213" s="204">
        <v>63</v>
      </c>
      <c r="X213" s="204">
        <v>64</v>
      </c>
      <c r="Y213" s="243">
        <v>61</v>
      </c>
      <c r="Z213" s="245">
        <f>IF(
'Tablero de control'!$U213="NP",
 0,
  IF(
     'Tablero de control'!$Q213&lt;&gt;"Reducción",
     'Tablero de control'!$Y213*100/'Tablero de control'!$U213,
     IF(
       'Tablero de control'!$U213&gt;='Tablero de control'!$Y213,
       100,
       IF(
         'Tablero de control'!$S213&lt;='Tablero de control'!$Y213,
         0,
         (('Tablero de control'!$S213-'Tablero de control'!$U213)-('Tablero de control'!$Y213-'Tablero de control'!$U213))*100/('Tablero de control'!$S213-'Tablero de control'!$U213)
       )
     )
   )
)</f>
        <v>100</v>
      </c>
      <c r="AA213" s="254">
        <f>IF('Tablero de control'!$Z213&gt;100,100,'Tablero de control'!$Z213)</f>
        <v>100</v>
      </c>
      <c r="AB213" s="37" t="str">
        <f>IF(
  'Tablero de control'!$U213="NP",
  "NO PROGRAMADA",
  IF(
    OR('Tablero de control'!$Y213="",'Tablero de control'!$Z213&lt;=0),
    "SIN AVANCE",
    IF(
      'Tablero de control'!$Z213&lt;Parametros!$D$4*Parametros!$G$9,
      "MUY DEFICIENTE",
    IF(
      'Tablero de control'!$Z213&lt;Parametros!$D$4*Parametros!$G$8,
      "DEFICIENTE",
   IF(
      'Tablero de control'!$Z213&lt;Parametros!$D$4*Parametros!$G$7,
      "ACEPTABLE",
      IF(
        'Tablero de control'!$Z213&lt;Parametros!$D$4*Parametros!$G$6,
        "BUENO",
        IF(
          'Tablero de control'!$Z213&lt;Parametros!$D$4*Parametros!$G$5,
          "SATISFACTORIO",
          IF(
            'Tablero de control'!$Z213&gt;=Parametros!$D$4*Parametros!$G$4,
            "OPTIMO"
          )
        )
      )
    )
  )
)
)
)</f>
        <v>OPTIMO</v>
      </c>
    </row>
    <row r="214" spans="1:28" s="38" customFormat="1" ht="59.25" customHeight="1" x14ac:dyDescent="0.25">
      <c r="A214" s="286" t="s">
        <v>240</v>
      </c>
      <c r="B214" s="42" t="s">
        <v>251</v>
      </c>
      <c r="C214" s="42" t="s">
        <v>292</v>
      </c>
      <c r="D214" s="42" t="s">
        <v>349</v>
      </c>
      <c r="E214" s="42" t="s">
        <v>403</v>
      </c>
      <c r="F214" s="202" t="s">
        <v>511</v>
      </c>
      <c r="G214" s="206">
        <v>12</v>
      </c>
      <c r="H214" s="206" t="s">
        <v>1911</v>
      </c>
      <c r="I214" s="206" t="s">
        <v>1937</v>
      </c>
      <c r="J214" s="273">
        <v>211</v>
      </c>
      <c r="K214" s="42" t="s">
        <v>742</v>
      </c>
      <c r="L214" s="42">
        <v>1905054</v>
      </c>
      <c r="M214" s="42" t="s">
        <v>54</v>
      </c>
      <c r="N214" s="42">
        <v>190505400</v>
      </c>
      <c r="O214" s="42" t="s">
        <v>156</v>
      </c>
      <c r="P214" s="42" t="s">
        <v>2009</v>
      </c>
      <c r="Q214" s="42" t="s">
        <v>29</v>
      </c>
      <c r="R214" s="205" t="s">
        <v>1857</v>
      </c>
      <c r="S214" s="205" t="s">
        <v>9</v>
      </c>
      <c r="T214" s="205">
        <v>12</v>
      </c>
      <c r="U214" s="80">
        <v>2</v>
      </c>
      <c r="V214" s="205">
        <v>5</v>
      </c>
      <c r="W214" s="205">
        <v>10</v>
      </c>
      <c r="X214" s="205">
        <v>12</v>
      </c>
      <c r="Y214" s="243">
        <v>2</v>
      </c>
      <c r="Z214" s="245">
        <f>IF(
'Tablero de control'!$U214="NP",
 0,
  IF(
     'Tablero de control'!$Q214&lt;&gt;"Reducción",
     'Tablero de control'!$Y214*100/'Tablero de control'!$U214,
     IF(
       'Tablero de control'!$U214&gt;='Tablero de control'!$Y214,
       100,
       IF(
         'Tablero de control'!$S214&lt;='Tablero de control'!$Y214,
         0,
         (('Tablero de control'!$S214-'Tablero de control'!$U214)-('Tablero de control'!$Y214-'Tablero de control'!$U214))*100/('Tablero de control'!$S214-'Tablero de control'!$U214)
       )
     )
   )
)</f>
        <v>100</v>
      </c>
      <c r="AA214" s="254">
        <f>IF('Tablero de control'!$Z214&gt;100,100,'Tablero de control'!$Z214)</f>
        <v>100</v>
      </c>
      <c r="AB214" s="37" t="str">
        <f>IF(
  'Tablero de control'!$U214="NP",
  "NO PROGRAMADA",
  IF(
    OR('Tablero de control'!$Y214="",'Tablero de control'!$Z214&lt;=0),
    "SIN AVANCE",
    IF(
      'Tablero de control'!$Z214&lt;Parametros!$D$4*Parametros!$G$9,
      "MUY DEFICIENTE",
    IF(
      'Tablero de control'!$Z214&lt;Parametros!$D$4*Parametros!$G$8,
      "DEFICIENTE",
   IF(
      'Tablero de control'!$Z214&lt;Parametros!$D$4*Parametros!$G$7,
      "ACEPTABLE",
      IF(
        'Tablero de control'!$Z214&lt;Parametros!$D$4*Parametros!$G$6,
        "BUENO",
        IF(
          'Tablero de control'!$Z214&lt;Parametros!$D$4*Parametros!$G$5,
          "SATISFACTORIO",
          IF(
            'Tablero de control'!$Z214&gt;=Parametros!$D$4*Parametros!$G$4,
            "OPTIMO"
          )
        )
      )
    )
  )
)
)
)</f>
        <v>OPTIMO</v>
      </c>
    </row>
    <row r="215" spans="1:28" s="38" customFormat="1" ht="63.75" customHeight="1" x14ac:dyDescent="0.25">
      <c r="A215" s="286" t="s">
        <v>240</v>
      </c>
      <c r="B215" s="42" t="s">
        <v>251</v>
      </c>
      <c r="C215" s="42" t="s">
        <v>292</v>
      </c>
      <c r="D215" s="42" t="s">
        <v>349</v>
      </c>
      <c r="E215" s="42" t="s">
        <v>404</v>
      </c>
      <c r="F215" s="202">
        <v>79.599999999999994</v>
      </c>
      <c r="G215" s="206">
        <v>95</v>
      </c>
      <c r="H215" s="206" t="s">
        <v>1911</v>
      </c>
      <c r="I215" s="206" t="s">
        <v>1937</v>
      </c>
      <c r="J215" s="273">
        <v>212</v>
      </c>
      <c r="K215" s="42" t="s">
        <v>743</v>
      </c>
      <c r="L215" s="42">
        <v>1905027</v>
      </c>
      <c r="M215" s="42" t="s">
        <v>1265</v>
      </c>
      <c r="N215" s="42">
        <v>190502702</v>
      </c>
      <c r="O215" s="42" t="s">
        <v>1627</v>
      </c>
      <c r="P215" s="42" t="s">
        <v>2010</v>
      </c>
      <c r="Q215" s="42" t="s">
        <v>30</v>
      </c>
      <c r="R215" s="82" t="s">
        <v>1858</v>
      </c>
      <c r="S215" s="204">
        <v>64</v>
      </c>
      <c r="T215" s="205">
        <v>64</v>
      </c>
      <c r="U215" s="80">
        <v>64</v>
      </c>
      <c r="V215" s="204">
        <v>64</v>
      </c>
      <c r="W215" s="204">
        <v>64</v>
      </c>
      <c r="X215" s="204">
        <v>64</v>
      </c>
      <c r="Y215" s="243">
        <v>64</v>
      </c>
      <c r="Z215" s="245">
        <f>IF(
'Tablero de control'!$U215="NP",
 0,
  IF(
     'Tablero de control'!$Q215&lt;&gt;"Reducción",
     'Tablero de control'!$Y215*100/'Tablero de control'!$U215,
     IF(
       'Tablero de control'!$U215&gt;='Tablero de control'!$Y215,
       100,
       IF(
         'Tablero de control'!$S215&lt;='Tablero de control'!$Y215,
         0,
         (('Tablero de control'!$S215-'Tablero de control'!$U215)-('Tablero de control'!$Y215-'Tablero de control'!$U215))*100/('Tablero de control'!$S215-'Tablero de control'!$U215)
       )
     )
   )
)</f>
        <v>100</v>
      </c>
      <c r="AA215" s="254">
        <f>IF('Tablero de control'!$Z215&gt;100,100,'Tablero de control'!$Z215)</f>
        <v>100</v>
      </c>
      <c r="AB215" s="37" t="str">
        <f>IF(
  'Tablero de control'!$U215="NP",
  "NO PROGRAMADA",
  IF(
    OR('Tablero de control'!$Y215="",'Tablero de control'!$Z215&lt;=0),
    "SIN AVANCE",
    IF(
      'Tablero de control'!$Z215&lt;Parametros!$D$4*Parametros!$G$9,
      "MUY DEFICIENTE",
    IF(
      'Tablero de control'!$Z215&lt;Parametros!$D$4*Parametros!$G$8,
      "DEFICIENTE",
   IF(
      'Tablero de control'!$Z215&lt;Parametros!$D$4*Parametros!$G$7,
      "ACEPTABLE",
      IF(
        'Tablero de control'!$Z215&lt;Parametros!$D$4*Parametros!$G$6,
        "BUENO",
        IF(
          'Tablero de control'!$Z215&lt;Parametros!$D$4*Parametros!$G$5,
          "SATISFACTORIO",
          IF(
            'Tablero de control'!$Z215&gt;=Parametros!$D$4*Parametros!$G$4,
            "OPTIMO"
          )
        )
      )
    )
  )
)
)
)</f>
        <v>OPTIMO</v>
      </c>
    </row>
    <row r="216" spans="1:28" s="38" customFormat="1" ht="58.5" customHeight="1" x14ac:dyDescent="0.25">
      <c r="A216" s="286" t="s">
        <v>240</v>
      </c>
      <c r="B216" s="42" t="s">
        <v>251</v>
      </c>
      <c r="C216" s="42" t="s">
        <v>292</v>
      </c>
      <c r="D216" s="42" t="s">
        <v>349</v>
      </c>
      <c r="E216" s="42" t="s">
        <v>404</v>
      </c>
      <c r="F216" s="202">
        <v>79.599999999999994</v>
      </c>
      <c r="G216" s="206">
        <v>95</v>
      </c>
      <c r="H216" s="206" t="s">
        <v>1911</v>
      </c>
      <c r="I216" s="206" t="s">
        <v>1937</v>
      </c>
      <c r="J216" s="273">
        <v>213</v>
      </c>
      <c r="K216" s="42" t="s">
        <v>744</v>
      </c>
      <c r="L216" s="42">
        <v>1905029</v>
      </c>
      <c r="M216" s="42" t="s">
        <v>1266</v>
      </c>
      <c r="N216" s="42">
        <v>190502900</v>
      </c>
      <c r="O216" s="42" t="s">
        <v>1628</v>
      </c>
      <c r="P216" s="42" t="s">
        <v>2010</v>
      </c>
      <c r="Q216" s="42" t="s">
        <v>30</v>
      </c>
      <c r="R216" s="82" t="s">
        <v>1858</v>
      </c>
      <c r="S216" s="204">
        <v>64</v>
      </c>
      <c r="T216" s="205">
        <v>64</v>
      </c>
      <c r="U216" s="80">
        <v>64</v>
      </c>
      <c r="V216" s="204">
        <v>64</v>
      </c>
      <c r="W216" s="204">
        <v>64</v>
      </c>
      <c r="X216" s="204">
        <v>64</v>
      </c>
      <c r="Y216" s="243">
        <v>64</v>
      </c>
      <c r="Z216" s="245">
        <f>IF(
'Tablero de control'!$U216="NP",
 0,
  IF(
     'Tablero de control'!$Q216&lt;&gt;"Reducción",
     'Tablero de control'!$Y216*100/'Tablero de control'!$U216,
     IF(
       'Tablero de control'!$U216&gt;='Tablero de control'!$Y216,
       100,
       IF(
         'Tablero de control'!$S216&lt;='Tablero de control'!$Y216,
         0,
         (('Tablero de control'!$S216-'Tablero de control'!$U216)-('Tablero de control'!$Y216-'Tablero de control'!$U216))*100/('Tablero de control'!$S216-'Tablero de control'!$U216)
       )
     )
   )
)</f>
        <v>100</v>
      </c>
      <c r="AA216" s="254">
        <f>IF('Tablero de control'!$Z216&gt;100,100,'Tablero de control'!$Z216)</f>
        <v>100</v>
      </c>
      <c r="AB216" s="37" t="str">
        <f>IF(
  'Tablero de control'!$U216="NP",
  "NO PROGRAMADA",
  IF(
    OR('Tablero de control'!$Y216="",'Tablero de control'!$Z216&lt;=0),
    "SIN AVANCE",
    IF(
      'Tablero de control'!$Z216&lt;Parametros!$D$4*Parametros!$G$9,
      "MUY DEFICIENTE",
    IF(
      'Tablero de control'!$Z216&lt;Parametros!$D$4*Parametros!$G$8,
      "DEFICIENTE",
   IF(
      'Tablero de control'!$Z216&lt;Parametros!$D$4*Parametros!$G$7,
      "ACEPTABLE",
      IF(
        'Tablero de control'!$Z216&lt;Parametros!$D$4*Parametros!$G$6,
        "BUENO",
        IF(
          'Tablero de control'!$Z216&lt;Parametros!$D$4*Parametros!$G$5,
          "SATISFACTORIO",
          IF(
            'Tablero de control'!$Z216&gt;=Parametros!$D$4*Parametros!$G$4,
            "OPTIMO"
          )
        )
      )
    )
  )
)
)
)</f>
        <v>OPTIMO</v>
      </c>
    </row>
    <row r="217" spans="1:28" s="38" customFormat="1" ht="38.25" customHeight="1" x14ac:dyDescent="0.25">
      <c r="A217" s="286" t="s">
        <v>240</v>
      </c>
      <c r="B217" s="42" t="s">
        <v>251</v>
      </c>
      <c r="C217" s="42" t="s">
        <v>292</v>
      </c>
      <c r="D217" s="42" t="s">
        <v>349</v>
      </c>
      <c r="E217" s="42" t="s">
        <v>404</v>
      </c>
      <c r="F217" s="202">
        <v>79.599999999999994</v>
      </c>
      <c r="G217" s="206">
        <v>95</v>
      </c>
      <c r="H217" s="206" t="s">
        <v>1911</v>
      </c>
      <c r="I217" s="206" t="s">
        <v>1937</v>
      </c>
      <c r="J217" s="273">
        <v>214</v>
      </c>
      <c r="K217" s="42" t="s">
        <v>745</v>
      </c>
      <c r="L217" s="42">
        <v>1905051</v>
      </c>
      <c r="M217" s="42" t="s">
        <v>1267</v>
      </c>
      <c r="N217" s="42">
        <v>190505100</v>
      </c>
      <c r="O217" s="42" t="s">
        <v>71</v>
      </c>
      <c r="P217" s="42" t="s">
        <v>2010</v>
      </c>
      <c r="Q217" s="42" t="s">
        <v>30</v>
      </c>
      <c r="R217" s="82" t="s">
        <v>1858</v>
      </c>
      <c r="S217" s="204">
        <v>1</v>
      </c>
      <c r="T217" s="205">
        <v>1</v>
      </c>
      <c r="U217" s="80">
        <v>1</v>
      </c>
      <c r="V217" s="204">
        <v>1</v>
      </c>
      <c r="W217" s="204">
        <v>1</v>
      </c>
      <c r="X217" s="204">
        <v>1</v>
      </c>
      <c r="Y217" s="243">
        <v>1</v>
      </c>
      <c r="Z217" s="245">
        <f>IF(
'Tablero de control'!$U217="NP",
 0,
  IF(
     'Tablero de control'!$Q217&lt;&gt;"Reducción",
     'Tablero de control'!$Y217*100/'Tablero de control'!$U217,
     IF(
       'Tablero de control'!$U217&gt;='Tablero de control'!$Y217,
       100,
       IF(
         'Tablero de control'!$S217&lt;='Tablero de control'!$Y217,
         0,
         (('Tablero de control'!$S217-'Tablero de control'!$U217)-('Tablero de control'!$Y217-'Tablero de control'!$U217))*100/('Tablero de control'!$S217-'Tablero de control'!$U217)
       )
     )
   )
)</f>
        <v>100</v>
      </c>
      <c r="AA217" s="254">
        <f>IF('Tablero de control'!$Z217&gt;100,100,'Tablero de control'!$Z217)</f>
        <v>100</v>
      </c>
      <c r="AB217" s="37" t="str">
        <f>IF(
  'Tablero de control'!$U217="NP",
  "NO PROGRAMADA",
  IF(
    OR('Tablero de control'!$Y217="",'Tablero de control'!$Z217&lt;=0),
    "SIN AVANCE",
    IF(
      'Tablero de control'!$Z217&lt;Parametros!$D$4*Parametros!$G$9,
      "MUY DEFICIENTE",
    IF(
      'Tablero de control'!$Z217&lt;Parametros!$D$4*Parametros!$G$8,
      "DEFICIENTE",
   IF(
      'Tablero de control'!$Z217&lt;Parametros!$D$4*Parametros!$G$7,
      "ACEPTABLE",
      IF(
        'Tablero de control'!$Z217&lt;Parametros!$D$4*Parametros!$G$6,
        "BUENO",
        IF(
          'Tablero de control'!$Z217&lt;Parametros!$D$4*Parametros!$G$5,
          "SATISFACTORIO",
          IF(
            'Tablero de control'!$Z217&gt;=Parametros!$D$4*Parametros!$G$4,
            "OPTIMO"
          )
        )
      )
    )
  )
)
)
)</f>
        <v>OPTIMO</v>
      </c>
    </row>
    <row r="218" spans="1:28" s="38" customFormat="1" ht="38.25" customHeight="1" x14ac:dyDescent="0.25">
      <c r="A218" s="286" t="s">
        <v>240</v>
      </c>
      <c r="B218" s="42" t="s">
        <v>251</v>
      </c>
      <c r="C218" s="42" t="s">
        <v>292</v>
      </c>
      <c r="D218" s="42" t="s">
        <v>349</v>
      </c>
      <c r="E218" s="42" t="s">
        <v>405</v>
      </c>
      <c r="F218" s="202">
        <v>42.6</v>
      </c>
      <c r="G218" s="206">
        <v>0</v>
      </c>
      <c r="H218" s="206" t="s">
        <v>1911</v>
      </c>
      <c r="I218" s="206" t="s">
        <v>1937</v>
      </c>
      <c r="J218" s="273">
        <v>215</v>
      </c>
      <c r="K218" s="42" t="s">
        <v>746</v>
      </c>
      <c r="L218" s="42">
        <v>1905014</v>
      </c>
      <c r="M218" s="42" t="s">
        <v>50</v>
      </c>
      <c r="N218" s="42">
        <v>190501400</v>
      </c>
      <c r="O218" s="42" t="s">
        <v>60</v>
      </c>
      <c r="P218" s="42" t="s">
        <v>2009</v>
      </c>
      <c r="Q218" s="42" t="s">
        <v>30</v>
      </c>
      <c r="R218" s="82" t="s">
        <v>1858</v>
      </c>
      <c r="S218" s="204">
        <v>1</v>
      </c>
      <c r="T218" s="205">
        <v>1</v>
      </c>
      <c r="U218" s="80">
        <v>1</v>
      </c>
      <c r="V218" s="204">
        <v>1</v>
      </c>
      <c r="W218" s="204">
        <v>1</v>
      </c>
      <c r="X218" s="204">
        <v>1</v>
      </c>
      <c r="Y218" s="243">
        <v>1</v>
      </c>
      <c r="Z218" s="245">
        <f>IF(
'Tablero de control'!$U218="NP",
 0,
  IF(
     'Tablero de control'!$Q218&lt;&gt;"Reducción",
     'Tablero de control'!$Y218*100/'Tablero de control'!$U218,
     IF(
       'Tablero de control'!$U218&gt;='Tablero de control'!$Y218,
       100,
       IF(
         'Tablero de control'!$S218&lt;='Tablero de control'!$Y218,
         0,
         (('Tablero de control'!$S218-'Tablero de control'!$U218)-('Tablero de control'!$Y218-'Tablero de control'!$U218))*100/('Tablero de control'!$S218-'Tablero de control'!$U218)
       )
     )
   )
)</f>
        <v>100</v>
      </c>
      <c r="AA218" s="254">
        <f>IF('Tablero de control'!$Z218&gt;100,100,'Tablero de control'!$Z218)</f>
        <v>100</v>
      </c>
      <c r="AB218" s="37" t="str">
        <f>IF(
  'Tablero de control'!$U218="NP",
  "NO PROGRAMADA",
  IF(
    OR('Tablero de control'!$Y218="",'Tablero de control'!$Z218&lt;=0),
    "SIN AVANCE",
    IF(
      'Tablero de control'!$Z218&lt;Parametros!$D$4*Parametros!$G$9,
      "MUY DEFICIENTE",
    IF(
      'Tablero de control'!$Z218&lt;Parametros!$D$4*Parametros!$G$8,
      "DEFICIENTE",
   IF(
      'Tablero de control'!$Z218&lt;Parametros!$D$4*Parametros!$G$7,
      "ACEPTABLE",
      IF(
        'Tablero de control'!$Z218&lt;Parametros!$D$4*Parametros!$G$6,
        "BUENO",
        IF(
          'Tablero de control'!$Z218&lt;Parametros!$D$4*Parametros!$G$5,
          "SATISFACTORIO",
          IF(
            'Tablero de control'!$Z218&gt;=Parametros!$D$4*Parametros!$G$4,
            "OPTIMO"
          )
        )
      )
    )
  )
)
)
)</f>
        <v>OPTIMO</v>
      </c>
    </row>
    <row r="219" spans="1:28" s="38" customFormat="1" ht="63.75" customHeight="1" x14ac:dyDescent="0.25">
      <c r="A219" s="286" t="s">
        <v>240</v>
      </c>
      <c r="B219" s="42" t="s">
        <v>251</v>
      </c>
      <c r="C219" s="42" t="s">
        <v>292</v>
      </c>
      <c r="D219" s="42" t="s">
        <v>349</v>
      </c>
      <c r="E219" s="42" t="s">
        <v>405</v>
      </c>
      <c r="F219" s="202">
        <v>42.6</v>
      </c>
      <c r="G219" s="206">
        <v>0</v>
      </c>
      <c r="H219" s="206" t="s">
        <v>1911</v>
      </c>
      <c r="I219" s="206" t="s">
        <v>1937</v>
      </c>
      <c r="J219" s="273">
        <v>216</v>
      </c>
      <c r="K219" s="42" t="s">
        <v>747</v>
      </c>
      <c r="L219" s="42">
        <v>1905021</v>
      </c>
      <c r="M219" s="42" t="s">
        <v>53</v>
      </c>
      <c r="N219" s="42">
        <v>190502102</v>
      </c>
      <c r="O219" s="42" t="s">
        <v>154</v>
      </c>
      <c r="P219" s="42" t="s">
        <v>2009</v>
      </c>
      <c r="Q219" s="42" t="s">
        <v>30</v>
      </c>
      <c r="R219" s="205" t="s">
        <v>1858</v>
      </c>
      <c r="S219" s="205">
        <v>0</v>
      </c>
      <c r="T219" s="205">
        <v>1</v>
      </c>
      <c r="U219" s="80">
        <v>1</v>
      </c>
      <c r="V219" s="205">
        <v>1</v>
      </c>
      <c r="W219" s="205">
        <v>1</v>
      </c>
      <c r="X219" s="205">
        <v>1</v>
      </c>
      <c r="Y219" s="243">
        <v>1</v>
      </c>
      <c r="Z219" s="245">
        <f>IF(
'Tablero de control'!$U219="NP",
 0,
  IF(
     'Tablero de control'!$Q219&lt;&gt;"Reducción",
     'Tablero de control'!$Y219*100/'Tablero de control'!$U219,
     IF(
       'Tablero de control'!$U219&gt;='Tablero de control'!$Y219,
       100,
       IF(
         'Tablero de control'!$S219&lt;='Tablero de control'!$Y219,
         0,
         (('Tablero de control'!$S219-'Tablero de control'!$U219)-('Tablero de control'!$Y219-'Tablero de control'!$U219))*100/('Tablero de control'!$S219-'Tablero de control'!$U219)
       )
     )
   )
)</f>
        <v>100</v>
      </c>
      <c r="AA219" s="254">
        <f>IF('Tablero de control'!$Z219&gt;100,100,'Tablero de control'!$Z219)</f>
        <v>100</v>
      </c>
      <c r="AB219" s="37" t="str">
        <f>IF(
  'Tablero de control'!$U219="NP",
  "NO PROGRAMADA",
  IF(
    OR('Tablero de control'!$Y219="",'Tablero de control'!$Z219&lt;=0),
    "SIN AVANCE",
    IF(
      'Tablero de control'!$Z219&lt;Parametros!$D$4*Parametros!$G$9,
      "MUY DEFICIENTE",
    IF(
      'Tablero de control'!$Z219&lt;Parametros!$D$4*Parametros!$G$8,
      "DEFICIENTE",
   IF(
      'Tablero de control'!$Z219&lt;Parametros!$D$4*Parametros!$G$7,
      "ACEPTABLE",
      IF(
        'Tablero de control'!$Z219&lt;Parametros!$D$4*Parametros!$G$6,
        "BUENO",
        IF(
          'Tablero de control'!$Z219&lt;Parametros!$D$4*Parametros!$G$5,
          "SATISFACTORIO",
          IF(
            'Tablero de control'!$Z219&gt;=Parametros!$D$4*Parametros!$G$4,
            "OPTIMO"
          )
        )
      )
    )
  )
)
)
)</f>
        <v>OPTIMO</v>
      </c>
    </row>
    <row r="220" spans="1:28" s="38" customFormat="1" ht="45" customHeight="1" x14ac:dyDescent="0.25">
      <c r="A220" s="286" t="s">
        <v>240</v>
      </c>
      <c r="B220" s="42" t="s">
        <v>251</v>
      </c>
      <c r="C220" s="42" t="s">
        <v>292</v>
      </c>
      <c r="D220" s="42" t="s">
        <v>349</v>
      </c>
      <c r="E220" s="42" t="s">
        <v>406</v>
      </c>
      <c r="F220" s="202">
        <v>2.5</v>
      </c>
      <c r="G220" s="206">
        <v>2</v>
      </c>
      <c r="H220" s="206" t="s">
        <v>1911</v>
      </c>
      <c r="I220" s="206" t="s">
        <v>1937</v>
      </c>
      <c r="J220" s="273">
        <v>217</v>
      </c>
      <c r="K220" s="42" t="s">
        <v>748</v>
      </c>
      <c r="L220" s="42">
        <v>1905015</v>
      </c>
      <c r="M220" s="42" t="s">
        <v>63</v>
      </c>
      <c r="N220" s="42">
        <v>190501506</v>
      </c>
      <c r="O220" s="42" t="s">
        <v>182</v>
      </c>
      <c r="P220" s="42" t="s">
        <v>2009</v>
      </c>
      <c r="Q220" s="42" t="s">
        <v>30</v>
      </c>
      <c r="R220" s="82" t="s">
        <v>1858</v>
      </c>
      <c r="S220" s="205">
        <v>1</v>
      </c>
      <c r="T220" s="205">
        <v>1</v>
      </c>
      <c r="U220" s="80">
        <v>1</v>
      </c>
      <c r="V220" s="205">
        <v>1</v>
      </c>
      <c r="W220" s="205">
        <v>1</v>
      </c>
      <c r="X220" s="205">
        <v>1</v>
      </c>
      <c r="Y220" s="243">
        <v>1</v>
      </c>
      <c r="Z220" s="245">
        <f>IF(
'Tablero de control'!$U220="NP",
 0,
  IF(
     'Tablero de control'!$Q220&lt;&gt;"Reducción",
     'Tablero de control'!$Y220*100/'Tablero de control'!$U220,
     IF(
       'Tablero de control'!$U220&gt;='Tablero de control'!$Y220,
       100,
       IF(
         'Tablero de control'!$S220&lt;='Tablero de control'!$Y220,
         0,
         (('Tablero de control'!$S220-'Tablero de control'!$U220)-('Tablero de control'!$Y220-'Tablero de control'!$U220))*100/('Tablero de control'!$S220-'Tablero de control'!$U220)
       )
     )
   )
)</f>
        <v>100</v>
      </c>
      <c r="AA220" s="254">
        <f>IF('Tablero de control'!$Z220&gt;100,100,'Tablero de control'!$Z220)</f>
        <v>100</v>
      </c>
      <c r="AB220" s="37" t="str">
        <f>IF(
  'Tablero de control'!$U220="NP",
  "NO PROGRAMADA",
  IF(
    OR('Tablero de control'!$Y220="",'Tablero de control'!$Z220&lt;=0),
    "SIN AVANCE",
    IF(
      'Tablero de control'!$Z220&lt;Parametros!$D$4*Parametros!$G$9,
      "MUY DEFICIENTE",
    IF(
      'Tablero de control'!$Z220&lt;Parametros!$D$4*Parametros!$G$8,
      "DEFICIENTE",
   IF(
      'Tablero de control'!$Z220&lt;Parametros!$D$4*Parametros!$G$7,
      "ACEPTABLE",
      IF(
        'Tablero de control'!$Z220&lt;Parametros!$D$4*Parametros!$G$6,
        "BUENO",
        IF(
          'Tablero de control'!$Z220&lt;Parametros!$D$4*Parametros!$G$5,
          "SATISFACTORIO",
          IF(
            'Tablero de control'!$Z220&gt;=Parametros!$D$4*Parametros!$G$4,
            "OPTIMO"
          )
        )
      )
    )
  )
)
)
)</f>
        <v>OPTIMO</v>
      </c>
    </row>
    <row r="221" spans="1:28" s="38" customFormat="1" ht="45" customHeight="1" x14ac:dyDescent="0.25">
      <c r="A221" s="286" t="s">
        <v>240</v>
      </c>
      <c r="B221" s="42" t="s">
        <v>251</v>
      </c>
      <c r="C221" s="42" t="s">
        <v>292</v>
      </c>
      <c r="D221" s="42" t="s">
        <v>349</v>
      </c>
      <c r="E221" s="42" t="s">
        <v>406</v>
      </c>
      <c r="F221" s="202">
        <v>2.5</v>
      </c>
      <c r="G221" s="206">
        <v>2</v>
      </c>
      <c r="H221" s="206" t="s">
        <v>1911</v>
      </c>
      <c r="I221" s="206" t="s">
        <v>1937</v>
      </c>
      <c r="J221" s="273">
        <v>218</v>
      </c>
      <c r="K221" s="42" t="s">
        <v>749</v>
      </c>
      <c r="L221" s="42">
        <v>1905049</v>
      </c>
      <c r="M221" s="42" t="s">
        <v>61</v>
      </c>
      <c r="N221" s="42">
        <v>1905049</v>
      </c>
      <c r="O221" s="42" t="s">
        <v>1629</v>
      </c>
      <c r="P221" s="42" t="s">
        <v>2009</v>
      </c>
      <c r="Q221" s="42" t="s">
        <v>29</v>
      </c>
      <c r="R221" s="205" t="s">
        <v>1858</v>
      </c>
      <c r="S221" s="205">
        <v>18</v>
      </c>
      <c r="T221" s="205">
        <v>64</v>
      </c>
      <c r="U221" s="80">
        <v>18</v>
      </c>
      <c r="V221" s="205">
        <v>20</v>
      </c>
      <c r="W221" s="205">
        <v>14</v>
      </c>
      <c r="X221" s="205">
        <v>12</v>
      </c>
      <c r="Y221" s="243">
        <v>20</v>
      </c>
      <c r="Z221" s="245">
        <f>IF(
'Tablero de control'!$U221="NP",
 0,
  IF(
     'Tablero de control'!$Q221&lt;&gt;"Reducción",
     'Tablero de control'!$Y221*100/'Tablero de control'!$U221,
     IF(
       'Tablero de control'!$U221&gt;='Tablero de control'!$Y221,
       100,
       IF(
         'Tablero de control'!$S221&lt;='Tablero de control'!$Y221,
         0,
         (('Tablero de control'!$S221-'Tablero de control'!$U221)-('Tablero de control'!$Y221-'Tablero de control'!$U221))*100/('Tablero de control'!$S221-'Tablero de control'!$U221)
       )
     )
   )
)</f>
        <v>111.11111111111111</v>
      </c>
      <c r="AA221" s="254">
        <f>IF('Tablero de control'!$Z221&gt;100,100,'Tablero de control'!$Z221)</f>
        <v>100</v>
      </c>
      <c r="AB221" s="37" t="str">
        <f>IF(
  'Tablero de control'!$U221="NP",
  "NO PROGRAMADA",
  IF(
    OR('Tablero de control'!$Y221="",'Tablero de control'!$Z221&lt;=0),
    "SIN AVANCE",
    IF(
      'Tablero de control'!$Z221&lt;Parametros!$D$4*Parametros!$G$9,
      "MUY DEFICIENTE",
    IF(
      'Tablero de control'!$Z221&lt;Parametros!$D$4*Parametros!$G$8,
      "DEFICIENTE",
   IF(
      'Tablero de control'!$Z221&lt;Parametros!$D$4*Parametros!$G$7,
      "ACEPTABLE",
      IF(
        'Tablero de control'!$Z221&lt;Parametros!$D$4*Parametros!$G$6,
        "BUENO",
        IF(
          'Tablero de control'!$Z221&lt;Parametros!$D$4*Parametros!$G$5,
          "SATISFACTORIO",
          IF(
            'Tablero de control'!$Z221&gt;=Parametros!$D$4*Parametros!$G$4,
            "OPTIMO"
          )
        )
      )
    )
  )
)
)
)</f>
        <v>OPTIMO</v>
      </c>
    </row>
    <row r="222" spans="1:28" s="38" customFormat="1" ht="45" customHeight="1" x14ac:dyDescent="0.25">
      <c r="A222" s="286" t="s">
        <v>240</v>
      </c>
      <c r="B222" s="42" t="s">
        <v>251</v>
      </c>
      <c r="C222" s="42" t="s">
        <v>292</v>
      </c>
      <c r="D222" s="42" t="s">
        <v>349</v>
      </c>
      <c r="E222" s="42" t="s">
        <v>407</v>
      </c>
      <c r="F222" s="202">
        <v>36.4</v>
      </c>
      <c r="G222" s="206">
        <v>30</v>
      </c>
      <c r="H222" s="206" t="s">
        <v>1911</v>
      </c>
      <c r="I222" s="206" t="s">
        <v>1937</v>
      </c>
      <c r="J222" s="273">
        <v>219</v>
      </c>
      <c r="K222" s="42" t="s">
        <v>750</v>
      </c>
      <c r="L222" s="42">
        <v>1905021</v>
      </c>
      <c r="M222" s="42" t="s">
        <v>53</v>
      </c>
      <c r="N222" s="42">
        <v>190502100</v>
      </c>
      <c r="O222" s="42" t="s">
        <v>153</v>
      </c>
      <c r="P222" s="42" t="s">
        <v>2009</v>
      </c>
      <c r="Q222" s="42" t="s">
        <v>29</v>
      </c>
      <c r="R222" s="205" t="s">
        <v>1858</v>
      </c>
      <c r="S222" s="205">
        <v>1</v>
      </c>
      <c r="T222" s="205">
        <v>5</v>
      </c>
      <c r="U222" s="80">
        <v>1</v>
      </c>
      <c r="V222" s="205">
        <v>2</v>
      </c>
      <c r="W222" s="205">
        <v>1</v>
      </c>
      <c r="X222" s="205">
        <v>1</v>
      </c>
      <c r="Y222" s="243">
        <v>1</v>
      </c>
      <c r="Z222" s="245">
        <f>IF(
'Tablero de control'!$U222="NP",
 0,
  IF(
     'Tablero de control'!$Q222&lt;&gt;"Reducción",
     'Tablero de control'!$Y222*100/'Tablero de control'!$U222,
     IF(
       'Tablero de control'!$U222&gt;='Tablero de control'!$Y222,
       100,
       IF(
         'Tablero de control'!$S222&lt;='Tablero de control'!$Y222,
         0,
         (('Tablero de control'!$S222-'Tablero de control'!$U222)-('Tablero de control'!$Y222-'Tablero de control'!$U222))*100/('Tablero de control'!$S222-'Tablero de control'!$U222)
       )
     )
   )
)</f>
        <v>100</v>
      </c>
      <c r="AA222" s="254">
        <f>IF('Tablero de control'!$Z222&gt;100,100,'Tablero de control'!$Z222)</f>
        <v>100</v>
      </c>
      <c r="AB222" s="37" t="str">
        <f>IF(
  'Tablero de control'!$U222="NP",
  "NO PROGRAMADA",
  IF(
    OR('Tablero de control'!$Y222="",'Tablero de control'!$Z222&lt;=0),
    "SIN AVANCE",
    IF(
      'Tablero de control'!$Z222&lt;Parametros!$D$4*Parametros!$G$9,
      "MUY DEFICIENTE",
    IF(
      'Tablero de control'!$Z222&lt;Parametros!$D$4*Parametros!$G$8,
      "DEFICIENTE",
   IF(
      'Tablero de control'!$Z222&lt;Parametros!$D$4*Parametros!$G$7,
      "ACEPTABLE",
      IF(
        'Tablero de control'!$Z222&lt;Parametros!$D$4*Parametros!$G$6,
        "BUENO",
        IF(
          'Tablero de control'!$Z222&lt;Parametros!$D$4*Parametros!$G$5,
          "SATISFACTORIO",
          IF(
            'Tablero de control'!$Z222&gt;=Parametros!$D$4*Parametros!$G$4,
            "OPTIMO"
          )
        )
      )
    )
  )
)
)
)</f>
        <v>OPTIMO</v>
      </c>
    </row>
    <row r="223" spans="1:28" s="38" customFormat="1" ht="59.25" customHeight="1" x14ac:dyDescent="0.25">
      <c r="A223" s="286" t="s">
        <v>240</v>
      </c>
      <c r="B223" s="42" t="s">
        <v>251</v>
      </c>
      <c r="C223" s="42" t="s">
        <v>292</v>
      </c>
      <c r="D223" s="42" t="s">
        <v>349</v>
      </c>
      <c r="E223" s="42" t="s">
        <v>407</v>
      </c>
      <c r="F223" s="202">
        <v>36.4</v>
      </c>
      <c r="G223" s="206">
        <v>30</v>
      </c>
      <c r="H223" s="206" t="s">
        <v>1911</v>
      </c>
      <c r="I223" s="206" t="s">
        <v>1937</v>
      </c>
      <c r="J223" s="273">
        <v>220</v>
      </c>
      <c r="K223" s="42" t="s">
        <v>751</v>
      </c>
      <c r="L223" s="42">
        <v>1905050</v>
      </c>
      <c r="M223" s="42" t="s">
        <v>57</v>
      </c>
      <c r="N223" s="42">
        <v>190505000</v>
      </c>
      <c r="O223" s="42" t="s">
        <v>1630</v>
      </c>
      <c r="P223" s="42" t="s">
        <v>2009</v>
      </c>
      <c r="Q223" s="42" t="s">
        <v>29</v>
      </c>
      <c r="R223" s="205" t="s">
        <v>1858</v>
      </c>
      <c r="S223" s="205">
        <v>18</v>
      </c>
      <c r="T223" s="205">
        <v>64</v>
      </c>
      <c r="U223" s="80">
        <v>18</v>
      </c>
      <c r="V223" s="205">
        <v>18</v>
      </c>
      <c r="W223" s="205">
        <v>14</v>
      </c>
      <c r="X223" s="205">
        <v>14</v>
      </c>
      <c r="Y223" s="243">
        <v>20</v>
      </c>
      <c r="Z223" s="245">
        <f>IF(
'Tablero de control'!$U223="NP",
 0,
  IF(
     'Tablero de control'!$Q223&lt;&gt;"Reducción",
     'Tablero de control'!$Y223*100/'Tablero de control'!$U223,
     IF(
       'Tablero de control'!$U223&gt;='Tablero de control'!$Y223,
       100,
       IF(
         'Tablero de control'!$S223&lt;='Tablero de control'!$Y223,
         0,
         (('Tablero de control'!$S223-'Tablero de control'!$U223)-('Tablero de control'!$Y223-'Tablero de control'!$U223))*100/('Tablero de control'!$S223-'Tablero de control'!$U223)
       )
     )
   )
)</f>
        <v>111.11111111111111</v>
      </c>
      <c r="AA223" s="254">
        <f>IF('Tablero de control'!$Z223&gt;100,100,'Tablero de control'!$Z223)</f>
        <v>100</v>
      </c>
      <c r="AB223" s="37" t="str">
        <f>IF(
  'Tablero de control'!$U223="NP",
  "NO PROGRAMADA",
  IF(
    OR('Tablero de control'!$Y223="",'Tablero de control'!$Z223&lt;=0),
    "SIN AVANCE",
    IF(
      'Tablero de control'!$Z223&lt;Parametros!$D$4*Parametros!$G$9,
      "MUY DEFICIENTE",
    IF(
      'Tablero de control'!$Z223&lt;Parametros!$D$4*Parametros!$G$8,
      "DEFICIENTE",
   IF(
      'Tablero de control'!$Z223&lt;Parametros!$D$4*Parametros!$G$7,
      "ACEPTABLE",
      IF(
        'Tablero de control'!$Z223&lt;Parametros!$D$4*Parametros!$G$6,
        "BUENO",
        IF(
          'Tablero de control'!$Z223&lt;Parametros!$D$4*Parametros!$G$5,
          "SATISFACTORIO",
          IF(
            'Tablero de control'!$Z223&gt;=Parametros!$D$4*Parametros!$G$4,
            "OPTIMO"
          )
        )
      )
    )
  )
)
)
)</f>
        <v>OPTIMO</v>
      </c>
    </row>
    <row r="224" spans="1:28" s="38" customFormat="1" ht="45" customHeight="1" x14ac:dyDescent="0.25">
      <c r="A224" s="286" t="s">
        <v>240</v>
      </c>
      <c r="B224" s="42" t="s">
        <v>251</v>
      </c>
      <c r="C224" s="42" t="s">
        <v>292</v>
      </c>
      <c r="D224" s="42" t="s">
        <v>349</v>
      </c>
      <c r="E224" s="42" t="s">
        <v>408</v>
      </c>
      <c r="F224" s="202">
        <v>80</v>
      </c>
      <c r="G224" s="206">
        <v>90</v>
      </c>
      <c r="H224" s="206" t="s">
        <v>1911</v>
      </c>
      <c r="I224" s="206" t="s">
        <v>1937</v>
      </c>
      <c r="J224" s="273">
        <v>221</v>
      </c>
      <c r="K224" s="42" t="s">
        <v>752</v>
      </c>
      <c r="L224" s="42">
        <v>1905053</v>
      </c>
      <c r="M224" s="42" t="s">
        <v>1268</v>
      </c>
      <c r="N224" s="42">
        <v>190505300</v>
      </c>
      <c r="O224" s="42" t="s">
        <v>62</v>
      </c>
      <c r="P224" s="42" t="s">
        <v>2009</v>
      </c>
      <c r="Q224" s="42" t="s">
        <v>30</v>
      </c>
      <c r="R224" s="82" t="s">
        <v>1858</v>
      </c>
      <c r="S224" s="205">
        <v>1</v>
      </c>
      <c r="T224" s="205">
        <v>1</v>
      </c>
      <c r="U224" s="80">
        <v>1</v>
      </c>
      <c r="V224" s="205">
        <v>1</v>
      </c>
      <c r="W224" s="205">
        <v>1</v>
      </c>
      <c r="X224" s="205">
        <v>1</v>
      </c>
      <c r="Y224" s="243">
        <v>1</v>
      </c>
      <c r="Z224" s="245">
        <f>IF(
'Tablero de control'!$U224="NP",
 0,
  IF(
     'Tablero de control'!$Q224&lt;&gt;"Reducción",
     'Tablero de control'!$Y224*100/'Tablero de control'!$U224,
     IF(
       'Tablero de control'!$U224&gt;='Tablero de control'!$Y224,
       100,
       IF(
         'Tablero de control'!$S224&lt;='Tablero de control'!$Y224,
         0,
         (('Tablero de control'!$S224-'Tablero de control'!$U224)-('Tablero de control'!$Y224-'Tablero de control'!$U224))*100/('Tablero de control'!$S224-'Tablero de control'!$U224)
       )
     )
   )
)</f>
        <v>100</v>
      </c>
      <c r="AA224" s="254">
        <f>IF('Tablero de control'!$Z224&gt;100,100,'Tablero de control'!$Z224)</f>
        <v>100</v>
      </c>
      <c r="AB224" s="37" t="str">
        <f>IF(
  'Tablero de control'!$U224="NP",
  "NO PROGRAMADA",
  IF(
    OR('Tablero de control'!$Y224="",'Tablero de control'!$Z224&lt;=0),
    "SIN AVANCE",
    IF(
      'Tablero de control'!$Z224&lt;Parametros!$D$4*Parametros!$G$9,
      "MUY DEFICIENTE",
    IF(
      'Tablero de control'!$Z224&lt;Parametros!$D$4*Parametros!$G$8,
      "DEFICIENTE",
   IF(
      'Tablero de control'!$Z224&lt;Parametros!$D$4*Parametros!$G$7,
      "ACEPTABLE",
      IF(
        'Tablero de control'!$Z224&lt;Parametros!$D$4*Parametros!$G$6,
        "BUENO",
        IF(
          'Tablero de control'!$Z224&lt;Parametros!$D$4*Parametros!$G$5,
          "SATISFACTORIO",
          IF(
            'Tablero de control'!$Z224&gt;=Parametros!$D$4*Parametros!$G$4,
            "OPTIMO"
          )
        )
      )
    )
  )
)
)
)</f>
        <v>OPTIMO</v>
      </c>
    </row>
    <row r="225" spans="1:28" s="38" customFormat="1" ht="38.25" customHeight="1" x14ac:dyDescent="0.25">
      <c r="A225" s="286" t="s">
        <v>240</v>
      </c>
      <c r="B225" s="42" t="s">
        <v>251</v>
      </c>
      <c r="C225" s="42" t="s">
        <v>292</v>
      </c>
      <c r="D225" s="42" t="s">
        <v>349</v>
      </c>
      <c r="E225" s="42" t="s">
        <v>408</v>
      </c>
      <c r="F225" s="202">
        <v>80</v>
      </c>
      <c r="G225" s="206">
        <v>90</v>
      </c>
      <c r="H225" s="206" t="s">
        <v>1911</v>
      </c>
      <c r="I225" s="206" t="s">
        <v>1937</v>
      </c>
      <c r="J225" s="273">
        <v>222</v>
      </c>
      <c r="K225" s="42" t="s">
        <v>753</v>
      </c>
      <c r="L225" s="42">
        <v>1905050</v>
      </c>
      <c r="M225" s="42" t="s">
        <v>57</v>
      </c>
      <c r="N225" s="42">
        <v>190505002</v>
      </c>
      <c r="O225" s="42" t="s">
        <v>1522</v>
      </c>
      <c r="P225" s="42" t="s">
        <v>2009</v>
      </c>
      <c r="Q225" s="42" t="s">
        <v>30</v>
      </c>
      <c r="R225" s="82" t="s">
        <v>1858</v>
      </c>
      <c r="S225" s="205">
        <v>64</v>
      </c>
      <c r="T225" s="205">
        <v>64</v>
      </c>
      <c r="U225" s="80">
        <v>64</v>
      </c>
      <c r="V225" s="205">
        <v>64</v>
      </c>
      <c r="W225" s="205">
        <v>64</v>
      </c>
      <c r="X225" s="205">
        <v>64</v>
      </c>
      <c r="Y225" s="243">
        <v>64</v>
      </c>
      <c r="Z225" s="245">
        <f>IF(
'Tablero de control'!$U225="NP",
 0,
  IF(
     'Tablero de control'!$Q225&lt;&gt;"Reducción",
     'Tablero de control'!$Y225*100/'Tablero de control'!$U225,
     IF(
       'Tablero de control'!$U225&gt;='Tablero de control'!$Y225,
       100,
       IF(
         'Tablero de control'!$S225&lt;='Tablero de control'!$Y225,
         0,
         (('Tablero de control'!$S225-'Tablero de control'!$U225)-('Tablero de control'!$Y225-'Tablero de control'!$U225))*100/('Tablero de control'!$S225-'Tablero de control'!$U225)
       )
     )
   )
)</f>
        <v>100</v>
      </c>
      <c r="AA225" s="254">
        <f>IF('Tablero de control'!$Z225&gt;100,100,'Tablero de control'!$Z225)</f>
        <v>100</v>
      </c>
      <c r="AB225" s="37" t="str">
        <f>IF(
  'Tablero de control'!$U225="NP",
  "NO PROGRAMADA",
  IF(
    OR('Tablero de control'!$Y225="",'Tablero de control'!$Z225&lt;=0),
    "SIN AVANCE",
    IF(
      'Tablero de control'!$Z225&lt;Parametros!$D$4*Parametros!$G$9,
      "MUY DEFICIENTE",
    IF(
      'Tablero de control'!$Z225&lt;Parametros!$D$4*Parametros!$G$8,
      "DEFICIENTE",
   IF(
      'Tablero de control'!$Z225&lt;Parametros!$D$4*Parametros!$G$7,
      "ACEPTABLE",
      IF(
        'Tablero de control'!$Z225&lt;Parametros!$D$4*Parametros!$G$6,
        "BUENO",
        IF(
          'Tablero de control'!$Z225&lt;Parametros!$D$4*Parametros!$G$5,
          "SATISFACTORIO",
          IF(
            'Tablero de control'!$Z225&gt;=Parametros!$D$4*Parametros!$G$4,
            "OPTIMO"
          )
        )
      )
    )
  )
)
)
)</f>
        <v>OPTIMO</v>
      </c>
    </row>
    <row r="226" spans="1:28" s="38" customFormat="1" ht="38.25" customHeight="1" x14ac:dyDescent="0.25">
      <c r="A226" s="286" t="s">
        <v>240</v>
      </c>
      <c r="B226" s="42" t="s">
        <v>251</v>
      </c>
      <c r="C226" s="42" t="s">
        <v>292</v>
      </c>
      <c r="D226" s="42" t="s">
        <v>349</v>
      </c>
      <c r="E226" s="42" t="s">
        <v>409</v>
      </c>
      <c r="F226" s="202">
        <v>1.6</v>
      </c>
      <c r="G226" s="206">
        <v>1</v>
      </c>
      <c r="H226" s="206" t="s">
        <v>1911</v>
      </c>
      <c r="I226" s="206" t="s">
        <v>1937</v>
      </c>
      <c r="J226" s="273">
        <v>223</v>
      </c>
      <c r="K226" s="42" t="s">
        <v>754</v>
      </c>
      <c r="L226" s="42">
        <v>1905050</v>
      </c>
      <c r="M226" s="42" t="s">
        <v>57</v>
      </c>
      <c r="N226" s="42">
        <v>190505000</v>
      </c>
      <c r="O226" s="42" t="s">
        <v>1630</v>
      </c>
      <c r="P226" s="42" t="s">
        <v>2009</v>
      </c>
      <c r="Q226" s="42" t="s">
        <v>29</v>
      </c>
      <c r="R226" s="205" t="s">
        <v>1857</v>
      </c>
      <c r="S226" s="205">
        <v>10</v>
      </c>
      <c r="T226" s="205">
        <v>30</v>
      </c>
      <c r="U226" s="80">
        <v>10</v>
      </c>
      <c r="V226" s="205">
        <v>10</v>
      </c>
      <c r="W226" s="205">
        <v>10</v>
      </c>
      <c r="X226" s="205">
        <v>30</v>
      </c>
      <c r="Y226" s="243">
        <v>11</v>
      </c>
      <c r="Z226" s="245">
        <f>IF(
'Tablero de control'!$U226="NP",
 0,
  IF(
     'Tablero de control'!$Q226&lt;&gt;"Reducción",
     'Tablero de control'!$Y226*100/'Tablero de control'!$U226,
     IF(
       'Tablero de control'!$U226&gt;='Tablero de control'!$Y226,
       100,
       IF(
         'Tablero de control'!$S226&lt;='Tablero de control'!$Y226,
         0,
         (('Tablero de control'!$S226-'Tablero de control'!$U226)-('Tablero de control'!$Y226-'Tablero de control'!$U226))*100/('Tablero de control'!$S226-'Tablero de control'!$U226)
       )
     )
   )
)</f>
        <v>110</v>
      </c>
      <c r="AA226" s="254">
        <f>IF('Tablero de control'!$Z226&gt;100,100,'Tablero de control'!$Z226)</f>
        <v>100</v>
      </c>
      <c r="AB226" s="37" t="str">
        <f>IF(
  'Tablero de control'!$U226="NP",
  "NO PROGRAMADA",
  IF(
    OR('Tablero de control'!$Y226="",'Tablero de control'!$Z226&lt;=0),
    "SIN AVANCE",
    IF(
      'Tablero de control'!$Z226&lt;Parametros!$D$4*Parametros!$G$9,
      "MUY DEFICIENTE",
    IF(
      'Tablero de control'!$Z226&lt;Parametros!$D$4*Parametros!$G$8,
      "DEFICIENTE",
   IF(
      'Tablero de control'!$Z226&lt;Parametros!$D$4*Parametros!$G$7,
      "ACEPTABLE",
      IF(
        'Tablero de control'!$Z226&lt;Parametros!$D$4*Parametros!$G$6,
        "BUENO",
        IF(
          'Tablero de control'!$Z226&lt;Parametros!$D$4*Parametros!$G$5,
          "SATISFACTORIO",
          IF(
            'Tablero de control'!$Z226&gt;=Parametros!$D$4*Parametros!$G$4,
            "OPTIMO"
          )
        )
      )
    )
  )
)
)
)</f>
        <v>OPTIMO</v>
      </c>
    </row>
    <row r="227" spans="1:28" s="38" customFormat="1" ht="76.5" customHeight="1" x14ac:dyDescent="0.25">
      <c r="A227" s="286" t="s">
        <v>240</v>
      </c>
      <c r="B227" s="42" t="s">
        <v>251</v>
      </c>
      <c r="C227" s="42" t="s">
        <v>292</v>
      </c>
      <c r="D227" s="42" t="s">
        <v>349</v>
      </c>
      <c r="E227" s="42" t="s">
        <v>409</v>
      </c>
      <c r="F227" s="202">
        <v>1.6</v>
      </c>
      <c r="G227" s="206">
        <v>1</v>
      </c>
      <c r="H227" s="206" t="s">
        <v>1911</v>
      </c>
      <c r="I227" s="206" t="s">
        <v>1937</v>
      </c>
      <c r="J227" s="273">
        <v>224</v>
      </c>
      <c r="K227" s="42" t="s">
        <v>755</v>
      </c>
      <c r="L227" s="42">
        <v>1905053</v>
      </c>
      <c r="M227" s="42" t="s">
        <v>1268</v>
      </c>
      <c r="N227" s="42">
        <v>190505300</v>
      </c>
      <c r="O227" s="42" t="s">
        <v>62</v>
      </c>
      <c r="P227" s="42" t="s">
        <v>2009</v>
      </c>
      <c r="Q227" s="42" t="s">
        <v>30</v>
      </c>
      <c r="R227" s="205" t="s">
        <v>1858</v>
      </c>
      <c r="S227" s="205">
        <v>0</v>
      </c>
      <c r="T227" s="205">
        <v>1</v>
      </c>
      <c r="U227" s="80">
        <v>1</v>
      </c>
      <c r="V227" s="205">
        <v>1</v>
      </c>
      <c r="W227" s="205">
        <v>1</v>
      </c>
      <c r="X227" s="205">
        <v>1</v>
      </c>
      <c r="Y227" s="243">
        <v>1</v>
      </c>
      <c r="Z227" s="245">
        <f>IF(
'Tablero de control'!$U227="NP",
 0,
  IF(
     'Tablero de control'!$Q227&lt;&gt;"Reducción",
     'Tablero de control'!$Y227*100/'Tablero de control'!$U227,
     IF(
       'Tablero de control'!$U227&gt;='Tablero de control'!$Y227,
       100,
       IF(
         'Tablero de control'!$S227&lt;='Tablero de control'!$Y227,
         0,
         (('Tablero de control'!$S227-'Tablero de control'!$U227)-('Tablero de control'!$Y227-'Tablero de control'!$U227))*100/('Tablero de control'!$S227-'Tablero de control'!$U227)
       )
     )
   )
)</f>
        <v>100</v>
      </c>
      <c r="AA227" s="254">
        <f>IF('Tablero de control'!$Z227&gt;100,100,'Tablero de control'!$Z227)</f>
        <v>100</v>
      </c>
      <c r="AB227" s="37" t="str">
        <f>IF(
  'Tablero de control'!$U227="NP",
  "NO PROGRAMADA",
  IF(
    OR('Tablero de control'!$Y227="",'Tablero de control'!$Z227&lt;=0),
    "SIN AVANCE",
    IF(
      'Tablero de control'!$Z227&lt;Parametros!$D$4*Parametros!$G$9,
      "MUY DEFICIENTE",
    IF(
      'Tablero de control'!$Z227&lt;Parametros!$D$4*Parametros!$G$8,
      "DEFICIENTE",
   IF(
      'Tablero de control'!$Z227&lt;Parametros!$D$4*Parametros!$G$7,
      "ACEPTABLE",
      IF(
        'Tablero de control'!$Z227&lt;Parametros!$D$4*Parametros!$G$6,
        "BUENO",
        IF(
          'Tablero de control'!$Z227&lt;Parametros!$D$4*Parametros!$G$5,
          "SATISFACTORIO",
          IF(
            'Tablero de control'!$Z227&gt;=Parametros!$D$4*Parametros!$G$4,
            "OPTIMO"
          )
        )
      )
    )
  )
)
)
)</f>
        <v>OPTIMO</v>
      </c>
    </row>
    <row r="228" spans="1:28" s="38" customFormat="1" ht="76.5" customHeight="1" x14ac:dyDescent="0.25">
      <c r="A228" s="286" t="s">
        <v>240</v>
      </c>
      <c r="B228" s="42" t="s">
        <v>251</v>
      </c>
      <c r="C228" s="42" t="s">
        <v>292</v>
      </c>
      <c r="D228" s="42" t="s">
        <v>349</v>
      </c>
      <c r="E228" s="42" t="s">
        <v>410</v>
      </c>
      <c r="F228" s="202">
        <v>0</v>
      </c>
      <c r="G228" s="206">
        <v>20</v>
      </c>
      <c r="H228" s="206" t="s">
        <v>1911</v>
      </c>
      <c r="I228" s="206" t="s">
        <v>1937</v>
      </c>
      <c r="J228" s="273">
        <v>225</v>
      </c>
      <c r="K228" s="42" t="s">
        <v>756</v>
      </c>
      <c r="L228" s="42">
        <v>1905050</v>
      </c>
      <c r="M228" s="42" t="s">
        <v>57</v>
      </c>
      <c r="N228" s="42">
        <v>190505000</v>
      </c>
      <c r="O228" s="42" t="s">
        <v>1630</v>
      </c>
      <c r="P228" s="42" t="s">
        <v>2009</v>
      </c>
      <c r="Q228" s="42" t="s">
        <v>29</v>
      </c>
      <c r="R228" s="205" t="s">
        <v>1858</v>
      </c>
      <c r="S228" s="205">
        <v>0</v>
      </c>
      <c r="T228" s="205">
        <v>64</v>
      </c>
      <c r="U228" s="80">
        <v>10</v>
      </c>
      <c r="V228" s="205">
        <v>20</v>
      </c>
      <c r="W228" s="205">
        <v>20</v>
      </c>
      <c r="X228" s="205">
        <v>14</v>
      </c>
      <c r="Y228" s="243">
        <v>10</v>
      </c>
      <c r="Z228" s="245">
        <f>IF(
'Tablero de control'!$U228="NP",
 0,
  IF(
     'Tablero de control'!$Q228&lt;&gt;"Reducción",
     'Tablero de control'!$Y228*100/'Tablero de control'!$U228,
     IF(
       'Tablero de control'!$U228&gt;='Tablero de control'!$Y228,
       100,
       IF(
         'Tablero de control'!$S228&lt;='Tablero de control'!$Y228,
         0,
         (('Tablero de control'!$S228-'Tablero de control'!$U228)-('Tablero de control'!$Y228-'Tablero de control'!$U228))*100/('Tablero de control'!$S228-'Tablero de control'!$U228)
       )
     )
   )
)</f>
        <v>100</v>
      </c>
      <c r="AA228" s="254">
        <f>IF('Tablero de control'!$Z228&gt;100,100,'Tablero de control'!$Z228)</f>
        <v>100</v>
      </c>
      <c r="AB228" s="37" t="str">
        <f>IF(
  'Tablero de control'!$U228="NP",
  "NO PROGRAMADA",
  IF(
    OR('Tablero de control'!$Y228="",'Tablero de control'!$Z228&lt;=0),
    "SIN AVANCE",
    IF(
      'Tablero de control'!$Z228&lt;Parametros!$D$4*Parametros!$G$9,
      "MUY DEFICIENTE",
    IF(
      'Tablero de control'!$Z228&lt;Parametros!$D$4*Parametros!$G$8,
      "DEFICIENTE",
   IF(
      'Tablero de control'!$Z228&lt;Parametros!$D$4*Parametros!$G$7,
      "ACEPTABLE",
      IF(
        'Tablero de control'!$Z228&lt;Parametros!$D$4*Parametros!$G$6,
        "BUENO",
        IF(
          'Tablero de control'!$Z228&lt;Parametros!$D$4*Parametros!$G$5,
          "SATISFACTORIO",
          IF(
            'Tablero de control'!$Z228&gt;=Parametros!$D$4*Parametros!$G$4,
            "OPTIMO"
          )
        )
      )
    )
  )
)
)
)</f>
        <v>OPTIMO</v>
      </c>
    </row>
    <row r="229" spans="1:28" s="38" customFormat="1" ht="51" customHeight="1" x14ac:dyDescent="0.25">
      <c r="A229" s="286" t="s">
        <v>240</v>
      </c>
      <c r="B229" s="42" t="s">
        <v>251</v>
      </c>
      <c r="C229" s="42" t="s">
        <v>292</v>
      </c>
      <c r="D229" s="42" t="s">
        <v>349</v>
      </c>
      <c r="E229" s="42" t="s">
        <v>410</v>
      </c>
      <c r="F229" s="202">
        <v>0</v>
      </c>
      <c r="G229" s="206">
        <v>20</v>
      </c>
      <c r="H229" s="206" t="s">
        <v>1911</v>
      </c>
      <c r="I229" s="206" t="s">
        <v>1937</v>
      </c>
      <c r="J229" s="273">
        <v>226</v>
      </c>
      <c r="K229" s="42" t="s">
        <v>757</v>
      </c>
      <c r="L229" s="42">
        <v>1905053</v>
      </c>
      <c r="M229" s="42" t="s">
        <v>1268</v>
      </c>
      <c r="N229" s="42">
        <v>190505300</v>
      </c>
      <c r="O229" s="42" t="s">
        <v>62</v>
      </c>
      <c r="P229" s="42" t="s">
        <v>2009</v>
      </c>
      <c r="Q229" s="42" t="s">
        <v>30</v>
      </c>
      <c r="R229" s="205" t="s">
        <v>1858</v>
      </c>
      <c r="S229" s="205">
        <v>0</v>
      </c>
      <c r="T229" s="205">
        <v>1</v>
      </c>
      <c r="U229" s="80">
        <v>1</v>
      </c>
      <c r="V229" s="205">
        <v>1</v>
      </c>
      <c r="W229" s="205">
        <v>1</v>
      </c>
      <c r="X229" s="205">
        <v>1</v>
      </c>
      <c r="Y229" s="243">
        <v>1</v>
      </c>
      <c r="Z229" s="245">
        <f>IF(
'Tablero de control'!$U229="NP",
 0,
  IF(
     'Tablero de control'!$Q229&lt;&gt;"Reducción",
     'Tablero de control'!$Y229*100/'Tablero de control'!$U229,
     IF(
       'Tablero de control'!$U229&gt;='Tablero de control'!$Y229,
       100,
       IF(
         'Tablero de control'!$S229&lt;='Tablero de control'!$Y229,
         0,
         (('Tablero de control'!$S229-'Tablero de control'!$U229)-('Tablero de control'!$Y229-'Tablero de control'!$U229))*100/('Tablero de control'!$S229-'Tablero de control'!$U229)
       )
     )
   )
)</f>
        <v>100</v>
      </c>
      <c r="AA229" s="254">
        <f>IF('Tablero de control'!$Z229&gt;100,100,'Tablero de control'!$Z229)</f>
        <v>100</v>
      </c>
      <c r="AB229" s="37" t="str">
        <f>IF(
  'Tablero de control'!$U229="NP",
  "NO PROGRAMADA",
  IF(
    OR('Tablero de control'!$Y229="",'Tablero de control'!$Z229&lt;=0),
    "SIN AVANCE",
    IF(
      'Tablero de control'!$Z229&lt;Parametros!$D$4*Parametros!$G$9,
      "MUY DEFICIENTE",
    IF(
      'Tablero de control'!$Z229&lt;Parametros!$D$4*Parametros!$G$8,
      "DEFICIENTE",
   IF(
      'Tablero de control'!$Z229&lt;Parametros!$D$4*Parametros!$G$7,
      "ACEPTABLE",
      IF(
        'Tablero de control'!$Z229&lt;Parametros!$D$4*Parametros!$G$6,
        "BUENO",
        IF(
          'Tablero de control'!$Z229&lt;Parametros!$D$4*Parametros!$G$5,
          "SATISFACTORIO",
          IF(
            'Tablero de control'!$Z229&gt;=Parametros!$D$4*Parametros!$G$4,
            "OPTIMO"
          )
        )
      )
    )
  )
)
)
)</f>
        <v>OPTIMO</v>
      </c>
    </row>
    <row r="230" spans="1:28" s="38" customFormat="1" ht="45" customHeight="1" x14ac:dyDescent="0.25">
      <c r="A230" s="286" t="s">
        <v>240</v>
      </c>
      <c r="B230" s="42" t="s">
        <v>251</v>
      </c>
      <c r="C230" s="42" t="s">
        <v>292</v>
      </c>
      <c r="D230" s="42" t="s">
        <v>349</v>
      </c>
      <c r="E230" s="42" t="s">
        <v>411</v>
      </c>
      <c r="F230" s="207">
        <v>0.621</v>
      </c>
      <c r="G230" s="203">
        <v>0.72</v>
      </c>
      <c r="H230" s="203" t="s">
        <v>1911</v>
      </c>
      <c r="I230" s="203" t="s">
        <v>1937</v>
      </c>
      <c r="J230" s="273">
        <v>227</v>
      </c>
      <c r="K230" s="42" t="s">
        <v>758</v>
      </c>
      <c r="L230" s="42">
        <v>1903023</v>
      </c>
      <c r="M230" s="42" t="s">
        <v>1272</v>
      </c>
      <c r="N230" s="42">
        <v>190302300</v>
      </c>
      <c r="O230" s="42" t="s">
        <v>56</v>
      </c>
      <c r="P230" s="42" t="s">
        <v>2009</v>
      </c>
      <c r="Q230" s="42" t="s">
        <v>30</v>
      </c>
      <c r="R230" s="82" t="s">
        <v>1858</v>
      </c>
      <c r="S230" s="205">
        <v>64</v>
      </c>
      <c r="T230" s="205">
        <v>64</v>
      </c>
      <c r="U230" s="80">
        <v>64</v>
      </c>
      <c r="V230" s="205">
        <v>64</v>
      </c>
      <c r="W230" s="205">
        <v>64</v>
      </c>
      <c r="X230" s="205">
        <v>64</v>
      </c>
      <c r="Y230" s="243">
        <v>64</v>
      </c>
      <c r="Z230" s="245">
        <f>IF(
'Tablero de control'!$U230="NP",
 0,
  IF(
     'Tablero de control'!$Q230&lt;&gt;"Reducción",
     'Tablero de control'!$Y230*100/'Tablero de control'!$U230,
     IF(
       'Tablero de control'!$U230&gt;='Tablero de control'!$Y230,
       100,
       IF(
         'Tablero de control'!$S230&lt;='Tablero de control'!$Y230,
         0,
         (('Tablero de control'!$S230-'Tablero de control'!$U230)-('Tablero de control'!$Y230-'Tablero de control'!$U230))*100/('Tablero de control'!$S230-'Tablero de control'!$U230)
       )
     )
   )
)</f>
        <v>100</v>
      </c>
      <c r="AA230" s="254">
        <f>IF('Tablero de control'!$Z230&gt;100,100,'Tablero de control'!$Z230)</f>
        <v>100</v>
      </c>
      <c r="AB230" s="37" t="str">
        <f>IF(
  'Tablero de control'!$U230="NP",
  "NO PROGRAMADA",
  IF(
    OR('Tablero de control'!$Y230="",'Tablero de control'!$Z230&lt;=0),
    "SIN AVANCE",
    IF(
      'Tablero de control'!$Z230&lt;Parametros!$D$4*Parametros!$G$9,
      "MUY DEFICIENTE",
    IF(
      'Tablero de control'!$Z230&lt;Parametros!$D$4*Parametros!$G$8,
      "DEFICIENTE",
   IF(
      'Tablero de control'!$Z230&lt;Parametros!$D$4*Parametros!$G$7,
      "ACEPTABLE",
      IF(
        'Tablero de control'!$Z230&lt;Parametros!$D$4*Parametros!$G$6,
        "BUENO",
        IF(
          'Tablero de control'!$Z230&lt;Parametros!$D$4*Parametros!$G$5,
          "SATISFACTORIO",
          IF(
            'Tablero de control'!$Z230&gt;=Parametros!$D$4*Parametros!$G$4,
            "OPTIMO"
          )
        )
      )
    )
  )
)
)
)</f>
        <v>OPTIMO</v>
      </c>
    </row>
    <row r="231" spans="1:28" s="38" customFormat="1" ht="55.5" customHeight="1" x14ac:dyDescent="0.25">
      <c r="A231" s="286" t="s">
        <v>240</v>
      </c>
      <c r="B231" s="42" t="s">
        <v>251</v>
      </c>
      <c r="C231" s="42" t="s">
        <v>292</v>
      </c>
      <c r="D231" s="42" t="s">
        <v>349</v>
      </c>
      <c r="E231" s="42" t="s">
        <v>411</v>
      </c>
      <c r="F231" s="207">
        <v>0.621</v>
      </c>
      <c r="G231" s="203">
        <v>0.72</v>
      </c>
      <c r="H231" s="203" t="s">
        <v>1911</v>
      </c>
      <c r="I231" s="203" t="s">
        <v>1937</v>
      </c>
      <c r="J231" s="273">
        <v>228</v>
      </c>
      <c r="K231" s="42" t="s">
        <v>759</v>
      </c>
      <c r="L231" s="42">
        <v>1903011</v>
      </c>
      <c r="M231" s="42" t="s">
        <v>52</v>
      </c>
      <c r="N231" s="42">
        <v>190301100</v>
      </c>
      <c r="O231" s="42" t="s">
        <v>1631</v>
      </c>
      <c r="P231" s="42" t="s">
        <v>2009</v>
      </c>
      <c r="Q231" s="42" t="s">
        <v>30</v>
      </c>
      <c r="R231" s="82" t="s">
        <v>1858</v>
      </c>
      <c r="S231" s="205">
        <v>64</v>
      </c>
      <c r="T231" s="205">
        <v>64</v>
      </c>
      <c r="U231" s="80">
        <v>64</v>
      </c>
      <c r="V231" s="205">
        <v>64</v>
      </c>
      <c r="W231" s="205">
        <v>64</v>
      </c>
      <c r="X231" s="205">
        <v>64</v>
      </c>
      <c r="Y231" s="243">
        <v>64</v>
      </c>
      <c r="Z231" s="245">
        <f>IF(
'Tablero de control'!$U231="NP",
 0,
  IF(
     'Tablero de control'!$Q231&lt;&gt;"Reducción",
     'Tablero de control'!$Y231*100/'Tablero de control'!$U231,
     IF(
       'Tablero de control'!$U231&gt;='Tablero de control'!$Y231,
       100,
       IF(
         'Tablero de control'!$S231&lt;='Tablero de control'!$Y231,
         0,
         (('Tablero de control'!$S231-'Tablero de control'!$U231)-('Tablero de control'!$Y231-'Tablero de control'!$U231))*100/('Tablero de control'!$S231-'Tablero de control'!$U231)
       )
     )
   )
)</f>
        <v>100</v>
      </c>
      <c r="AA231" s="254">
        <f>IF('Tablero de control'!$Z231&gt;100,100,'Tablero de control'!$Z231)</f>
        <v>100</v>
      </c>
      <c r="AB231" s="37" t="str">
        <f>IF(
  'Tablero de control'!$U231="NP",
  "NO PROGRAMADA",
  IF(
    OR('Tablero de control'!$Y231="",'Tablero de control'!$Z231&lt;=0),
    "SIN AVANCE",
    IF(
      'Tablero de control'!$Z231&lt;Parametros!$D$4*Parametros!$G$9,
      "MUY DEFICIENTE",
    IF(
      'Tablero de control'!$Z231&lt;Parametros!$D$4*Parametros!$G$8,
      "DEFICIENTE",
   IF(
      'Tablero de control'!$Z231&lt;Parametros!$D$4*Parametros!$G$7,
      "ACEPTABLE",
      IF(
        'Tablero de control'!$Z231&lt;Parametros!$D$4*Parametros!$G$6,
        "BUENO",
        IF(
          'Tablero de control'!$Z231&lt;Parametros!$D$4*Parametros!$G$5,
          "SATISFACTORIO",
          IF(
            'Tablero de control'!$Z231&gt;=Parametros!$D$4*Parametros!$G$4,
            "OPTIMO"
          )
        )
      )
    )
  )
)
)
)</f>
        <v>OPTIMO</v>
      </c>
    </row>
    <row r="232" spans="1:28" s="38" customFormat="1" ht="45" customHeight="1" x14ac:dyDescent="0.25">
      <c r="A232" s="286" t="s">
        <v>240</v>
      </c>
      <c r="B232" s="42" t="s">
        <v>251</v>
      </c>
      <c r="C232" s="42" t="s">
        <v>292</v>
      </c>
      <c r="D232" s="42" t="s">
        <v>349</v>
      </c>
      <c r="E232" s="42" t="s">
        <v>412</v>
      </c>
      <c r="F232" s="203">
        <v>0.59</v>
      </c>
      <c r="G232" s="203">
        <v>0.69</v>
      </c>
      <c r="H232" s="203" t="s">
        <v>1911</v>
      </c>
      <c r="I232" s="203" t="s">
        <v>1937</v>
      </c>
      <c r="J232" s="273">
        <v>229</v>
      </c>
      <c r="K232" s="42" t="s">
        <v>760</v>
      </c>
      <c r="L232" s="42" t="s">
        <v>1879</v>
      </c>
      <c r="M232" s="42" t="s">
        <v>1272</v>
      </c>
      <c r="N232" s="42">
        <v>190302300</v>
      </c>
      <c r="O232" s="42" t="s">
        <v>56</v>
      </c>
      <c r="P232" s="42" t="s">
        <v>2009</v>
      </c>
      <c r="Q232" s="42" t="s">
        <v>30</v>
      </c>
      <c r="R232" s="82" t="s">
        <v>1858</v>
      </c>
      <c r="S232" s="205">
        <v>64</v>
      </c>
      <c r="T232" s="205">
        <v>64</v>
      </c>
      <c r="U232" s="80">
        <v>64</v>
      </c>
      <c r="V232" s="205">
        <v>64</v>
      </c>
      <c r="W232" s="205">
        <v>64</v>
      </c>
      <c r="X232" s="205">
        <v>64</v>
      </c>
      <c r="Y232" s="243">
        <v>64</v>
      </c>
      <c r="Z232" s="245">
        <f>IF(
'Tablero de control'!$U232="NP",
 0,
  IF(
     'Tablero de control'!$Q232&lt;&gt;"Reducción",
     'Tablero de control'!$Y232*100/'Tablero de control'!$U232,
     IF(
       'Tablero de control'!$U232&gt;='Tablero de control'!$Y232,
       100,
       IF(
         'Tablero de control'!$S232&lt;='Tablero de control'!$Y232,
         0,
         (('Tablero de control'!$S232-'Tablero de control'!$U232)-('Tablero de control'!$Y232-'Tablero de control'!$U232))*100/('Tablero de control'!$S232-'Tablero de control'!$U232)
       )
     )
   )
)</f>
        <v>100</v>
      </c>
      <c r="AA232" s="254">
        <f>IF('Tablero de control'!$Z232&gt;100,100,'Tablero de control'!$Z232)</f>
        <v>100</v>
      </c>
      <c r="AB232" s="37" t="str">
        <f>IF(
  'Tablero de control'!$U232="NP",
  "NO PROGRAMADA",
  IF(
    OR('Tablero de control'!$Y232="",'Tablero de control'!$Z232&lt;=0),
    "SIN AVANCE",
    IF(
      'Tablero de control'!$Z232&lt;Parametros!$D$4*Parametros!$G$9,
      "MUY DEFICIENTE",
    IF(
      'Tablero de control'!$Z232&lt;Parametros!$D$4*Parametros!$G$8,
      "DEFICIENTE",
   IF(
      'Tablero de control'!$Z232&lt;Parametros!$D$4*Parametros!$G$7,
      "ACEPTABLE",
      IF(
        'Tablero de control'!$Z232&lt;Parametros!$D$4*Parametros!$G$6,
        "BUENO",
        IF(
          'Tablero de control'!$Z232&lt;Parametros!$D$4*Parametros!$G$5,
          "SATISFACTORIO",
          IF(
            'Tablero de control'!$Z232&gt;=Parametros!$D$4*Parametros!$G$4,
            "OPTIMO"
          )
        )
      )
    )
  )
)
)
)</f>
        <v>OPTIMO</v>
      </c>
    </row>
    <row r="233" spans="1:28" s="38" customFormat="1" ht="45" customHeight="1" x14ac:dyDescent="0.25">
      <c r="A233" s="286" t="s">
        <v>240</v>
      </c>
      <c r="B233" s="42" t="s">
        <v>251</v>
      </c>
      <c r="C233" s="42" t="s">
        <v>292</v>
      </c>
      <c r="D233" s="42" t="s">
        <v>349</v>
      </c>
      <c r="E233" s="42" t="s">
        <v>412</v>
      </c>
      <c r="F233" s="203">
        <v>0.59</v>
      </c>
      <c r="G233" s="203">
        <v>0.69</v>
      </c>
      <c r="H233" s="203" t="s">
        <v>1911</v>
      </c>
      <c r="I233" s="203" t="s">
        <v>1937</v>
      </c>
      <c r="J233" s="273">
        <v>230</v>
      </c>
      <c r="K233" s="42" t="s">
        <v>761</v>
      </c>
      <c r="L233" s="42">
        <v>1903011</v>
      </c>
      <c r="M233" s="42" t="s">
        <v>52</v>
      </c>
      <c r="N233" s="42">
        <v>190301100</v>
      </c>
      <c r="O233" s="42" t="s">
        <v>1631</v>
      </c>
      <c r="P233" s="42" t="s">
        <v>2009</v>
      </c>
      <c r="Q233" s="42" t="s">
        <v>30</v>
      </c>
      <c r="R233" s="82" t="s">
        <v>1858</v>
      </c>
      <c r="S233" s="205">
        <v>64</v>
      </c>
      <c r="T233" s="205">
        <v>64</v>
      </c>
      <c r="U233" s="80">
        <v>64</v>
      </c>
      <c r="V233" s="205">
        <v>64</v>
      </c>
      <c r="W233" s="205">
        <v>64</v>
      </c>
      <c r="X233" s="205">
        <v>64</v>
      </c>
      <c r="Y233" s="243">
        <v>64</v>
      </c>
      <c r="Z233" s="245">
        <f>IF(
'Tablero de control'!$U233="NP",
 0,
  IF(
     'Tablero de control'!$Q233&lt;&gt;"Reducción",
     'Tablero de control'!$Y233*100/'Tablero de control'!$U233,
     IF(
       'Tablero de control'!$U233&gt;='Tablero de control'!$Y233,
       100,
       IF(
         'Tablero de control'!$S233&lt;='Tablero de control'!$Y233,
         0,
         (('Tablero de control'!$S233-'Tablero de control'!$U233)-('Tablero de control'!$Y233-'Tablero de control'!$U233))*100/('Tablero de control'!$S233-'Tablero de control'!$U233)
       )
     )
   )
)</f>
        <v>100</v>
      </c>
      <c r="AA233" s="254">
        <f>IF('Tablero de control'!$Z233&gt;100,100,'Tablero de control'!$Z233)</f>
        <v>100</v>
      </c>
      <c r="AB233" s="37" t="str">
        <f>IF(
  'Tablero de control'!$U233="NP",
  "NO PROGRAMADA",
  IF(
    OR('Tablero de control'!$Y233="",'Tablero de control'!$Z233&lt;=0),
    "SIN AVANCE",
    IF(
      'Tablero de control'!$Z233&lt;Parametros!$D$4*Parametros!$G$9,
      "MUY DEFICIENTE",
    IF(
      'Tablero de control'!$Z233&lt;Parametros!$D$4*Parametros!$G$8,
      "DEFICIENTE",
   IF(
      'Tablero de control'!$Z233&lt;Parametros!$D$4*Parametros!$G$7,
      "ACEPTABLE",
      IF(
        'Tablero de control'!$Z233&lt;Parametros!$D$4*Parametros!$G$6,
        "BUENO",
        IF(
          'Tablero de control'!$Z233&lt;Parametros!$D$4*Parametros!$G$5,
          "SATISFACTORIO",
          IF(
            'Tablero de control'!$Z233&gt;=Parametros!$D$4*Parametros!$G$4,
            "OPTIMO"
          )
        )
      )
    )
  )
)
)
)</f>
        <v>OPTIMO</v>
      </c>
    </row>
    <row r="234" spans="1:28" s="38" customFormat="1" ht="45" customHeight="1" x14ac:dyDescent="0.25">
      <c r="A234" s="286" t="s">
        <v>240</v>
      </c>
      <c r="B234" s="42" t="s">
        <v>251</v>
      </c>
      <c r="C234" s="42" t="s">
        <v>292</v>
      </c>
      <c r="D234" s="42" t="s">
        <v>349</v>
      </c>
      <c r="E234" s="42" t="s">
        <v>413</v>
      </c>
      <c r="F234" s="202">
        <v>9.09</v>
      </c>
      <c r="G234" s="206">
        <v>8.18</v>
      </c>
      <c r="H234" s="206" t="s">
        <v>1911</v>
      </c>
      <c r="I234" s="206" t="s">
        <v>1937</v>
      </c>
      <c r="J234" s="273">
        <v>231</v>
      </c>
      <c r="K234" s="42" t="s">
        <v>762</v>
      </c>
      <c r="L234" s="42">
        <v>1905026</v>
      </c>
      <c r="M234" s="42" t="s">
        <v>1269</v>
      </c>
      <c r="N234" s="42">
        <v>190502602</v>
      </c>
      <c r="O234" s="42" t="s">
        <v>1632</v>
      </c>
      <c r="P234" s="42" t="s">
        <v>2009</v>
      </c>
      <c r="Q234" s="42" t="s">
        <v>30</v>
      </c>
      <c r="R234" s="82" t="s">
        <v>1858</v>
      </c>
      <c r="S234" s="205">
        <v>64</v>
      </c>
      <c r="T234" s="205">
        <v>64</v>
      </c>
      <c r="U234" s="80">
        <v>64</v>
      </c>
      <c r="V234" s="205">
        <v>64</v>
      </c>
      <c r="W234" s="205">
        <v>64</v>
      </c>
      <c r="X234" s="205">
        <v>64</v>
      </c>
      <c r="Y234" s="243">
        <v>64</v>
      </c>
      <c r="Z234" s="245">
        <f>IF(
'Tablero de control'!$U234="NP",
 0,
  IF(
     'Tablero de control'!$Q234&lt;&gt;"Reducción",
     'Tablero de control'!$Y234*100/'Tablero de control'!$U234,
     IF(
       'Tablero de control'!$U234&gt;='Tablero de control'!$Y234,
       100,
       IF(
         'Tablero de control'!$S234&lt;='Tablero de control'!$Y234,
         0,
         (('Tablero de control'!$S234-'Tablero de control'!$U234)-('Tablero de control'!$Y234-'Tablero de control'!$U234))*100/('Tablero de control'!$S234-'Tablero de control'!$U234)
       )
     )
   )
)</f>
        <v>100</v>
      </c>
      <c r="AA234" s="254">
        <f>IF('Tablero de control'!$Z234&gt;100,100,'Tablero de control'!$Z234)</f>
        <v>100</v>
      </c>
      <c r="AB234" s="37" t="str">
        <f>IF(
  'Tablero de control'!$U234="NP",
  "NO PROGRAMADA",
  IF(
    OR('Tablero de control'!$Y234="",'Tablero de control'!$Z234&lt;=0),
    "SIN AVANCE",
    IF(
      'Tablero de control'!$Z234&lt;Parametros!$D$4*Parametros!$G$9,
      "MUY DEFICIENTE",
    IF(
      'Tablero de control'!$Z234&lt;Parametros!$D$4*Parametros!$G$8,
      "DEFICIENTE",
   IF(
      'Tablero de control'!$Z234&lt;Parametros!$D$4*Parametros!$G$7,
      "ACEPTABLE",
      IF(
        'Tablero de control'!$Z234&lt;Parametros!$D$4*Parametros!$G$6,
        "BUENO",
        IF(
          'Tablero de control'!$Z234&lt;Parametros!$D$4*Parametros!$G$5,
          "SATISFACTORIO",
          IF(
            'Tablero de control'!$Z234&gt;=Parametros!$D$4*Parametros!$G$4,
            "OPTIMO"
          )
        )
      )
    )
  )
)
)
)</f>
        <v>OPTIMO</v>
      </c>
    </row>
    <row r="235" spans="1:28" s="38" customFormat="1" ht="45" customHeight="1" x14ac:dyDescent="0.25">
      <c r="A235" s="286" t="s">
        <v>240</v>
      </c>
      <c r="B235" s="42" t="s">
        <v>251</v>
      </c>
      <c r="C235" s="42" t="s">
        <v>292</v>
      </c>
      <c r="D235" s="42" t="s">
        <v>349</v>
      </c>
      <c r="E235" s="42" t="s">
        <v>413</v>
      </c>
      <c r="F235" s="202">
        <v>9.09</v>
      </c>
      <c r="G235" s="206">
        <v>8.18</v>
      </c>
      <c r="H235" s="206" t="s">
        <v>1911</v>
      </c>
      <c r="I235" s="206" t="s">
        <v>1937</v>
      </c>
      <c r="J235" s="273">
        <v>232</v>
      </c>
      <c r="K235" s="42" t="s">
        <v>763</v>
      </c>
      <c r="L235" s="42">
        <v>1905050</v>
      </c>
      <c r="M235" s="42" t="s">
        <v>57</v>
      </c>
      <c r="N235" s="42">
        <v>190505000</v>
      </c>
      <c r="O235" s="42" t="s">
        <v>1630</v>
      </c>
      <c r="P235" s="42" t="s">
        <v>2009</v>
      </c>
      <c r="Q235" s="42" t="s">
        <v>30</v>
      </c>
      <c r="R235" s="82" t="s">
        <v>1858</v>
      </c>
      <c r="S235" s="205">
        <v>64</v>
      </c>
      <c r="T235" s="205">
        <v>64</v>
      </c>
      <c r="U235" s="80">
        <v>64</v>
      </c>
      <c r="V235" s="205">
        <v>64</v>
      </c>
      <c r="W235" s="205">
        <v>64</v>
      </c>
      <c r="X235" s="205">
        <v>64</v>
      </c>
      <c r="Y235" s="243">
        <v>64</v>
      </c>
      <c r="Z235" s="245">
        <f>IF(
'Tablero de control'!$U235="NP",
 0,
  IF(
     'Tablero de control'!$Q235&lt;&gt;"Reducción",
     'Tablero de control'!$Y235*100/'Tablero de control'!$U235,
     IF(
       'Tablero de control'!$U235&gt;='Tablero de control'!$Y235,
       100,
       IF(
         'Tablero de control'!$S235&lt;='Tablero de control'!$Y235,
         0,
         (('Tablero de control'!$S235-'Tablero de control'!$U235)-('Tablero de control'!$Y235-'Tablero de control'!$U235))*100/('Tablero de control'!$S235-'Tablero de control'!$U235)
       )
     )
   )
)</f>
        <v>100</v>
      </c>
      <c r="AA235" s="254">
        <f>IF('Tablero de control'!$Z235&gt;100,100,'Tablero de control'!$Z235)</f>
        <v>100</v>
      </c>
      <c r="AB235" s="37" t="str">
        <f>IF(
  'Tablero de control'!$U235="NP",
  "NO PROGRAMADA",
  IF(
    OR('Tablero de control'!$Y235="",'Tablero de control'!$Z235&lt;=0),
    "SIN AVANCE",
    IF(
      'Tablero de control'!$Z235&lt;Parametros!$D$4*Parametros!$G$9,
      "MUY DEFICIENTE",
    IF(
      'Tablero de control'!$Z235&lt;Parametros!$D$4*Parametros!$G$8,
      "DEFICIENTE",
   IF(
      'Tablero de control'!$Z235&lt;Parametros!$D$4*Parametros!$G$7,
      "ACEPTABLE",
      IF(
        'Tablero de control'!$Z235&lt;Parametros!$D$4*Parametros!$G$6,
        "BUENO",
        IF(
          'Tablero de control'!$Z235&lt;Parametros!$D$4*Parametros!$G$5,
          "SATISFACTORIO",
          IF(
            'Tablero de control'!$Z235&gt;=Parametros!$D$4*Parametros!$G$4,
            "OPTIMO"
          )
        )
      )
    )
  )
)
)
)</f>
        <v>OPTIMO</v>
      </c>
    </row>
    <row r="236" spans="1:28" s="38" customFormat="1" ht="45" customHeight="1" x14ac:dyDescent="0.25">
      <c r="A236" s="286" t="s">
        <v>240</v>
      </c>
      <c r="B236" s="42" t="s">
        <v>251</v>
      </c>
      <c r="C236" s="42" t="s">
        <v>292</v>
      </c>
      <c r="D236" s="42" t="s">
        <v>349</v>
      </c>
      <c r="E236" s="42" t="s">
        <v>414</v>
      </c>
      <c r="F236" s="202">
        <v>13.9</v>
      </c>
      <c r="G236" s="206">
        <v>12.51</v>
      </c>
      <c r="H236" s="206" t="s">
        <v>1911</v>
      </c>
      <c r="I236" s="206" t="s">
        <v>1937</v>
      </c>
      <c r="J236" s="273">
        <v>233</v>
      </c>
      <c r="K236" s="42" t="s">
        <v>764</v>
      </c>
      <c r="L236" s="42">
        <v>1905015</v>
      </c>
      <c r="M236" s="42" t="s">
        <v>63</v>
      </c>
      <c r="N236" s="42">
        <v>190501505</v>
      </c>
      <c r="O236" s="42" t="s">
        <v>157</v>
      </c>
      <c r="P236" s="42" t="s">
        <v>2009</v>
      </c>
      <c r="Q236" s="42" t="s">
        <v>30</v>
      </c>
      <c r="R236" s="82" t="s">
        <v>1858</v>
      </c>
      <c r="S236" s="205">
        <v>1</v>
      </c>
      <c r="T236" s="205">
        <v>1</v>
      </c>
      <c r="U236" s="80">
        <v>1</v>
      </c>
      <c r="V236" s="205">
        <v>1</v>
      </c>
      <c r="W236" s="205">
        <v>1</v>
      </c>
      <c r="X236" s="205">
        <v>1</v>
      </c>
      <c r="Y236" s="243">
        <v>80</v>
      </c>
      <c r="Z236" s="245">
        <f>IF(
'Tablero de control'!$U236="NP",
 0,
  IF(
     'Tablero de control'!$Q236&lt;&gt;"Reducción",
     'Tablero de control'!$Y236*100/'Tablero de control'!$U236,
     IF(
       'Tablero de control'!$U236&gt;='Tablero de control'!$Y236,
       100,
       IF(
         'Tablero de control'!$S236&lt;='Tablero de control'!$Y236,
         0,
         (('Tablero de control'!$S236-'Tablero de control'!$U236)-('Tablero de control'!$Y236-'Tablero de control'!$U236))*100/('Tablero de control'!$S236-'Tablero de control'!$U236)
       )
     )
   )
)</f>
        <v>8000</v>
      </c>
      <c r="AA236" s="254">
        <f>IF('Tablero de control'!$Z236&gt;100,100,'Tablero de control'!$Z236)</f>
        <v>100</v>
      </c>
      <c r="AB236" s="37" t="str">
        <f>IF(
  'Tablero de control'!$U236="NP",
  "NO PROGRAMADA",
  IF(
    OR('Tablero de control'!$Y236="",'Tablero de control'!$Z236&lt;=0),
    "SIN AVANCE",
    IF(
      'Tablero de control'!$Z236&lt;Parametros!$D$4*Parametros!$G$9,
      "MUY DEFICIENTE",
    IF(
      'Tablero de control'!$Z236&lt;Parametros!$D$4*Parametros!$G$8,
      "DEFICIENTE",
   IF(
      'Tablero de control'!$Z236&lt;Parametros!$D$4*Parametros!$G$7,
      "ACEPTABLE",
      IF(
        'Tablero de control'!$Z236&lt;Parametros!$D$4*Parametros!$G$6,
        "BUENO",
        IF(
          'Tablero de control'!$Z236&lt;Parametros!$D$4*Parametros!$G$5,
          "SATISFACTORIO",
          IF(
            'Tablero de control'!$Z236&gt;=Parametros!$D$4*Parametros!$G$4,
            "OPTIMO"
          )
        )
      )
    )
  )
)
)
)</f>
        <v>OPTIMO</v>
      </c>
    </row>
    <row r="237" spans="1:28" s="38" customFormat="1" ht="51" customHeight="1" x14ac:dyDescent="0.25">
      <c r="A237" s="286" t="s">
        <v>240</v>
      </c>
      <c r="B237" s="42" t="s">
        <v>251</v>
      </c>
      <c r="C237" s="42" t="s">
        <v>292</v>
      </c>
      <c r="D237" s="42" t="s">
        <v>349</v>
      </c>
      <c r="E237" s="42" t="s">
        <v>414</v>
      </c>
      <c r="F237" s="202">
        <v>13.9</v>
      </c>
      <c r="G237" s="206">
        <v>12.51</v>
      </c>
      <c r="H237" s="206" t="s">
        <v>1911</v>
      </c>
      <c r="I237" s="206" t="s">
        <v>1937</v>
      </c>
      <c r="J237" s="273">
        <v>234</v>
      </c>
      <c r="K237" s="42" t="s">
        <v>765</v>
      </c>
      <c r="L237" s="42">
        <v>1905053</v>
      </c>
      <c r="M237" s="42" t="s">
        <v>55</v>
      </c>
      <c r="N237" s="42">
        <v>190505300</v>
      </c>
      <c r="O237" s="42" t="s">
        <v>1633</v>
      </c>
      <c r="P237" s="42" t="s">
        <v>2009</v>
      </c>
      <c r="Q237" s="42" t="s">
        <v>30</v>
      </c>
      <c r="R237" s="82" t="s">
        <v>1858</v>
      </c>
      <c r="S237" s="205">
        <v>64</v>
      </c>
      <c r="T237" s="205">
        <v>64</v>
      </c>
      <c r="U237" s="80">
        <v>64</v>
      </c>
      <c r="V237" s="205">
        <v>64</v>
      </c>
      <c r="W237" s="205">
        <v>64</v>
      </c>
      <c r="X237" s="205">
        <v>64</v>
      </c>
      <c r="Y237" s="243">
        <v>64</v>
      </c>
      <c r="Z237" s="245">
        <f>IF(
'Tablero de control'!$U237="NP",
 0,
  IF(
     'Tablero de control'!$Q237&lt;&gt;"Reducción",
     'Tablero de control'!$Y237*100/'Tablero de control'!$U237,
     IF(
       'Tablero de control'!$U237&gt;='Tablero de control'!$Y237,
       100,
       IF(
         'Tablero de control'!$S237&lt;='Tablero de control'!$Y237,
         0,
         (('Tablero de control'!$S237-'Tablero de control'!$U237)-('Tablero de control'!$Y237-'Tablero de control'!$U237))*100/('Tablero de control'!$S237-'Tablero de control'!$U237)
       )
     )
   )
)</f>
        <v>100</v>
      </c>
      <c r="AA237" s="254">
        <f>IF('Tablero de control'!$Z237&gt;100,100,'Tablero de control'!$Z237)</f>
        <v>100</v>
      </c>
      <c r="AB237" s="37" t="str">
        <f>IF(
  'Tablero de control'!$U237="NP",
  "NO PROGRAMADA",
  IF(
    OR('Tablero de control'!$Y237="",'Tablero de control'!$Z237&lt;=0),
    "SIN AVANCE",
    IF(
      'Tablero de control'!$Z237&lt;Parametros!$D$4*Parametros!$G$9,
      "MUY DEFICIENTE",
    IF(
      'Tablero de control'!$Z237&lt;Parametros!$D$4*Parametros!$G$8,
      "DEFICIENTE",
   IF(
      'Tablero de control'!$Z237&lt;Parametros!$D$4*Parametros!$G$7,
      "ACEPTABLE",
      IF(
        'Tablero de control'!$Z237&lt;Parametros!$D$4*Parametros!$G$6,
        "BUENO",
        IF(
          'Tablero de control'!$Z237&lt;Parametros!$D$4*Parametros!$G$5,
          "SATISFACTORIO",
          IF(
            'Tablero de control'!$Z237&gt;=Parametros!$D$4*Parametros!$G$4,
            "OPTIMO"
          )
        )
      )
    )
  )
)
)
)</f>
        <v>OPTIMO</v>
      </c>
    </row>
    <row r="238" spans="1:28" s="38" customFormat="1" ht="76.5" customHeight="1" x14ac:dyDescent="0.25">
      <c r="A238" s="286" t="s">
        <v>240</v>
      </c>
      <c r="B238" s="42" t="s">
        <v>251</v>
      </c>
      <c r="C238" s="42" t="s">
        <v>292</v>
      </c>
      <c r="D238" s="42" t="s">
        <v>349</v>
      </c>
      <c r="E238" s="42" t="s">
        <v>415</v>
      </c>
      <c r="F238" s="208">
        <v>1</v>
      </c>
      <c r="G238" s="208">
        <v>1</v>
      </c>
      <c r="H238" s="208" t="s">
        <v>1911</v>
      </c>
      <c r="I238" s="208" t="s">
        <v>1937</v>
      </c>
      <c r="J238" s="273">
        <v>235</v>
      </c>
      <c r="K238" s="42" t="s">
        <v>766</v>
      </c>
      <c r="L238" s="42">
        <v>1905026</v>
      </c>
      <c r="M238" s="42" t="s">
        <v>1270</v>
      </c>
      <c r="N238" s="42">
        <v>190502602</v>
      </c>
      <c r="O238" s="42" t="s">
        <v>1634</v>
      </c>
      <c r="P238" s="42" t="s">
        <v>2009</v>
      </c>
      <c r="Q238" s="42" t="s">
        <v>30</v>
      </c>
      <c r="R238" s="82" t="s">
        <v>1858</v>
      </c>
      <c r="S238" s="205">
        <v>13</v>
      </c>
      <c r="T238" s="205">
        <v>13</v>
      </c>
      <c r="U238" s="80">
        <v>13</v>
      </c>
      <c r="V238" s="205">
        <v>13</v>
      </c>
      <c r="W238" s="205">
        <v>13</v>
      </c>
      <c r="X238" s="205">
        <v>13</v>
      </c>
      <c r="Y238" s="243">
        <v>13</v>
      </c>
      <c r="Z238" s="245">
        <f>IF(
'Tablero de control'!$U238="NP",
 0,
  IF(
     'Tablero de control'!$Q238&lt;&gt;"Reducción",
     'Tablero de control'!$Y238*100/'Tablero de control'!$U238,
     IF(
       'Tablero de control'!$U238&gt;='Tablero de control'!$Y238,
       100,
       IF(
         'Tablero de control'!$S238&lt;='Tablero de control'!$Y238,
         0,
         (('Tablero de control'!$S238-'Tablero de control'!$U238)-('Tablero de control'!$Y238-'Tablero de control'!$U238))*100/('Tablero de control'!$S238-'Tablero de control'!$U238)
       )
     )
   )
)</f>
        <v>100</v>
      </c>
      <c r="AA238" s="254">
        <f>IF('Tablero de control'!$Z238&gt;100,100,'Tablero de control'!$Z238)</f>
        <v>100</v>
      </c>
      <c r="AB238" s="37" t="str">
        <f>IF(
  'Tablero de control'!$U238="NP",
  "NO PROGRAMADA",
  IF(
    OR('Tablero de control'!$Y238="",'Tablero de control'!$Z238&lt;=0),
    "SIN AVANCE",
    IF(
      'Tablero de control'!$Z238&lt;Parametros!$D$4*Parametros!$G$9,
      "MUY DEFICIENTE",
    IF(
      'Tablero de control'!$Z238&lt;Parametros!$D$4*Parametros!$G$8,
      "DEFICIENTE",
   IF(
      'Tablero de control'!$Z238&lt;Parametros!$D$4*Parametros!$G$7,
      "ACEPTABLE",
      IF(
        'Tablero de control'!$Z238&lt;Parametros!$D$4*Parametros!$G$6,
        "BUENO",
        IF(
          'Tablero de control'!$Z238&lt;Parametros!$D$4*Parametros!$G$5,
          "SATISFACTORIO",
          IF(
            'Tablero de control'!$Z238&gt;=Parametros!$D$4*Parametros!$G$4,
            "OPTIMO"
          )
        )
      )
    )
  )
)
)
)</f>
        <v>OPTIMO</v>
      </c>
    </row>
    <row r="239" spans="1:28" s="38" customFormat="1" ht="51" customHeight="1" x14ac:dyDescent="0.25">
      <c r="A239" s="286" t="s">
        <v>240</v>
      </c>
      <c r="B239" s="42" t="s">
        <v>251</v>
      </c>
      <c r="C239" s="42" t="s">
        <v>292</v>
      </c>
      <c r="D239" s="42" t="s">
        <v>349</v>
      </c>
      <c r="E239" s="42" t="s">
        <v>415</v>
      </c>
      <c r="F239" s="208">
        <v>1</v>
      </c>
      <c r="G239" s="208">
        <v>1</v>
      </c>
      <c r="H239" s="208" t="s">
        <v>1911</v>
      </c>
      <c r="I239" s="208" t="s">
        <v>1937</v>
      </c>
      <c r="J239" s="273">
        <v>236</v>
      </c>
      <c r="K239" s="42" t="s">
        <v>767</v>
      </c>
      <c r="L239" s="42">
        <v>1905053</v>
      </c>
      <c r="M239" s="42" t="s">
        <v>55</v>
      </c>
      <c r="N239" s="42">
        <v>190505300</v>
      </c>
      <c r="O239" s="42" t="s">
        <v>62</v>
      </c>
      <c r="P239" s="42" t="s">
        <v>2009</v>
      </c>
      <c r="Q239" s="42" t="s">
        <v>30</v>
      </c>
      <c r="R239" s="82" t="s">
        <v>1858</v>
      </c>
      <c r="S239" s="205">
        <v>13</v>
      </c>
      <c r="T239" s="205">
        <v>13</v>
      </c>
      <c r="U239" s="80">
        <v>13</v>
      </c>
      <c r="V239" s="205">
        <v>13</v>
      </c>
      <c r="W239" s="205">
        <v>13</v>
      </c>
      <c r="X239" s="205">
        <v>13</v>
      </c>
      <c r="Y239" s="243">
        <v>13</v>
      </c>
      <c r="Z239" s="245">
        <f>IF(
'Tablero de control'!$U239="NP",
 0,
  IF(
     'Tablero de control'!$Q239&lt;&gt;"Reducción",
     'Tablero de control'!$Y239*100/'Tablero de control'!$U239,
     IF(
       'Tablero de control'!$U239&gt;='Tablero de control'!$Y239,
       100,
       IF(
         'Tablero de control'!$S239&lt;='Tablero de control'!$Y239,
         0,
         (('Tablero de control'!$S239-'Tablero de control'!$U239)-('Tablero de control'!$Y239-'Tablero de control'!$U239))*100/('Tablero de control'!$S239-'Tablero de control'!$U239)
       )
     )
   )
)</f>
        <v>100</v>
      </c>
      <c r="AA239" s="254">
        <f>IF('Tablero de control'!$Z239&gt;100,100,'Tablero de control'!$Z239)</f>
        <v>100</v>
      </c>
      <c r="AB239" s="37" t="str">
        <f>IF(
  'Tablero de control'!$U239="NP",
  "NO PROGRAMADA",
  IF(
    OR('Tablero de control'!$Y239="",'Tablero de control'!$Z239&lt;=0),
    "SIN AVANCE",
    IF(
      'Tablero de control'!$Z239&lt;Parametros!$D$4*Parametros!$G$9,
      "MUY DEFICIENTE",
    IF(
      'Tablero de control'!$Z239&lt;Parametros!$D$4*Parametros!$G$8,
      "DEFICIENTE",
   IF(
      'Tablero de control'!$Z239&lt;Parametros!$D$4*Parametros!$G$7,
      "ACEPTABLE",
      IF(
        'Tablero de control'!$Z239&lt;Parametros!$D$4*Parametros!$G$6,
        "BUENO",
        IF(
          'Tablero de control'!$Z239&lt;Parametros!$D$4*Parametros!$G$5,
          "SATISFACTORIO",
          IF(
            'Tablero de control'!$Z239&gt;=Parametros!$D$4*Parametros!$G$4,
            "OPTIMO"
          )
        )
      )
    )
  )
)
)
)</f>
        <v>OPTIMO</v>
      </c>
    </row>
    <row r="240" spans="1:28" s="38" customFormat="1" ht="68.25" customHeight="1" x14ac:dyDescent="0.25">
      <c r="A240" s="286" t="s">
        <v>240</v>
      </c>
      <c r="B240" s="42" t="s">
        <v>251</v>
      </c>
      <c r="C240" s="42" t="s">
        <v>292</v>
      </c>
      <c r="D240" s="42" t="s">
        <v>349</v>
      </c>
      <c r="E240" s="42" t="s">
        <v>416</v>
      </c>
      <c r="F240" s="209">
        <v>0</v>
      </c>
      <c r="G240" s="206">
        <v>0</v>
      </c>
      <c r="H240" s="206" t="s">
        <v>1911</v>
      </c>
      <c r="I240" s="206" t="s">
        <v>1937</v>
      </c>
      <c r="J240" s="273">
        <v>237</v>
      </c>
      <c r="K240" s="42" t="s">
        <v>768</v>
      </c>
      <c r="L240" s="42">
        <v>1905015</v>
      </c>
      <c r="M240" s="42" t="s">
        <v>63</v>
      </c>
      <c r="N240" s="42">
        <v>190501500</v>
      </c>
      <c r="O240" s="42" t="s">
        <v>1635</v>
      </c>
      <c r="P240" s="42" t="s">
        <v>2009</v>
      </c>
      <c r="Q240" s="42" t="s">
        <v>30</v>
      </c>
      <c r="R240" s="82" t="s">
        <v>1858</v>
      </c>
      <c r="S240" s="205">
        <v>1</v>
      </c>
      <c r="T240" s="205">
        <v>1</v>
      </c>
      <c r="U240" s="80">
        <v>1</v>
      </c>
      <c r="V240" s="205">
        <v>1</v>
      </c>
      <c r="W240" s="205">
        <v>1</v>
      </c>
      <c r="X240" s="205">
        <v>1</v>
      </c>
      <c r="Y240" s="243">
        <v>1</v>
      </c>
      <c r="Z240" s="245">
        <f>IF(
'Tablero de control'!$U240="NP",
 0,
  IF(
     'Tablero de control'!$Q240&lt;&gt;"Reducción",
     'Tablero de control'!$Y240*100/'Tablero de control'!$U240,
     IF(
       'Tablero de control'!$U240&gt;='Tablero de control'!$Y240,
       100,
       IF(
         'Tablero de control'!$S240&lt;='Tablero de control'!$Y240,
         0,
         (('Tablero de control'!$S240-'Tablero de control'!$U240)-('Tablero de control'!$Y240-'Tablero de control'!$U240))*100/('Tablero de control'!$S240-'Tablero de control'!$U240)
       )
     )
   )
)</f>
        <v>100</v>
      </c>
      <c r="AA240" s="254">
        <f>IF('Tablero de control'!$Z240&gt;100,100,'Tablero de control'!$Z240)</f>
        <v>100</v>
      </c>
      <c r="AB240" s="37" t="str">
        <f>IF(
  'Tablero de control'!$U240="NP",
  "NO PROGRAMADA",
  IF(
    OR('Tablero de control'!$Y240="",'Tablero de control'!$Z240&lt;=0),
    "SIN AVANCE",
    IF(
      'Tablero de control'!$Z240&lt;Parametros!$D$4*Parametros!$G$9,
      "MUY DEFICIENTE",
    IF(
      'Tablero de control'!$Z240&lt;Parametros!$D$4*Parametros!$G$8,
      "DEFICIENTE",
   IF(
      'Tablero de control'!$Z240&lt;Parametros!$D$4*Parametros!$G$7,
      "ACEPTABLE",
      IF(
        'Tablero de control'!$Z240&lt;Parametros!$D$4*Parametros!$G$6,
        "BUENO",
        IF(
          'Tablero de control'!$Z240&lt;Parametros!$D$4*Parametros!$G$5,
          "SATISFACTORIO",
          IF(
            'Tablero de control'!$Z240&gt;=Parametros!$D$4*Parametros!$G$4,
            "OPTIMO"
          )
        )
      )
    )
  )
)
)
)</f>
        <v>OPTIMO</v>
      </c>
    </row>
    <row r="241" spans="1:28" s="38" customFormat="1" ht="51" customHeight="1" x14ac:dyDescent="0.25">
      <c r="A241" s="286" t="s">
        <v>240</v>
      </c>
      <c r="B241" s="42" t="s">
        <v>251</v>
      </c>
      <c r="C241" s="42" t="s">
        <v>292</v>
      </c>
      <c r="D241" s="42" t="s">
        <v>349</v>
      </c>
      <c r="E241" s="42" t="s">
        <v>416</v>
      </c>
      <c r="F241" s="209">
        <v>0</v>
      </c>
      <c r="G241" s="206">
        <v>0</v>
      </c>
      <c r="H241" s="206" t="s">
        <v>1911</v>
      </c>
      <c r="I241" s="206" t="s">
        <v>1937</v>
      </c>
      <c r="J241" s="273">
        <v>238</v>
      </c>
      <c r="K241" s="42" t="s">
        <v>769</v>
      </c>
      <c r="L241" s="42">
        <v>1905053</v>
      </c>
      <c r="M241" s="42" t="s">
        <v>55</v>
      </c>
      <c r="N241" s="42">
        <v>190505300</v>
      </c>
      <c r="O241" s="42" t="s">
        <v>62</v>
      </c>
      <c r="P241" s="42" t="s">
        <v>2009</v>
      </c>
      <c r="Q241" s="42" t="s">
        <v>30</v>
      </c>
      <c r="R241" s="82" t="s">
        <v>1858</v>
      </c>
      <c r="S241" s="205">
        <v>19</v>
      </c>
      <c r="T241" s="205">
        <v>19</v>
      </c>
      <c r="U241" s="80">
        <v>19</v>
      </c>
      <c r="V241" s="205">
        <v>19</v>
      </c>
      <c r="W241" s="205">
        <v>19</v>
      </c>
      <c r="X241" s="205">
        <v>19</v>
      </c>
      <c r="Y241" s="243">
        <v>19</v>
      </c>
      <c r="Z241" s="245">
        <f>IF(
'Tablero de control'!$U241="NP",
 0,
  IF(
     'Tablero de control'!$Q241&lt;&gt;"Reducción",
     'Tablero de control'!$Y241*100/'Tablero de control'!$U241,
     IF(
       'Tablero de control'!$U241&gt;='Tablero de control'!$Y241,
       100,
       IF(
         'Tablero de control'!$S241&lt;='Tablero de control'!$Y241,
         0,
         (('Tablero de control'!$S241-'Tablero de control'!$U241)-('Tablero de control'!$Y241-'Tablero de control'!$U241))*100/('Tablero de control'!$S241-'Tablero de control'!$U241)
       )
     )
   )
)</f>
        <v>100</v>
      </c>
      <c r="AA241" s="254">
        <f>IF('Tablero de control'!$Z241&gt;100,100,'Tablero de control'!$Z241)</f>
        <v>100</v>
      </c>
      <c r="AB241" s="37" t="str">
        <f>IF(
  'Tablero de control'!$U241="NP",
  "NO PROGRAMADA",
  IF(
    OR('Tablero de control'!$Y241="",'Tablero de control'!$Z241&lt;=0),
    "SIN AVANCE",
    IF(
      'Tablero de control'!$Z241&lt;Parametros!$D$4*Parametros!$G$9,
      "MUY DEFICIENTE",
    IF(
      'Tablero de control'!$Z241&lt;Parametros!$D$4*Parametros!$G$8,
      "DEFICIENTE",
   IF(
      'Tablero de control'!$Z241&lt;Parametros!$D$4*Parametros!$G$7,
      "ACEPTABLE",
      IF(
        'Tablero de control'!$Z241&lt;Parametros!$D$4*Parametros!$G$6,
        "BUENO",
        IF(
          'Tablero de control'!$Z241&lt;Parametros!$D$4*Parametros!$G$5,
          "SATISFACTORIO",
          IF(
            'Tablero de control'!$Z241&gt;=Parametros!$D$4*Parametros!$G$4,
            "OPTIMO"
          )
        )
      )
    )
  )
)
)
)</f>
        <v>OPTIMO</v>
      </c>
    </row>
    <row r="242" spans="1:28" s="38" customFormat="1" ht="51" customHeight="1" x14ac:dyDescent="0.25">
      <c r="A242" s="286" t="s">
        <v>240</v>
      </c>
      <c r="B242" s="42" t="s">
        <v>251</v>
      </c>
      <c r="C242" s="42" t="s">
        <v>292</v>
      </c>
      <c r="D242" s="42" t="s">
        <v>349</v>
      </c>
      <c r="E242" s="42" t="s">
        <v>417</v>
      </c>
      <c r="F242" s="210">
        <v>0.16</v>
      </c>
      <c r="G242" s="206">
        <v>0.13</v>
      </c>
      <c r="H242" s="206" t="s">
        <v>1911</v>
      </c>
      <c r="I242" s="206" t="s">
        <v>1938</v>
      </c>
      <c r="J242" s="273">
        <v>239</v>
      </c>
      <c r="K242" s="42" t="s">
        <v>770</v>
      </c>
      <c r="L242" s="42">
        <v>1903040</v>
      </c>
      <c r="M242" s="42" t="s">
        <v>65</v>
      </c>
      <c r="N242" s="42">
        <v>190304000</v>
      </c>
      <c r="O242" s="42" t="s">
        <v>1636</v>
      </c>
      <c r="P242" s="42" t="s">
        <v>2009</v>
      </c>
      <c r="Q242" s="42" t="s">
        <v>30</v>
      </c>
      <c r="R242" s="82" t="s">
        <v>1858</v>
      </c>
      <c r="S242" s="205">
        <v>64</v>
      </c>
      <c r="T242" s="205">
        <v>64</v>
      </c>
      <c r="U242" s="80">
        <v>64</v>
      </c>
      <c r="V242" s="205">
        <v>64</v>
      </c>
      <c r="W242" s="205">
        <v>64</v>
      </c>
      <c r="X242" s="205">
        <v>64</v>
      </c>
      <c r="Y242" s="243">
        <v>64</v>
      </c>
      <c r="Z242" s="245">
        <f>IF(
'Tablero de control'!$U242="NP",
 0,
  IF(
     'Tablero de control'!$Q242&lt;&gt;"Reducción",
     'Tablero de control'!$Y242*100/'Tablero de control'!$U242,
     IF(
       'Tablero de control'!$U242&gt;='Tablero de control'!$Y242,
       100,
       IF(
         'Tablero de control'!$S242&lt;='Tablero de control'!$Y242,
         0,
         (('Tablero de control'!$S242-'Tablero de control'!$U242)-('Tablero de control'!$Y242-'Tablero de control'!$U242))*100/('Tablero de control'!$S242-'Tablero de control'!$U242)
       )
     )
   )
)</f>
        <v>100</v>
      </c>
      <c r="AA242" s="254">
        <f>IF('Tablero de control'!$Z242&gt;100,100,'Tablero de control'!$Z242)</f>
        <v>100</v>
      </c>
      <c r="AB242" s="37" t="str">
        <f>IF(
  'Tablero de control'!$U242="NP",
  "NO PROGRAMADA",
  IF(
    OR('Tablero de control'!$Y242="",'Tablero de control'!$Z242&lt;=0),
    "SIN AVANCE",
    IF(
      'Tablero de control'!$Z242&lt;Parametros!$D$4*Parametros!$G$9,
      "MUY DEFICIENTE",
    IF(
      'Tablero de control'!$Z242&lt;Parametros!$D$4*Parametros!$G$8,
      "DEFICIENTE",
   IF(
      'Tablero de control'!$Z242&lt;Parametros!$D$4*Parametros!$G$7,
      "ACEPTABLE",
      IF(
        'Tablero de control'!$Z242&lt;Parametros!$D$4*Parametros!$G$6,
        "BUENO",
        IF(
          'Tablero de control'!$Z242&lt;Parametros!$D$4*Parametros!$G$5,
          "SATISFACTORIO",
          IF(
            'Tablero de control'!$Z242&gt;=Parametros!$D$4*Parametros!$G$4,
            "OPTIMO"
          )
        )
      )
    )
  )
)
)
)</f>
        <v>OPTIMO</v>
      </c>
    </row>
    <row r="243" spans="1:28" s="38" customFormat="1" ht="63.75" customHeight="1" x14ac:dyDescent="0.25">
      <c r="A243" s="286" t="s">
        <v>240</v>
      </c>
      <c r="B243" s="42" t="s">
        <v>251</v>
      </c>
      <c r="C243" s="42" t="s">
        <v>292</v>
      </c>
      <c r="D243" s="42" t="s">
        <v>349</v>
      </c>
      <c r="E243" s="42" t="s">
        <v>417</v>
      </c>
      <c r="F243" s="210">
        <v>0.16</v>
      </c>
      <c r="G243" s="206">
        <v>0.13</v>
      </c>
      <c r="H243" s="206" t="s">
        <v>1911</v>
      </c>
      <c r="I243" s="206" t="s">
        <v>1938</v>
      </c>
      <c r="J243" s="273">
        <v>240</v>
      </c>
      <c r="K243" s="42" t="s">
        <v>771</v>
      </c>
      <c r="L243" s="42">
        <v>1903042</v>
      </c>
      <c r="M243" s="42" t="s">
        <v>64</v>
      </c>
      <c r="N243" s="42">
        <v>190304200</v>
      </c>
      <c r="O243" s="42" t="s">
        <v>1637</v>
      </c>
      <c r="P243" s="42" t="s">
        <v>2009</v>
      </c>
      <c r="Q243" s="42" t="s">
        <v>30</v>
      </c>
      <c r="R243" s="82" t="s">
        <v>1858</v>
      </c>
      <c r="S243" s="205">
        <v>64</v>
      </c>
      <c r="T243" s="205">
        <v>64</v>
      </c>
      <c r="U243" s="80">
        <v>64</v>
      </c>
      <c r="V243" s="205">
        <v>64</v>
      </c>
      <c r="W243" s="205">
        <v>64</v>
      </c>
      <c r="X243" s="205">
        <v>64</v>
      </c>
      <c r="Y243" s="243">
        <v>64</v>
      </c>
      <c r="Z243" s="245">
        <f>IF(
'Tablero de control'!$U243="NP",
 0,
  IF(
     'Tablero de control'!$Q243&lt;&gt;"Reducción",
     'Tablero de control'!$Y243*100/'Tablero de control'!$U243,
     IF(
       'Tablero de control'!$U243&gt;='Tablero de control'!$Y243,
       100,
       IF(
         'Tablero de control'!$S243&lt;='Tablero de control'!$Y243,
         0,
         (('Tablero de control'!$S243-'Tablero de control'!$U243)-('Tablero de control'!$Y243-'Tablero de control'!$U243))*100/('Tablero de control'!$S243-'Tablero de control'!$U243)
       )
     )
   )
)</f>
        <v>100</v>
      </c>
      <c r="AA243" s="254">
        <f>IF('Tablero de control'!$Z243&gt;100,100,'Tablero de control'!$Z243)</f>
        <v>100</v>
      </c>
      <c r="AB243" s="37" t="str">
        <f>IF(
  'Tablero de control'!$U243="NP",
  "NO PROGRAMADA",
  IF(
    OR('Tablero de control'!$Y243="",'Tablero de control'!$Z243&lt;=0),
    "SIN AVANCE",
    IF(
      'Tablero de control'!$Z243&lt;Parametros!$D$4*Parametros!$G$9,
      "MUY DEFICIENTE",
    IF(
      'Tablero de control'!$Z243&lt;Parametros!$D$4*Parametros!$G$8,
      "DEFICIENTE",
   IF(
      'Tablero de control'!$Z243&lt;Parametros!$D$4*Parametros!$G$7,
      "ACEPTABLE",
      IF(
        'Tablero de control'!$Z243&lt;Parametros!$D$4*Parametros!$G$6,
        "BUENO",
        IF(
          'Tablero de control'!$Z243&lt;Parametros!$D$4*Parametros!$G$5,
          "SATISFACTORIO",
          IF(
            'Tablero de control'!$Z243&gt;=Parametros!$D$4*Parametros!$G$4,
            "OPTIMO"
          )
        )
      )
    )
  )
)
)
)</f>
        <v>OPTIMO</v>
      </c>
    </row>
    <row r="244" spans="1:28" s="38" customFormat="1" ht="66" customHeight="1" x14ac:dyDescent="0.25">
      <c r="A244" s="286" t="s">
        <v>240</v>
      </c>
      <c r="B244" s="42" t="s">
        <v>251</v>
      </c>
      <c r="C244" s="42" t="s">
        <v>292</v>
      </c>
      <c r="D244" s="42" t="s">
        <v>349</v>
      </c>
      <c r="E244" s="42" t="s">
        <v>417</v>
      </c>
      <c r="F244" s="210">
        <v>0.16</v>
      </c>
      <c r="G244" s="206">
        <v>0.13</v>
      </c>
      <c r="H244" s="206" t="s">
        <v>1911</v>
      </c>
      <c r="I244" s="206" t="s">
        <v>1938</v>
      </c>
      <c r="J244" s="273">
        <v>241</v>
      </c>
      <c r="K244" s="42" t="s">
        <v>772</v>
      </c>
      <c r="L244" s="42">
        <v>1903027</v>
      </c>
      <c r="M244" s="42" t="s">
        <v>1271</v>
      </c>
      <c r="N244" s="42">
        <v>190302700</v>
      </c>
      <c r="O244" s="42" t="s">
        <v>1638</v>
      </c>
      <c r="P244" s="42" t="s">
        <v>2011</v>
      </c>
      <c r="Q244" s="42" t="s">
        <v>30</v>
      </c>
      <c r="R244" s="82" t="s">
        <v>1858</v>
      </c>
      <c r="S244" s="205">
        <v>64</v>
      </c>
      <c r="T244" s="205">
        <v>64</v>
      </c>
      <c r="U244" s="80">
        <v>64</v>
      </c>
      <c r="V244" s="205">
        <v>64</v>
      </c>
      <c r="W244" s="205">
        <v>64</v>
      </c>
      <c r="X244" s="205">
        <v>64</v>
      </c>
      <c r="Y244" s="243">
        <v>64</v>
      </c>
      <c r="Z244" s="245">
        <f>IF(
'Tablero de control'!$U244="NP",
 0,
  IF(
     'Tablero de control'!$Q244&lt;&gt;"Reducción",
     'Tablero de control'!$Y244*100/'Tablero de control'!$U244,
     IF(
       'Tablero de control'!$U244&gt;='Tablero de control'!$Y244,
       100,
       IF(
         'Tablero de control'!$S244&lt;='Tablero de control'!$Y244,
         0,
         (('Tablero de control'!$S244-'Tablero de control'!$U244)-('Tablero de control'!$Y244-'Tablero de control'!$U244))*100/('Tablero de control'!$S244-'Tablero de control'!$U244)
       )
     )
   )
)</f>
        <v>100</v>
      </c>
      <c r="AA244" s="254">
        <f>IF('Tablero de control'!$Z244&gt;100,100,'Tablero de control'!$Z244)</f>
        <v>100</v>
      </c>
      <c r="AB244" s="37" t="str">
        <f>IF(
  'Tablero de control'!$U244="NP",
  "NO PROGRAMADA",
  IF(
    OR('Tablero de control'!$Y244="",'Tablero de control'!$Z244&lt;=0),
    "SIN AVANCE",
    IF(
      'Tablero de control'!$Z244&lt;Parametros!$D$4*Parametros!$G$9,
      "MUY DEFICIENTE",
    IF(
      'Tablero de control'!$Z244&lt;Parametros!$D$4*Parametros!$G$8,
      "DEFICIENTE",
   IF(
      'Tablero de control'!$Z244&lt;Parametros!$D$4*Parametros!$G$7,
      "ACEPTABLE",
      IF(
        'Tablero de control'!$Z244&lt;Parametros!$D$4*Parametros!$G$6,
        "BUENO",
        IF(
          'Tablero de control'!$Z244&lt;Parametros!$D$4*Parametros!$G$5,
          "SATISFACTORIO",
          IF(
            'Tablero de control'!$Z244&gt;=Parametros!$D$4*Parametros!$G$4,
            "OPTIMO"
          )
        )
      )
    )
  )
)
)
)</f>
        <v>OPTIMO</v>
      </c>
    </row>
    <row r="245" spans="1:28" s="38" customFormat="1" ht="51" customHeight="1" x14ac:dyDescent="0.25">
      <c r="A245" s="286" t="s">
        <v>240</v>
      </c>
      <c r="B245" s="42" t="s">
        <v>251</v>
      </c>
      <c r="C245" s="42" t="s">
        <v>292</v>
      </c>
      <c r="D245" s="42" t="s">
        <v>349</v>
      </c>
      <c r="E245" s="42" t="s">
        <v>418</v>
      </c>
      <c r="F245" s="211">
        <v>0</v>
      </c>
      <c r="G245" s="203">
        <v>0.4</v>
      </c>
      <c r="H245" s="203" t="s">
        <v>1911</v>
      </c>
      <c r="I245" s="203" t="s">
        <v>1938</v>
      </c>
      <c r="J245" s="273">
        <v>242</v>
      </c>
      <c r="K245" s="42" t="s">
        <v>773</v>
      </c>
      <c r="L245" s="42">
        <v>1903023</v>
      </c>
      <c r="M245" s="42" t="s">
        <v>1272</v>
      </c>
      <c r="N245" s="42">
        <v>190302300</v>
      </c>
      <c r="O245" s="42" t="s">
        <v>1639</v>
      </c>
      <c r="P245" s="42" t="s">
        <v>2009</v>
      </c>
      <c r="Q245" s="42" t="s">
        <v>30</v>
      </c>
      <c r="R245" s="82" t="s">
        <v>1858</v>
      </c>
      <c r="S245" s="205">
        <v>64</v>
      </c>
      <c r="T245" s="205">
        <v>64</v>
      </c>
      <c r="U245" s="80">
        <v>64</v>
      </c>
      <c r="V245" s="205">
        <v>64</v>
      </c>
      <c r="W245" s="205">
        <v>64</v>
      </c>
      <c r="X245" s="205">
        <v>64</v>
      </c>
      <c r="Y245" s="243">
        <v>64</v>
      </c>
      <c r="Z245" s="245">
        <f>IF(
'Tablero de control'!$U245="NP",
 0,
  IF(
     'Tablero de control'!$Q245&lt;&gt;"Reducción",
     'Tablero de control'!$Y245*100/'Tablero de control'!$U245,
     IF(
       'Tablero de control'!$U245&gt;='Tablero de control'!$Y245,
       100,
       IF(
         'Tablero de control'!$S245&lt;='Tablero de control'!$Y245,
         0,
         (('Tablero de control'!$S245-'Tablero de control'!$U245)-('Tablero de control'!$Y245-'Tablero de control'!$U245))*100/('Tablero de control'!$S245-'Tablero de control'!$U245)
       )
     )
   )
)</f>
        <v>100</v>
      </c>
      <c r="AA245" s="254">
        <f>IF('Tablero de control'!$Z245&gt;100,100,'Tablero de control'!$Z245)</f>
        <v>100</v>
      </c>
      <c r="AB245" s="37" t="str">
        <f>IF(
  'Tablero de control'!$U245="NP",
  "NO PROGRAMADA",
  IF(
    OR('Tablero de control'!$Y245="",'Tablero de control'!$Z245&lt;=0),
    "SIN AVANCE",
    IF(
      'Tablero de control'!$Z245&lt;Parametros!$D$4*Parametros!$G$9,
      "MUY DEFICIENTE",
    IF(
      'Tablero de control'!$Z245&lt;Parametros!$D$4*Parametros!$G$8,
      "DEFICIENTE",
   IF(
      'Tablero de control'!$Z245&lt;Parametros!$D$4*Parametros!$G$7,
      "ACEPTABLE",
      IF(
        'Tablero de control'!$Z245&lt;Parametros!$D$4*Parametros!$G$6,
        "BUENO",
        IF(
          'Tablero de control'!$Z245&lt;Parametros!$D$4*Parametros!$G$5,
          "SATISFACTORIO",
          IF(
            'Tablero de control'!$Z245&gt;=Parametros!$D$4*Parametros!$G$4,
            "OPTIMO"
          )
        )
      )
    )
  )
)
)
)</f>
        <v>OPTIMO</v>
      </c>
    </row>
    <row r="246" spans="1:28" s="38" customFormat="1" ht="58.5" customHeight="1" x14ac:dyDescent="0.25">
      <c r="A246" s="286" t="s">
        <v>240</v>
      </c>
      <c r="B246" s="42" t="s">
        <v>251</v>
      </c>
      <c r="C246" s="42" t="s">
        <v>292</v>
      </c>
      <c r="D246" s="42" t="s">
        <v>349</v>
      </c>
      <c r="E246" s="42" t="s">
        <v>418</v>
      </c>
      <c r="F246" s="211">
        <v>0</v>
      </c>
      <c r="G246" s="203">
        <v>0.4</v>
      </c>
      <c r="H246" s="203" t="s">
        <v>1911</v>
      </c>
      <c r="I246" s="203" t="s">
        <v>1938</v>
      </c>
      <c r="J246" s="273">
        <v>243</v>
      </c>
      <c r="K246" s="42" t="s">
        <v>774</v>
      </c>
      <c r="L246" s="42">
        <v>1903051</v>
      </c>
      <c r="M246" s="42" t="s">
        <v>63</v>
      </c>
      <c r="N246" s="42">
        <v>190305102</v>
      </c>
      <c r="O246" s="42" t="s">
        <v>1640</v>
      </c>
      <c r="P246" s="42" t="s">
        <v>2009</v>
      </c>
      <c r="Q246" s="42" t="s">
        <v>30</v>
      </c>
      <c r="R246" s="82" t="s">
        <v>1858</v>
      </c>
      <c r="S246" s="205">
        <v>1</v>
      </c>
      <c r="T246" s="205">
        <v>1</v>
      </c>
      <c r="U246" s="80">
        <v>1</v>
      </c>
      <c r="V246" s="205">
        <v>1</v>
      </c>
      <c r="W246" s="205">
        <v>1</v>
      </c>
      <c r="X246" s="205">
        <v>1</v>
      </c>
      <c r="Y246" s="243">
        <v>1</v>
      </c>
      <c r="Z246" s="245">
        <f>IF(
'Tablero de control'!$U246="NP",
 0,
  IF(
     'Tablero de control'!$Q246&lt;&gt;"Reducción",
     'Tablero de control'!$Y246*100/'Tablero de control'!$U246,
     IF(
       'Tablero de control'!$U246&gt;='Tablero de control'!$Y246,
       100,
       IF(
         'Tablero de control'!$S246&lt;='Tablero de control'!$Y246,
         0,
         (('Tablero de control'!$S246-'Tablero de control'!$U246)-('Tablero de control'!$Y246-'Tablero de control'!$U246))*100/('Tablero de control'!$S246-'Tablero de control'!$U246)
       )
     )
   )
)</f>
        <v>100</v>
      </c>
      <c r="AA246" s="254">
        <f>IF('Tablero de control'!$Z246&gt;100,100,'Tablero de control'!$Z246)</f>
        <v>100</v>
      </c>
      <c r="AB246" s="37" t="str">
        <f>IF(
  'Tablero de control'!$U246="NP",
  "NO PROGRAMADA",
  IF(
    OR('Tablero de control'!$Y246="",'Tablero de control'!$Z246&lt;=0),
    "SIN AVANCE",
    IF(
      'Tablero de control'!$Z246&lt;Parametros!$D$4*Parametros!$G$9,
      "MUY DEFICIENTE",
    IF(
      'Tablero de control'!$Z246&lt;Parametros!$D$4*Parametros!$G$8,
      "DEFICIENTE",
   IF(
      'Tablero de control'!$Z246&lt;Parametros!$D$4*Parametros!$G$7,
      "ACEPTABLE",
      IF(
        'Tablero de control'!$Z246&lt;Parametros!$D$4*Parametros!$G$6,
        "BUENO",
        IF(
          'Tablero de control'!$Z246&lt;Parametros!$D$4*Parametros!$G$5,
          "SATISFACTORIO",
          IF(
            'Tablero de control'!$Z246&gt;=Parametros!$D$4*Parametros!$G$4,
            "OPTIMO"
          )
        )
      )
    )
  )
)
)
)</f>
        <v>OPTIMO</v>
      </c>
    </row>
    <row r="247" spans="1:28" s="38" customFormat="1" ht="45.95" customHeight="1" x14ac:dyDescent="0.25">
      <c r="A247" s="286" t="s">
        <v>240</v>
      </c>
      <c r="B247" s="42" t="s">
        <v>251</v>
      </c>
      <c r="C247" s="42" t="s">
        <v>292</v>
      </c>
      <c r="D247" s="42" t="s">
        <v>349</v>
      </c>
      <c r="E247" s="42" t="s">
        <v>418</v>
      </c>
      <c r="F247" s="211">
        <v>0</v>
      </c>
      <c r="G247" s="203">
        <v>0.4</v>
      </c>
      <c r="H247" s="203" t="s">
        <v>1911</v>
      </c>
      <c r="I247" s="203" t="s">
        <v>1938</v>
      </c>
      <c r="J247" s="273">
        <v>244</v>
      </c>
      <c r="K247" s="42" t="s">
        <v>775</v>
      </c>
      <c r="L247" s="42">
        <v>1903001</v>
      </c>
      <c r="M247" s="42" t="s">
        <v>50</v>
      </c>
      <c r="N247" s="42">
        <v>190300103</v>
      </c>
      <c r="O247" s="42" t="s">
        <v>1641</v>
      </c>
      <c r="P247" s="42" t="s">
        <v>2009</v>
      </c>
      <c r="Q247" s="42" t="s">
        <v>29</v>
      </c>
      <c r="R247" s="205" t="s">
        <v>1857</v>
      </c>
      <c r="S247" s="205">
        <v>3</v>
      </c>
      <c r="T247" s="205">
        <v>5</v>
      </c>
      <c r="U247" s="80">
        <v>3</v>
      </c>
      <c r="V247" s="205">
        <v>4</v>
      </c>
      <c r="W247" s="205">
        <v>4</v>
      </c>
      <c r="X247" s="205">
        <v>5</v>
      </c>
      <c r="Y247" s="243">
        <v>2</v>
      </c>
      <c r="Z247" s="245">
        <f>IF(
'Tablero de control'!$U247="NP",
 0,
  IF(
     'Tablero de control'!$Q247&lt;&gt;"Reducción",
     'Tablero de control'!$Y247*100/'Tablero de control'!$U247,
     IF(
       'Tablero de control'!$U247&gt;='Tablero de control'!$Y247,
       100,
       IF(
         'Tablero de control'!$S247&lt;='Tablero de control'!$Y247,
         0,
         (('Tablero de control'!$S247-'Tablero de control'!$U247)-('Tablero de control'!$Y247-'Tablero de control'!$U247))*100/('Tablero de control'!$S247-'Tablero de control'!$U247)
       )
     )
   )
)</f>
        <v>66.666666666666671</v>
      </c>
      <c r="AA247" s="254">
        <f>IF('Tablero de control'!$Z247&gt;100,100,'Tablero de control'!$Z247)</f>
        <v>66.666666666666671</v>
      </c>
      <c r="AB247" s="37" t="str">
        <f>IF(
  'Tablero de control'!$U247="NP",
  "NO PROGRAMADA",
  IF(
    OR('Tablero de control'!$Y247="",'Tablero de control'!$Z247&lt;=0),
    "SIN AVANCE",
    IF(
      'Tablero de control'!$Z247&lt;Parametros!$D$4*Parametros!$G$9,
      "MUY DEFICIENTE",
    IF(
      'Tablero de control'!$Z247&lt;Parametros!$D$4*Parametros!$G$8,
      "DEFICIENTE",
   IF(
      'Tablero de control'!$Z247&lt;Parametros!$D$4*Parametros!$G$7,
      "ACEPTABLE",
      IF(
        'Tablero de control'!$Z247&lt;Parametros!$D$4*Parametros!$G$6,
        "BUENO",
        IF(
          'Tablero de control'!$Z247&lt;Parametros!$D$4*Parametros!$G$5,
          "SATISFACTORIO",
          IF(
            'Tablero de control'!$Z247&gt;=Parametros!$D$4*Parametros!$G$4,
            "OPTIMO"
          )
        )
      )
    )
  )
)
)
)</f>
        <v>ACEPTABLE</v>
      </c>
    </row>
    <row r="248" spans="1:28" s="38" customFormat="1" ht="45.95" customHeight="1" x14ac:dyDescent="0.25">
      <c r="A248" s="286" t="s">
        <v>240</v>
      </c>
      <c r="B248" s="42" t="s">
        <v>251</v>
      </c>
      <c r="C248" s="42" t="s">
        <v>292</v>
      </c>
      <c r="D248" s="42" t="s">
        <v>349</v>
      </c>
      <c r="E248" s="42" t="s">
        <v>418</v>
      </c>
      <c r="F248" s="211">
        <v>0</v>
      </c>
      <c r="G248" s="203">
        <v>0.4</v>
      </c>
      <c r="H248" s="203" t="s">
        <v>1911</v>
      </c>
      <c r="I248" s="203" t="s">
        <v>1938</v>
      </c>
      <c r="J248" s="273">
        <v>245</v>
      </c>
      <c r="K248" s="42" t="s">
        <v>776</v>
      </c>
      <c r="L248" s="42">
        <v>1903045</v>
      </c>
      <c r="M248" s="42" t="s">
        <v>68</v>
      </c>
      <c r="N248" s="42">
        <v>190304500</v>
      </c>
      <c r="O248" s="42" t="s">
        <v>1642</v>
      </c>
      <c r="P248" s="42" t="s">
        <v>2009</v>
      </c>
      <c r="Q248" s="42" t="s">
        <v>30</v>
      </c>
      <c r="R248" s="205" t="s">
        <v>1858</v>
      </c>
      <c r="S248" s="205">
        <v>0</v>
      </c>
      <c r="T248" s="205">
        <v>64</v>
      </c>
      <c r="U248" s="80">
        <v>64</v>
      </c>
      <c r="V248" s="205">
        <v>64</v>
      </c>
      <c r="W248" s="205">
        <v>64</v>
      </c>
      <c r="X248" s="205">
        <v>64</v>
      </c>
      <c r="Y248" s="243">
        <v>64</v>
      </c>
      <c r="Z248" s="245">
        <f>IF(
'Tablero de control'!$U248="NP",
 0,
  IF(
     'Tablero de control'!$Q248&lt;&gt;"Reducción",
     'Tablero de control'!$Y248*100/'Tablero de control'!$U248,
     IF(
       'Tablero de control'!$U248&gt;='Tablero de control'!$Y248,
       100,
       IF(
         'Tablero de control'!$S248&lt;='Tablero de control'!$Y248,
         0,
         (('Tablero de control'!$S248-'Tablero de control'!$U248)-('Tablero de control'!$Y248-'Tablero de control'!$U248))*100/('Tablero de control'!$S248-'Tablero de control'!$U248)
       )
     )
   )
)</f>
        <v>100</v>
      </c>
      <c r="AA248" s="254">
        <f>IF('Tablero de control'!$Z248&gt;100,100,'Tablero de control'!$Z248)</f>
        <v>100</v>
      </c>
      <c r="AB248" s="37" t="str">
        <f>IF(
  'Tablero de control'!$U248="NP",
  "NO PROGRAMADA",
  IF(
    OR('Tablero de control'!$Y248="",'Tablero de control'!$Z248&lt;=0),
    "SIN AVANCE",
    IF(
      'Tablero de control'!$Z248&lt;Parametros!$D$4*Parametros!$G$9,
      "MUY DEFICIENTE",
    IF(
      'Tablero de control'!$Z248&lt;Parametros!$D$4*Parametros!$G$8,
      "DEFICIENTE",
   IF(
      'Tablero de control'!$Z248&lt;Parametros!$D$4*Parametros!$G$7,
      "ACEPTABLE",
      IF(
        'Tablero de control'!$Z248&lt;Parametros!$D$4*Parametros!$G$6,
        "BUENO",
        IF(
          'Tablero de control'!$Z248&lt;Parametros!$D$4*Parametros!$G$5,
          "SATISFACTORIO",
          IF(
            'Tablero de control'!$Z248&gt;=Parametros!$D$4*Parametros!$G$4,
            "OPTIMO"
          )
        )
      )
    )
  )
)
)
)</f>
        <v>OPTIMO</v>
      </c>
    </row>
    <row r="249" spans="1:28" s="38" customFormat="1" ht="45.95" customHeight="1" x14ac:dyDescent="0.25">
      <c r="A249" s="286" t="s">
        <v>240</v>
      </c>
      <c r="B249" s="42" t="s">
        <v>251</v>
      </c>
      <c r="C249" s="42" t="s">
        <v>292</v>
      </c>
      <c r="D249" s="42" t="s">
        <v>349</v>
      </c>
      <c r="E249" s="42" t="s">
        <v>418</v>
      </c>
      <c r="F249" s="211">
        <v>0</v>
      </c>
      <c r="G249" s="203">
        <v>0.4</v>
      </c>
      <c r="H249" s="203" t="s">
        <v>1911</v>
      </c>
      <c r="I249" s="203" t="s">
        <v>1938</v>
      </c>
      <c r="J249" s="273">
        <v>246</v>
      </c>
      <c r="K249" s="42" t="s">
        <v>777</v>
      </c>
      <c r="L249" s="42">
        <v>1903006</v>
      </c>
      <c r="M249" s="42" t="s">
        <v>1273</v>
      </c>
      <c r="N249" s="42">
        <v>190300600</v>
      </c>
      <c r="O249" s="42" t="s">
        <v>1643</v>
      </c>
      <c r="P249" s="42" t="s">
        <v>2009</v>
      </c>
      <c r="Q249" s="42" t="s">
        <v>30</v>
      </c>
      <c r="R249" s="82" t="s">
        <v>1858</v>
      </c>
      <c r="S249" s="212">
        <v>63</v>
      </c>
      <c r="T249" s="212">
        <v>64</v>
      </c>
      <c r="U249" s="80">
        <v>16</v>
      </c>
      <c r="V249" s="212">
        <v>16</v>
      </c>
      <c r="W249" s="212">
        <v>16</v>
      </c>
      <c r="X249" s="212">
        <v>15</v>
      </c>
      <c r="Y249" s="243">
        <v>22</v>
      </c>
      <c r="Z249" s="245">
        <f>IF(
'Tablero de control'!$U249="NP",
 0,
  IF(
     'Tablero de control'!$Q249&lt;&gt;"Reducción",
     'Tablero de control'!$Y249*100/'Tablero de control'!$U249,
     IF(
       'Tablero de control'!$U249&gt;='Tablero de control'!$Y249,
       100,
       IF(
         'Tablero de control'!$S249&lt;='Tablero de control'!$Y249,
         0,
         (('Tablero de control'!$S249-'Tablero de control'!$U249)-('Tablero de control'!$Y249-'Tablero de control'!$U249))*100/('Tablero de control'!$S249-'Tablero de control'!$U249)
       )
     )
   )
)</f>
        <v>137.5</v>
      </c>
      <c r="AA249" s="254">
        <f>IF('Tablero de control'!$Z249&gt;100,100,'Tablero de control'!$Z249)</f>
        <v>100</v>
      </c>
      <c r="AB249" s="37" t="str">
        <f>IF(
  'Tablero de control'!$U249="NP",
  "NO PROGRAMADA",
  IF(
    OR('Tablero de control'!$Y249="",'Tablero de control'!$Z249&lt;=0),
    "SIN AVANCE",
    IF(
      'Tablero de control'!$Z249&lt;Parametros!$D$4*Parametros!$G$9,
      "MUY DEFICIENTE",
    IF(
      'Tablero de control'!$Z249&lt;Parametros!$D$4*Parametros!$G$8,
      "DEFICIENTE",
   IF(
      'Tablero de control'!$Z249&lt;Parametros!$D$4*Parametros!$G$7,
      "ACEPTABLE",
      IF(
        'Tablero de control'!$Z249&lt;Parametros!$D$4*Parametros!$G$6,
        "BUENO",
        IF(
          'Tablero de control'!$Z249&lt;Parametros!$D$4*Parametros!$G$5,
          "SATISFACTORIO",
          IF(
            'Tablero de control'!$Z249&gt;=Parametros!$D$4*Parametros!$G$4,
            "OPTIMO"
          )
        )
      )
    )
  )
)
)
)</f>
        <v>OPTIMO</v>
      </c>
    </row>
    <row r="250" spans="1:28" s="38" customFormat="1" ht="45.95" customHeight="1" x14ac:dyDescent="0.25">
      <c r="A250" s="286" t="s">
        <v>240</v>
      </c>
      <c r="B250" s="42" t="s">
        <v>251</v>
      </c>
      <c r="C250" s="42" t="s">
        <v>292</v>
      </c>
      <c r="D250" s="42" t="s">
        <v>349</v>
      </c>
      <c r="E250" s="42" t="s">
        <v>419</v>
      </c>
      <c r="F250" s="202">
        <v>0</v>
      </c>
      <c r="G250" s="206">
        <v>0</v>
      </c>
      <c r="H250" s="206" t="s">
        <v>1911</v>
      </c>
      <c r="I250" s="206" t="s">
        <v>1938</v>
      </c>
      <c r="J250" s="273">
        <v>247</v>
      </c>
      <c r="K250" s="42" t="s">
        <v>778</v>
      </c>
      <c r="L250" s="42">
        <v>1903057</v>
      </c>
      <c r="M250" s="42" t="s">
        <v>67</v>
      </c>
      <c r="N250" s="42">
        <v>190305700</v>
      </c>
      <c r="O250" s="42" t="s">
        <v>159</v>
      </c>
      <c r="P250" s="42" t="s">
        <v>2009</v>
      </c>
      <c r="Q250" s="42" t="s">
        <v>30</v>
      </c>
      <c r="R250" s="82" t="s">
        <v>1858</v>
      </c>
      <c r="S250" s="205">
        <v>64</v>
      </c>
      <c r="T250" s="212">
        <v>64</v>
      </c>
      <c r="U250" s="80">
        <v>64</v>
      </c>
      <c r="V250" s="205">
        <v>64</v>
      </c>
      <c r="W250" s="205">
        <v>64</v>
      </c>
      <c r="X250" s="205">
        <v>64</v>
      </c>
      <c r="Y250" s="243">
        <v>64</v>
      </c>
      <c r="Z250" s="245">
        <f>IF(
'Tablero de control'!$U250="NP",
 0,
  IF(
     'Tablero de control'!$Q250&lt;&gt;"Reducción",
     'Tablero de control'!$Y250*100/'Tablero de control'!$U250,
     IF(
       'Tablero de control'!$U250&gt;='Tablero de control'!$Y250,
       100,
       IF(
         'Tablero de control'!$S250&lt;='Tablero de control'!$Y250,
         0,
         (('Tablero de control'!$S250-'Tablero de control'!$U250)-('Tablero de control'!$Y250-'Tablero de control'!$U250))*100/('Tablero de control'!$S250-'Tablero de control'!$U250)
       )
     )
   )
)</f>
        <v>100</v>
      </c>
      <c r="AA250" s="254">
        <f>IF('Tablero de control'!$Z250&gt;100,100,'Tablero de control'!$Z250)</f>
        <v>100</v>
      </c>
      <c r="AB250" s="37" t="str">
        <f>IF(
  'Tablero de control'!$U250="NP",
  "NO PROGRAMADA",
  IF(
    OR('Tablero de control'!$Y250="",'Tablero de control'!$Z250&lt;=0),
    "SIN AVANCE",
    IF(
      'Tablero de control'!$Z250&lt;Parametros!$D$4*Parametros!$G$9,
      "MUY DEFICIENTE",
    IF(
      'Tablero de control'!$Z250&lt;Parametros!$D$4*Parametros!$G$8,
      "DEFICIENTE",
   IF(
      'Tablero de control'!$Z250&lt;Parametros!$D$4*Parametros!$G$7,
      "ACEPTABLE",
      IF(
        'Tablero de control'!$Z250&lt;Parametros!$D$4*Parametros!$G$6,
        "BUENO",
        IF(
          'Tablero de control'!$Z250&lt;Parametros!$D$4*Parametros!$G$5,
          "SATISFACTORIO",
          IF(
            'Tablero de control'!$Z250&gt;=Parametros!$D$4*Parametros!$G$4,
            "OPTIMO"
          )
        )
      )
    )
  )
)
)
)</f>
        <v>OPTIMO</v>
      </c>
    </row>
    <row r="251" spans="1:28" s="38" customFormat="1" ht="45.95" customHeight="1" x14ac:dyDescent="0.25">
      <c r="A251" s="286" t="s">
        <v>240</v>
      </c>
      <c r="B251" s="42" t="s">
        <v>251</v>
      </c>
      <c r="C251" s="42" t="s">
        <v>292</v>
      </c>
      <c r="D251" s="42" t="s">
        <v>349</v>
      </c>
      <c r="E251" s="42" t="s">
        <v>419</v>
      </c>
      <c r="F251" s="202">
        <v>0</v>
      </c>
      <c r="G251" s="206">
        <v>0</v>
      </c>
      <c r="H251" s="206" t="s">
        <v>1911</v>
      </c>
      <c r="I251" s="206" t="s">
        <v>1938</v>
      </c>
      <c r="J251" s="273">
        <v>248</v>
      </c>
      <c r="K251" s="42" t="s">
        <v>779</v>
      </c>
      <c r="L251" s="42">
        <v>1903031</v>
      </c>
      <c r="M251" s="42" t="s">
        <v>1274</v>
      </c>
      <c r="N251" s="42">
        <v>190303100</v>
      </c>
      <c r="O251" s="42" t="s">
        <v>1644</v>
      </c>
      <c r="P251" s="42" t="s">
        <v>2009</v>
      </c>
      <c r="Q251" s="42" t="s">
        <v>30</v>
      </c>
      <c r="R251" s="82" t="s">
        <v>1858</v>
      </c>
      <c r="S251" s="205">
        <v>64</v>
      </c>
      <c r="T251" s="205">
        <v>64</v>
      </c>
      <c r="U251" s="80">
        <v>64</v>
      </c>
      <c r="V251" s="205">
        <v>64</v>
      </c>
      <c r="W251" s="205">
        <v>64</v>
      </c>
      <c r="X251" s="205">
        <v>64</v>
      </c>
      <c r="Y251" s="243">
        <v>64</v>
      </c>
      <c r="Z251" s="245">
        <f>IF(
'Tablero de control'!$U251="NP",
 0,
  IF(
     'Tablero de control'!$Q251&lt;&gt;"Reducción",
     'Tablero de control'!$Y251*100/'Tablero de control'!$U251,
     IF(
       'Tablero de control'!$U251&gt;='Tablero de control'!$Y251,
       100,
       IF(
         'Tablero de control'!$S251&lt;='Tablero de control'!$Y251,
         0,
         (('Tablero de control'!$S251-'Tablero de control'!$U251)-('Tablero de control'!$Y251-'Tablero de control'!$U251))*100/('Tablero de control'!$S251-'Tablero de control'!$U251)
       )
     )
   )
)</f>
        <v>100</v>
      </c>
      <c r="AA251" s="254">
        <f>IF('Tablero de control'!$Z251&gt;100,100,'Tablero de control'!$Z251)</f>
        <v>100</v>
      </c>
      <c r="AB251" s="37" t="str">
        <f>IF(
  'Tablero de control'!$U251="NP",
  "NO PROGRAMADA",
  IF(
    OR('Tablero de control'!$Y251="",'Tablero de control'!$Z251&lt;=0),
    "SIN AVANCE",
    IF(
      'Tablero de control'!$Z251&lt;Parametros!$D$4*Parametros!$G$9,
      "MUY DEFICIENTE",
    IF(
      'Tablero de control'!$Z251&lt;Parametros!$D$4*Parametros!$G$8,
      "DEFICIENTE",
   IF(
      'Tablero de control'!$Z251&lt;Parametros!$D$4*Parametros!$G$7,
      "ACEPTABLE",
      IF(
        'Tablero de control'!$Z251&lt;Parametros!$D$4*Parametros!$G$6,
        "BUENO",
        IF(
          'Tablero de control'!$Z251&lt;Parametros!$D$4*Parametros!$G$5,
          "SATISFACTORIO",
          IF(
            'Tablero de control'!$Z251&gt;=Parametros!$D$4*Parametros!$G$4,
            "OPTIMO"
          )
        )
      )
    )
  )
)
)
)</f>
        <v>OPTIMO</v>
      </c>
    </row>
    <row r="252" spans="1:28" s="38" customFormat="1" ht="45.95" customHeight="1" x14ac:dyDescent="0.25">
      <c r="A252" s="286" t="s">
        <v>240</v>
      </c>
      <c r="B252" s="42" t="s">
        <v>251</v>
      </c>
      <c r="C252" s="42" t="s">
        <v>292</v>
      </c>
      <c r="D252" s="42" t="s">
        <v>349</v>
      </c>
      <c r="E252" s="42" t="s">
        <v>420</v>
      </c>
      <c r="F252" s="203">
        <v>0.23</v>
      </c>
      <c r="G252" s="203">
        <v>0.7</v>
      </c>
      <c r="H252" s="203" t="s">
        <v>1911</v>
      </c>
      <c r="I252" s="203" t="s">
        <v>1939</v>
      </c>
      <c r="J252" s="273">
        <v>249</v>
      </c>
      <c r="K252" s="42" t="s">
        <v>780</v>
      </c>
      <c r="L252" s="42">
        <v>1905050</v>
      </c>
      <c r="M252" s="42" t="s">
        <v>57</v>
      </c>
      <c r="N252" s="42">
        <v>190505000</v>
      </c>
      <c r="O252" s="42" t="s">
        <v>56</v>
      </c>
      <c r="P252" s="42" t="s">
        <v>2009</v>
      </c>
      <c r="Q252" s="42" t="s">
        <v>30</v>
      </c>
      <c r="R252" s="82" t="s">
        <v>1858</v>
      </c>
      <c r="S252" s="212">
        <v>68</v>
      </c>
      <c r="T252" s="212">
        <v>68</v>
      </c>
      <c r="U252" s="80">
        <v>68</v>
      </c>
      <c r="V252" s="212">
        <v>68</v>
      </c>
      <c r="W252" s="212">
        <v>68</v>
      </c>
      <c r="X252" s="212">
        <v>68</v>
      </c>
      <c r="Y252" s="243">
        <v>68</v>
      </c>
      <c r="Z252" s="245">
        <f>IF(
'Tablero de control'!$U252="NP",
 0,
  IF(
     'Tablero de control'!$Q252&lt;&gt;"Reducción",
     'Tablero de control'!$Y252*100/'Tablero de control'!$U252,
     IF(
       'Tablero de control'!$U252&gt;='Tablero de control'!$Y252,
       100,
       IF(
         'Tablero de control'!$S252&lt;='Tablero de control'!$Y252,
         0,
         (('Tablero de control'!$S252-'Tablero de control'!$U252)-('Tablero de control'!$Y252-'Tablero de control'!$U252))*100/('Tablero de control'!$S252-'Tablero de control'!$U252)
       )
     )
   )
)</f>
        <v>100</v>
      </c>
      <c r="AA252" s="254">
        <f>IF('Tablero de control'!$Z252&gt;100,100,'Tablero de control'!$Z252)</f>
        <v>100</v>
      </c>
      <c r="AB252" s="37" t="str">
        <f>IF(
  'Tablero de control'!$U252="NP",
  "NO PROGRAMADA",
  IF(
    OR('Tablero de control'!$Y252="",'Tablero de control'!$Z252&lt;=0),
    "SIN AVANCE",
    IF(
      'Tablero de control'!$Z252&lt;Parametros!$D$4*Parametros!$G$9,
      "MUY DEFICIENTE",
    IF(
      'Tablero de control'!$Z252&lt;Parametros!$D$4*Parametros!$G$8,
      "DEFICIENTE",
   IF(
      'Tablero de control'!$Z252&lt;Parametros!$D$4*Parametros!$G$7,
      "ACEPTABLE",
      IF(
        'Tablero de control'!$Z252&lt;Parametros!$D$4*Parametros!$G$6,
        "BUENO",
        IF(
          'Tablero de control'!$Z252&lt;Parametros!$D$4*Parametros!$G$5,
          "SATISFACTORIO",
          IF(
            'Tablero de control'!$Z252&gt;=Parametros!$D$4*Parametros!$G$4,
            "OPTIMO"
          )
        )
      )
    )
  )
)
)
)</f>
        <v>OPTIMO</v>
      </c>
    </row>
    <row r="253" spans="1:28" s="38" customFormat="1" ht="45.95" customHeight="1" x14ac:dyDescent="0.25">
      <c r="A253" s="286" t="s">
        <v>240</v>
      </c>
      <c r="B253" s="42" t="s">
        <v>251</v>
      </c>
      <c r="C253" s="42" t="s">
        <v>292</v>
      </c>
      <c r="D253" s="42" t="s">
        <v>349</v>
      </c>
      <c r="E253" s="42" t="s">
        <v>421</v>
      </c>
      <c r="F253" s="203">
        <v>0.23</v>
      </c>
      <c r="G253" s="203">
        <v>0.8</v>
      </c>
      <c r="H253" s="203" t="s">
        <v>1911</v>
      </c>
      <c r="I253" s="203" t="s">
        <v>1938</v>
      </c>
      <c r="J253" s="273">
        <v>250</v>
      </c>
      <c r="K253" s="42" t="s">
        <v>781</v>
      </c>
      <c r="L253" s="42">
        <v>1903011</v>
      </c>
      <c r="M253" s="42" t="s">
        <v>52</v>
      </c>
      <c r="N253" s="42">
        <v>190301100</v>
      </c>
      <c r="O253" s="42" t="s">
        <v>1631</v>
      </c>
      <c r="P253" s="42" t="s">
        <v>2009</v>
      </c>
      <c r="Q253" s="42" t="s">
        <v>29</v>
      </c>
      <c r="R253" s="205" t="s">
        <v>1857</v>
      </c>
      <c r="S253" s="205">
        <v>1564</v>
      </c>
      <c r="T253" s="205">
        <v>2000</v>
      </c>
      <c r="U253" s="80">
        <v>1600</v>
      </c>
      <c r="V253" s="205">
        <v>1750</v>
      </c>
      <c r="W253" s="205">
        <v>1850</v>
      </c>
      <c r="X253" s="205">
        <v>2000</v>
      </c>
      <c r="Y253" s="243">
        <v>1836</v>
      </c>
      <c r="Z253" s="245">
        <f>IF(
'Tablero de control'!$U253="NP",
 0,
  IF(
     'Tablero de control'!$Q253&lt;&gt;"Reducción",
     'Tablero de control'!$Y253*100/'Tablero de control'!$U253,
     IF(
       'Tablero de control'!$U253&gt;='Tablero de control'!$Y253,
       100,
       IF(
         'Tablero de control'!$S253&lt;='Tablero de control'!$Y253,
         0,
         (('Tablero de control'!$S253-'Tablero de control'!$U253)-('Tablero de control'!$Y253-'Tablero de control'!$U253))*100/('Tablero de control'!$S253-'Tablero de control'!$U253)
       )
     )
   )
)</f>
        <v>114.75</v>
      </c>
      <c r="AA253" s="254">
        <f>IF('Tablero de control'!$Z253&gt;100,100,'Tablero de control'!$Z253)</f>
        <v>100</v>
      </c>
      <c r="AB253" s="37" t="str">
        <f>IF(
  'Tablero de control'!$U253="NP",
  "NO PROGRAMADA",
  IF(
    OR('Tablero de control'!$Y253="",'Tablero de control'!$Z253&lt;=0),
    "SIN AVANCE",
    IF(
      'Tablero de control'!$Z253&lt;Parametros!$D$4*Parametros!$G$9,
      "MUY DEFICIENTE",
    IF(
      'Tablero de control'!$Z253&lt;Parametros!$D$4*Parametros!$G$8,
      "DEFICIENTE",
   IF(
      'Tablero de control'!$Z253&lt;Parametros!$D$4*Parametros!$G$7,
      "ACEPTABLE",
      IF(
        'Tablero de control'!$Z253&lt;Parametros!$D$4*Parametros!$G$6,
        "BUENO",
        IF(
          'Tablero de control'!$Z253&lt;Parametros!$D$4*Parametros!$G$5,
          "SATISFACTORIO",
          IF(
            'Tablero de control'!$Z253&gt;=Parametros!$D$4*Parametros!$G$4,
            "OPTIMO"
          )
        )
      )
    )
  )
)
)
)</f>
        <v>OPTIMO</v>
      </c>
    </row>
    <row r="254" spans="1:28" s="38" customFormat="1" ht="45.95" customHeight="1" x14ac:dyDescent="0.25">
      <c r="A254" s="286" t="s">
        <v>240</v>
      </c>
      <c r="B254" s="42" t="s">
        <v>251</v>
      </c>
      <c r="C254" s="42" t="s">
        <v>292</v>
      </c>
      <c r="D254" s="42" t="s">
        <v>349</v>
      </c>
      <c r="E254" s="42" t="s">
        <v>421</v>
      </c>
      <c r="F254" s="203">
        <v>0.23</v>
      </c>
      <c r="G254" s="203">
        <v>0.8</v>
      </c>
      <c r="H254" s="203" t="s">
        <v>1911</v>
      </c>
      <c r="I254" s="203" t="s">
        <v>1938</v>
      </c>
      <c r="J254" s="273">
        <v>251</v>
      </c>
      <c r="K254" s="42" t="s">
        <v>782</v>
      </c>
      <c r="L254" s="42">
        <v>1903023</v>
      </c>
      <c r="M254" s="42" t="s">
        <v>1272</v>
      </c>
      <c r="N254" s="42">
        <v>190302300</v>
      </c>
      <c r="O254" s="42" t="s">
        <v>1645</v>
      </c>
      <c r="P254" s="42" t="s">
        <v>2009</v>
      </c>
      <c r="Q254" s="42" t="s">
        <v>29</v>
      </c>
      <c r="R254" s="205" t="s">
        <v>1857</v>
      </c>
      <c r="S254" s="205">
        <v>12</v>
      </c>
      <c r="T254" s="205">
        <v>24</v>
      </c>
      <c r="U254" s="80">
        <v>12</v>
      </c>
      <c r="V254" s="205">
        <v>16</v>
      </c>
      <c r="W254" s="205">
        <v>20</v>
      </c>
      <c r="X254" s="205">
        <v>24</v>
      </c>
      <c r="Y254" s="243">
        <v>12</v>
      </c>
      <c r="Z254" s="245">
        <f>IF(
'Tablero de control'!$U254="NP",
 0,
  IF(
     'Tablero de control'!$Q254&lt;&gt;"Reducción",
     'Tablero de control'!$Y254*100/'Tablero de control'!$U254,
     IF(
       'Tablero de control'!$U254&gt;='Tablero de control'!$Y254,
       100,
       IF(
         'Tablero de control'!$S254&lt;='Tablero de control'!$Y254,
         0,
         (('Tablero de control'!$S254-'Tablero de control'!$U254)-('Tablero de control'!$Y254-'Tablero de control'!$U254))*100/('Tablero de control'!$S254-'Tablero de control'!$U254)
       )
     )
   )
)</f>
        <v>100</v>
      </c>
      <c r="AA254" s="254">
        <f>IF('Tablero de control'!$Z254&gt;100,100,'Tablero de control'!$Z254)</f>
        <v>100</v>
      </c>
      <c r="AB254" s="37" t="str">
        <f>IF(
  'Tablero de control'!$U254="NP",
  "NO PROGRAMADA",
  IF(
    OR('Tablero de control'!$Y254="",'Tablero de control'!$Z254&lt;=0),
    "SIN AVANCE",
    IF(
      'Tablero de control'!$Z254&lt;Parametros!$D$4*Parametros!$G$9,
      "MUY DEFICIENTE",
    IF(
      'Tablero de control'!$Z254&lt;Parametros!$D$4*Parametros!$G$8,
      "DEFICIENTE",
   IF(
      'Tablero de control'!$Z254&lt;Parametros!$D$4*Parametros!$G$7,
      "ACEPTABLE",
      IF(
        'Tablero de control'!$Z254&lt;Parametros!$D$4*Parametros!$G$6,
        "BUENO",
        IF(
          'Tablero de control'!$Z254&lt;Parametros!$D$4*Parametros!$G$5,
          "SATISFACTORIO",
          IF(
            'Tablero de control'!$Z254&gt;=Parametros!$D$4*Parametros!$G$4,
            "OPTIMO"
          )
        )
      )
    )
  )
)
)
)</f>
        <v>OPTIMO</v>
      </c>
    </row>
    <row r="255" spans="1:28" s="38" customFormat="1" ht="45.95" customHeight="1" x14ac:dyDescent="0.25">
      <c r="A255" s="286" t="s">
        <v>240</v>
      </c>
      <c r="B255" s="42" t="s">
        <v>251</v>
      </c>
      <c r="C255" s="42" t="s">
        <v>292</v>
      </c>
      <c r="D255" s="42" t="s">
        <v>349</v>
      </c>
      <c r="E255" s="42" t="s">
        <v>421</v>
      </c>
      <c r="F255" s="203">
        <v>0.23</v>
      </c>
      <c r="G255" s="203">
        <v>0.7</v>
      </c>
      <c r="H255" s="203" t="s">
        <v>1911</v>
      </c>
      <c r="I255" s="203" t="s">
        <v>1940</v>
      </c>
      <c r="J255" s="273">
        <v>252</v>
      </c>
      <c r="K255" s="42" t="s">
        <v>783</v>
      </c>
      <c r="L255" s="42" t="s">
        <v>1275</v>
      </c>
      <c r="M255" s="42" t="s">
        <v>1276</v>
      </c>
      <c r="N255" s="42">
        <v>190505300</v>
      </c>
      <c r="O255" s="42" t="s">
        <v>62</v>
      </c>
      <c r="P255" s="42" t="s">
        <v>2009</v>
      </c>
      <c r="Q255" s="42" t="s">
        <v>30</v>
      </c>
      <c r="R255" s="205" t="s">
        <v>1858</v>
      </c>
      <c r="S255" s="205">
        <v>0</v>
      </c>
      <c r="T255" s="205">
        <v>68</v>
      </c>
      <c r="U255" s="80">
        <v>68</v>
      </c>
      <c r="V255" s="205">
        <v>68</v>
      </c>
      <c r="W255" s="205">
        <v>68</v>
      </c>
      <c r="X255" s="205">
        <v>68</v>
      </c>
      <c r="Y255" s="243">
        <v>67</v>
      </c>
      <c r="Z255" s="245">
        <f>IF(
'Tablero de control'!$U255="NP",
 0,
  IF(
     'Tablero de control'!$Q255&lt;&gt;"Reducción",
     'Tablero de control'!$Y255*100/'Tablero de control'!$U255,
     IF(
       'Tablero de control'!$U255&gt;='Tablero de control'!$Y255,
       100,
       IF(
         'Tablero de control'!$S255&lt;='Tablero de control'!$Y255,
         0,
         (('Tablero de control'!$S255-'Tablero de control'!$U255)-('Tablero de control'!$Y255-'Tablero de control'!$U255))*100/('Tablero de control'!$S255-'Tablero de control'!$U255)
       )
     )
   )
)</f>
        <v>98.529411764705884</v>
      </c>
      <c r="AA255" s="254">
        <f>IF('Tablero de control'!$Z255&gt;100,100,'Tablero de control'!$Z255)</f>
        <v>98.529411764705884</v>
      </c>
      <c r="AB255" s="37" t="str">
        <f>IF(
  'Tablero de control'!$U255="NP",
  "NO PROGRAMADA",
  IF(
    OR('Tablero de control'!$Y255="",'Tablero de control'!$Z255&lt;=0),
    "SIN AVANCE",
    IF(
      'Tablero de control'!$Z255&lt;Parametros!$D$4*Parametros!$G$9,
      "MUY DEFICIENTE",
    IF(
      'Tablero de control'!$Z255&lt;Parametros!$D$4*Parametros!$G$8,
      "DEFICIENTE",
   IF(
      'Tablero de control'!$Z255&lt;Parametros!$D$4*Parametros!$G$7,
      "ACEPTABLE",
      IF(
        'Tablero de control'!$Z255&lt;Parametros!$D$4*Parametros!$G$6,
        "BUENO",
        IF(
          'Tablero de control'!$Z255&lt;Parametros!$D$4*Parametros!$G$5,
          "SATISFACTORIO",
          IF(
            'Tablero de control'!$Z255&gt;=Parametros!$D$4*Parametros!$G$4,
            "OPTIMO"
          )
        )
      )
    )
  )
)
)
)</f>
        <v>SATISFACTORIO</v>
      </c>
    </row>
    <row r="256" spans="1:28" s="38" customFormat="1" ht="45.95" customHeight="1" x14ac:dyDescent="0.25">
      <c r="A256" s="286" t="s">
        <v>240</v>
      </c>
      <c r="B256" s="42" t="s">
        <v>251</v>
      </c>
      <c r="C256" s="42" t="s">
        <v>293</v>
      </c>
      <c r="D256" s="42" t="s">
        <v>349</v>
      </c>
      <c r="E256" s="42" t="s">
        <v>422</v>
      </c>
      <c r="F256" s="213">
        <v>0.89900000000000002</v>
      </c>
      <c r="G256" s="203">
        <v>0.92</v>
      </c>
      <c r="H256" s="203" t="s">
        <v>1911</v>
      </c>
      <c r="I256" s="203" t="s">
        <v>1938</v>
      </c>
      <c r="J256" s="273">
        <v>253</v>
      </c>
      <c r="K256" s="42" t="s">
        <v>784</v>
      </c>
      <c r="L256" s="42">
        <v>1903031</v>
      </c>
      <c r="M256" s="42" t="s">
        <v>1274</v>
      </c>
      <c r="N256" s="42">
        <v>190303100</v>
      </c>
      <c r="O256" s="42" t="s">
        <v>1644</v>
      </c>
      <c r="P256" s="42" t="s">
        <v>2012</v>
      </c>
      <c r="Q256" s="42" t="s">
        <v>30</v>
      </c>
      <c r="R256" s="82" t="s">
        <v>1858</v>
      </c>
      <c r="S256" s="205">
        <v>4</v>
      </c>
      <c r="T256" s="205">
        <v>4</v>
      </c>
      <c r="U256" s="80">
        <v>4</v>
      </c>
      <c r="V256" s="205">
        <v>4</v>
      </c>
      <c r="W256" s="205">
        <v>4</v>
      </c>
      <c r="X256" s="205">
        <v>4</v>
      </c>
      <c r="Y256" s="243">
        <v>4</v>
      </c>
      <c r="Z256" s="245">
        <f>IF(
'Tablero de control'!$U256="NP",
 0,
  IF(
     'Tablero de control'!$Q256&lt;&gt;"Reducción",
     'Tablero de control'!$Y256*100/'Tablero de control'!$U256,
     IF(
       'Tablero de control'!$U256&gt;='Tablero de control'!$Y256,
       100,
       IF(
         'Tablero de control'!$S256&lt;='Tablero de control'!$Y256,
         0,
         (('Tablero de control'!$S256-'Tablero de control'!$U256)-('Tablero de control'!$Y256-'Tablero de control'!$U256))*100/('Tablero de control'!$S256-'Tablero de control'!$U256)
       )
     )
   )
)</f>
        <v>100</v>
      </c>
      <c r="AA256" s="254">
        <f>IF('Tablero de control'!$Z256&gt;100,100,'Tablero de control'!$Z256)</f>
        <v>100</v>
      </c>
      <c r="AB256" s="37" t="str">
        <f>IF(
  'Tablero de control'!$U256="NP",
  "NO PROGRAMADA",
  IF(
    OR('Tablero de control'!$Y256="",'Tablero de control'!$Z256&lt;=0),
    "SIN AVANCE",
    IF(
      'Tablero de control'!$Z256&lt;Parametros!$D$4*Parametros!$G$9,
      "MUY DEFICIENTE",
    IF(
      'Tablero de control'!$Z256&lt;Parametros!$D$4*Parametros!$G$8,
      "DEFICIENTE",
   IF(
      'Tablero de control'!$Z256&lt;Parametros!$D$4*Parametros!$G$7,
      "ACEPTABLE",
      IF(
        'Tablero de control'!$Z256&lt;Parametros!$D$4*Parametros!$G$6,
        "BUENO",
        IF(
          'Tablero de control'!$Z256&lt;Parametros!$D$4*Parametros!$G$5,
          "SATISFACTORIO",
          IF(
            'Tablero de control'!$Z256&gt;=Parametros!$D$4*Parametros!$G$4,
            "OPTIMO"
          )
        )
      )
    )
  )
)
)
)</f>
        <v>OPTIMO</v>
      </c>
    </row>
    <row r="257" spans="1:28" s="38" customFormat="1" ht="45.95" customHeight="1" x14ac:dyDescent="0.25">
      <c r="A257" s="286" t="s">
        <v>240</v>
      </c>
      <c r="B257" s="42" t="s">
        <v>251</v>
      </c>
      <c r="C257" s="42" t="s">
        <v>293</v>
      </c>
      <c r="D257" s="42" t="s">
        <v>349</v>
      </c>
      <c r="E257" s="42" t="s">
        <v>422</v>
      </c>
      <c r="F257" s="213">
        <v>0.89900000000000002</v>
      </c>
      <c r="G257" s="203"/>
      <c r="H257" s="203" t="s">
        <v>1911</v>
      </c>
      <c r="I257" s="203" t="s">
        <v>1938</v>
      </c>
      <c r="J257" s="273">
        <v>254</v>
      </c>
      <c r="K257" s="42" t="s">
        <v>785</v>
      </c>
      <c r="L257" s="42">
        <v>1903052</v>
      </c>
      <c r="M257" s="42" t="s">
        <v>55</v>
      </c>
      <c r="N257" s="42">
        <v>190305200</v>
      </c>
      <c r="O257" s="42" t="s">
        <v>62</v>
      </c>
      <c r="P257" s="42" t="s">
        <v>2012</v>
      </c>
      <c r="Q257" s="42" t="s">
        <v>30</v>
      </c>
      <c r="R257" s="82" t="s">
        <v>1858</v>
      </c>
      <c r="S257" s="212">
        <v>64</v>
      </c>
      <c r="T257" s="212">
        <v>64</v>
      </c>
      <c r="U257" s="80">
        <v>64</v>
      </c>
      <c r="V257" s="212">
        <v>64</v>
      </c>
      <c r="W257" s="212">
        <v>64</v>
      </c>
      <c r="X257" s="212">
        <v>64</v>
      </c>
      <c r="Y257" s="243">
        <v>64</v>
      </c>
      <c r="Z257" s="245">
        <f>IF(
'Tablero de control'!$U257="NP",
 0,
  IF(
     'Tablero de control'!$Q257&lt;&gt;"Reducción",
     'Tablero de control'!$Y257*100/'Tablero de control'!$U257,
     IF(
       'Tablero de control'!$U257&gt;='Tablero de control'!$Y257,
       100,
       IF(
         'Tablero de control'!$S257&lt;='Tablero de control'!$Y257,
         0,
         (('Tablero de control'!$S257-'Tablero de control'!$U257)-('Tablero de control'!$Y257-'Tablero de control'!$U257))*100/('Tablero de control'!$S257-'Tablero de control'!$U257)
       )
     )
   )
)</f>
        <v>100</v>
      </c>
      <c r="AA257" s="254">
        <f>IF('Tablero de control'!$Z257&gt;100,100,'Tablero de control'!$Z257)</f>
        <v>100</v>
      </c>
      <c r="AB257" s="37" t="str">
        <f>IF(
  'Tablero de control'!$U257="NP",
  "NO PROGRAMADA",
  IF(
    OR('Tablero de control'!$Y257="",'Tablero de control'!$Z257&lt;=0),
    "SIN AVANCE",
    IF(
      'Tablero de control'!$Z257&lt;Parametros!$D$4*Parametros!$G$9,
      "MUY DEFICIENTE",
    IF(
      'Tablero de control'!$Z257&lt;Parametros!$D$4*Parametros!$G$8,
      "DEFICIENTE",
   IF(
      'Tablero de control'!$Z257&lt;Parametros!$D$4*Parametros!$G$7,
      "ACEPTABLE",
      IF(
        'Tablero de control'!$Z257&lt;Parametros!$D$4*Parametros!$G$6,
        "BUENO",
        IF(
          'Tablero de control'!$Z257&lt;Parametros!$D$4*Parametros!$G$5,
          "SATISFACTORIO",
          IF(
            'Tablero de control'!$Z257&gt;=Parametros!$D$4*Parametros!$G$4,
            "OPTIMO"
          )
        )
      )
    )
  )
)
)
)</f>
        <v>OPTIMO</v>
      </c>
    </row>
    <row r="258" spans="1:28" s="38" customFormat="1" ht="45.95" customHeight="1" x14ac:dyDescent="0.25">
      <c r="A258" s="286" t="s">
        <v>240</v>
      </c>
      <c r="B258" s="42" t="s">
        <v>251</v>
      </c>
      <c r="C258" s="42" t="s">
        <v>293</v>
      </c>
      <c r="D258" s="42" t="s">
        <v>349</v>
      </c>
      <c r="E258" s="42" t="s">
        <v>422</v>
      </c>
      <c r="F258" s="213">
        <v>0.89900000000000002</v>
      </c>
      <c r="G258" s="203"/>
      <c r="H258" s="203" t="s">
        <v>1911</v>
      </c>
      <c r="I258" s="203" t="s">
        <v>1938</v>
      </c>
      <c r="J258" s="273">
        <v>255</v>
      </c>
      <c r="K258" s="42" t="s">
        <v>786</v>
      </c>
      <c r="L258" s="42">
        <v>1903023</v>
      </c>
      <c r="M258" s="42" t="s">
        <v>1272</v>
      </c>
      <c r="N258" s="42">
        <v>190302300</v>
      </c>
      <c r="O258" s="42" t="s">
        <v>1646</v>
      </c>
      <c r="P258" s="42" t="s">
        <v>2012</v>
      </c>
      <c r="Q258" s="42" t="s">
        <v>30</v>
      </c>
      <c r="R258" s="82" t="s">
        <v>1858</v>
      </c>
      <c r="S258" s="212">
        <v>64</v>
      </c>
      <c r="T258" s="212">
        <v>64</v>
      </c>
      <c r="U258" s="80">
        <v>64</v>
      </c>
      <c r="V258" s="212">
        <v>64</v>
      </c>
      <c r="W258" s="212">
        <v>64</v>
      </c>
      <c r="X258" s="212">
        <v>64</v>
      </c>
      <c r="Y258" s="243">
        <v>64</v>
      </c>
      <c r="Z258" s="245">
        <f>IF(
'Tablero de control'!$U258="NP",
 0,
  IF(
     'Tablero de control'!$Q258&lt;&gt;"Reducción",
     'Tablero de control'!$Y258*100/'Tablero de control'!$U258,
     IF(
       'Tablero de control'!$U258&gt;='Tablero de control'!$Y258,
       100,
       IF(
         'Tablero de control'!$S258&lt;='Tablero de control'!$Y258,
         0,
         (('Tablero de control'!$S258-'Tablero de control'!$U258)-('Tablero de control'!$Y258-'Tablero de control'!$U258))*100/('Tablero de control'!$S258-'Tablero de control'!$U258)
       )
     )
   )
)</f>
        <v>100</v>
      </c>
      <c r="AA258" s="254">
        <f>IF('Tablero de control'!$Z258&gt;100,100,'Tablero de control'!$Z258)</f>
        <v>100</v>
      </c>
      <c r="AB258" s="37" t="str">
        <f>IF(
  'Tablero de control'!$U258="NP",
  "NO PROGRAMADA",
  IF(
    OR('Tablero de control'!$Y258="",'Tablero de control'!$Z258&lt;=0),
    "SIN AVANCE",
    IF(
      'Tablero de control'!$Z258&lt;Parametros!$D$4*Parametros!$G$9,
      "MUY DEFICIENTE",
    IF(
      'Tablero de control'!$Z258&lt;Parametros!$D$4*Parametros!$G$8,
      "DEFICIENTE",
   IF(
      'Tablero de control'!$Z258&lt;Parametros!$D$4*Parametros!$G$7,
      "ACEPTABLE",
      IF(
        'Tablero de control'!$Z258&lt;Parametros!$D$4*Parametros!$G$6,
        "BUENO",
        IF(
          'Tablero de control'!$Z258&lt;Parametros!$D$4*Parametros!$G$5,
          "SATISFACTORIO",
          IF(
            'Tablero de control'!$Z258&gt;=Parametros!$D$4*Parametros!$G$4,
            "OPTIMO"
          )
        )
      )
    )
  )
)
)
)</f>
        <v>OPTIMO</v>
      </c>
    </row>
    <row r="259" spans="1:28" s="38" customFormat="1" ht="45.95" customHeight="1" x14ac:dyDescent="0.25">
      <c r="A259" s="286" t="s">
        <v>240</v>
      </c>
      <c r="B259" s="42" t="s">
        <v>251</v>
      </c>
      <c r="C259" s="42" t="s">
        <v>292</v>
      </c>
      <c r="D259" s="42" t="s">
        <v>349</v>
      </c>
      <c r="E259" s="42" t="s">
        <v>422</v>
      </c>
      <c r="F259" s="213">
        <v>0.89900000000000002</v>
      </c>
      <c r="G259" s="203">
        <v>0.92</v>
      </c>
      <c r="H259" s="203" t="s">
        <v>1911</v>
      </c>
      <c r="I259" s="203" t="s">
        <v>1940</v>
      </c>
      <c r="J259" s="273">
        <v>256</v>
      </c>
      <c r="K259" s="42" t="s">
        <v>787</v>
      </c>
      <c r="L259" s="42">
        <v>1905015</v>
      </c>
      <c r="M259" s="42" t="s">
        <v>63</v>
      </c>
      <c r="N259" s="42">
        <v>190501506</v>
      </c>
      <c r="O259" s="42" t="s">
        <v>1640</v>
      </c>
      <c r="P259" s="42" t="s">
        <v>2013</v>
      </c>
      <c r="Q259" s="42" t="s">
        <v>30</v>
      </c>
      <c r="R259" s="82" t="s">
        <v>1858</v>
      </c>
      <c r="S259" s="205">
        <v>64</v>
      </c>
      <c r="T259" s="205">
        <v>64</v>
      </c>
      <c r="U259" s="80">
        <v>64</v>
      </c>
      <c r="V259" s="205">
        <v>64</v>
      </c>
      <c r="W259" s="205">
        <v>64</v>
      </c>
      <c r="X259" s="205">
        <v>64</v>
      </c>
      <c r="Y259" s="243">
        <v>64</v>
      </c>
      <c r="Z259" s="245">
        <f>IF(
'Tablero de control'!$U259="NP",
 0,
  IF(
     'Tablero de control'!$Q259&lt;&gt;"Reducción",
     'Tablero de control'!$Y259*100/'Tablero de control'!$U259,
     IF(
       'Tablero de control'!$U259&gt;='Tablero de control'!$Y259,
       100,
       IF(
         'Tablero de control'!$S259&lt;='Tablero de control'!$Y259,
         0,
         (('Tablero de control'!$S259-'Tablero de control'!$U259)-('Tablero de control'!$Y259-'Tablero de control'!$U259))*100/('Tablero de control'!$S259-'Tablero de control'!$U259)
       )
     )
   )
)</f>
        <v>100</v>
      </c>
      <c r="AA259" s="254">
        <f>IF('Tablero de control'!$Z259&gt;100,100,'Tablero de control'!$Z259)</f>
        <v>100</v>
      </c>
      <c r="AB259" s="37" t="str">
        <f>IF(
  'Tablero de control'!$U259="NP",
  "NO PROGRAMADA",
  IF(
    OR('Tablero de control'!$Y259="",'Tablero de control'!$Z259&lt;=0),
    "SIN AVANCE",
    IF(
      'Tablero de control'!$Z259&lt;Parametros!$D$4*Parametros!$G$9,
      "MUY DEFICIENTE",
    IF(
      'Tablero de control'!$Z259&lt;Parametros!$D$4*Parametros!$G$8,
      "DEFICIENTE",
   IF(
      'Tablero de control'!$Z259&lt;Parametros!$D$4*Parametros!$G$7,
      "ACEPTABLE",
      IF(
        'Tablero de control'!$Z259&lt;Parametros!$D$4*Parametros!$G$6,
        "BUENO",
        IF(
          'Tablero de control'!$Z259&lt;Parametros!$D$4*Parametros!$G$5,
          "SATISFACTORIO",
          IF(
            'Tablero de control'!$Z259&gt;=Parametros!$D$4*Parametros!$G$4,
            "OPTIMO"
          )
        )
      )
    )
  )
)
)
)</f>
        <v>OPTIMO</v>
      </c>
    </row>
    <row r="260" spans="1:28" s="38" customFormat="1" ht="45.95" customHeight="1" x14ac:dyDescent="0.25">
      <c r="A260" s="286" t="s">
        <v>240</v>
      </c>
      <c r="B260" s="42" t="s">
        <v>251</v>
      </c>
      <c r="C260" s="42" t="s">
        <v>292</v>
      </c>
      <c r="D260" s="42" t="s">
        <v>349</v>
      </c>
      <c r="E260" s="42" t="s">
        <v>422</v>
      </c>
      <c r="F260" s="213">
        <v>0.89900000000000002</v>
      </c>
      <c r="G260" s="203">
        <v>0.92</v>
      </c>
      <c r="H260" s="203" t="s">
        <v>1911</v>
      </c>
      <c r="I260" s="203" t="s">
        <v>1940</v>
      </c>
      <c r="J260" s="273">
        <v>257</v>
      </c>
      <c r="K260" s="42" t="s">
        <v>788</v>
      </c>
      <c r="L260" s="42" t="s">
        <v>1277</v>
      </c>
      <c r="M260" s="42" t="s">
        <v>57</v>
      </c>
      <c r="N260" s="42">
        <v>190505005</v>
      </c>
      <c r="O260" s="42" t="s">
        <v>1647</v>
      </c>
      <c r="P260" s="42" t="s">
        <v>2013</v>
      </c>
      <c r="Q260" s="42" t="s">
        <v>30</v>
      </c>
      <c r="R260" s="82" t="s">
        <v>1858</v>
      </c>
      <c r="S260" s="205">
        <v>64</v>
      </c>
      <c r="T260" s="205">
        <v>64</v>
      </c>
      <c r="U260" s="80">
        <v>64</v>
      </c>
      <c r="V260" s="205">
        <v>64</v>
      </c>
      <c r="W260" s="205">
        <v>64</v>
      </c>
      <c r="X260" s="205">
        <v>64</v>
      </c>
      <c r="Y260" s="243">
        <v>64</v>
      </c>
      <c r="Z260" s="245">
        <f>IF(
'Tablero de control'!$U260="NP",
 0,
  IF(
     'Tablero de control'!$Q260&lt;&gt;"Reducción",
     'Tablero de control'!$Y260*100/'Tablero de control'!$U260,
     IF(
       'Tablero de control'!$U260&gt;='Tablero de control'!$Y260,
       100,
       IF(
         'Tablero de control'!$S260&lt;='Tablero de control'!$Y260,
         0,
         (('Tablero de control'!$S260-'Tablero de control'!$U260)-('Tablero de control'!$Y260-'Tablero de control'!$U260))*100/('Tablero de control'!$S260-'Tablero de control'!$U260)
       )
     )
   )
)</f>
        <v>100</v>
      </c>
      <c r="AA260" s="254">
        <f>IF('Tablero de control'!$Z260&gt;100,100,'Tablero de control'!$Z260)</f>
        <v>100</v>
      </c>
      <c r="AB260" s="37" t="str">
        <f>IF(
  'Tablero de control'!$U260="NP",
  "NO PROGRAMADA",
  IF(
    OR('Tablero de control'!$Y260="",'Tablero de control'!$Z260&lt;=0),
    "SIN AVANCE",
    IF(
      'Tablero de control'!$Z260&lt;Parametros!$D$4*Parametros!$G$9,
      "MUY DEFICIENTE",
    IF(
      'Tablero de control'!$Z260&lt;Parametros!$D$4*Parametros!$G$8,
      "DEFICIENTE",
   IF(
      'Tablero de control'!$Z260&lt;Parametros!$D$4*Parametros!$G$7,
      "ACEPTABLE",
      IF(
        'Tablero de control'!$Z260&lt;Parametros!$D$4*Parametros!$G$6,
        "BUENO",
        IF(
          'Tablero de control'!$Z260&lt;Parametros!$D$4*Parametros!$G$5,
          "SATISFACTORIO",
          IF(
            'Tablero de control'!$Z260&gt;=Parametros!$D$4*Parametros!$G$4,
            "OPTIMO"
          )
        )
      )
    )
  )
)
)
)</f>
        <v>OPTIMO</v>
      </c>
    </row>
    <row r="261" spans="1:28" s="38" customFormat="1" ht="51" customHeight="1" x14ac:dyDescent="0.25">
      <c r="A261" s="286" t="s">
        <v>240</v>
      </c>
      <c r="B261" s="42" t="s">
        <v>251</v>
      </c>
      <c r="C261" s="42" t="s">
        <v>292</v>
      </c>
      <c r="D261" s="42" t="s">
        <v>349</v>
      </c>
      <c r="E261" s="42" t="s">
        <v>422</v>
      </c>
      <c r="F261" s="213">
        <v>0.89900000000000002</v>
      </c>
      <c r="G261" s="203">
        <v>0.92</v>
      </c>
      <c r="H261" s="203" t="s">
        <v>1911</v>
      </c>
      <c r="I261" s="203" t="s">
        <v>1940</v>
      </c>
      <c r="J261" s="273">
        <v>258</v>
      </c>
      <c r="K261" s="42" t="s">
        <v>789</v>
      </c>
      <c r="L261" s="42">
        <v>1905053</v>
      </c>
      <c r="M261" s="42" t="s">
        <v>55</v>
      </c>
      <c r="N261" s="42">
        <v>190505300</v>
      </c>
      <c r="O261" s="42" t="s">
        <v>62</v>
      </c>
      <c r="P261" s="42" t="s">
        <v>2013</v>
      </c>
      <c r="Q261" s="42" t="s">
        <v>30</v>
      </c>
      <c r="R261" s="82" t="s">
        <v>1858</v>
      </c>
      <c r="S261" s="205">
        <v>64</v>
      </c>
      <c r="T261" s="205">
        <v>64</v>
      </c>
      <c r="U261" s="80">
        <v>64</v>
      </c>
      <c r="V261" s="205">
        <v>64</v>
      </c>
      <c r="W261" s="205">
        <v>64</v>
      </c>
      <c r="X261" s="205">
        <v>64</v>
      </c>
      <c r="Y261" s="243">
        <v>64</v>
      </c>
      <c r="Z261" s="245">
        <f>IF(
'Tablero de control'!$U261="NP",
 0,
  IF(
     'Tablero de control'!$Q261&lt;&gt;"Reducción",
     'Tablero de control'!$Y261*100/'Tablero de control'!$U261,
     IF(
       'Tablero de control'!$U261&gt;='Tablero de control'!$Y261,
       100,
       IF(
         'Tablero de control'!$S261&lt;='Tablero de control'!$Y261,
         0,
         (('Tablero de control'!$S261-'Tablero de control'!$U261)-('Tablero de control'!$Y261-'Tablero de control'!$U261))*100/('Tablero de control'!$S261-'Tablero de control'!$U261)
       )
     )
   )
)</f>
        <v>100</v>
      </c>
      <c r="AA261" s="254">
        <f>IF('Tablero de control'!$Z261&gt;100,100,'Tablero de control'!$Z261)</f>
        <v>100</v>
      </c>
      <c r="AB261" s="37" t="str">
        <f>IF(
  'Tablero de control'!$U261="NP",
  "NO PROGRAMADA",
  IF(
    OR('Tablero de control'!$Y261="",'Tablero de control'!$Z261&lt;=0),
    "SIN AVANCE",
    IF(
      'Tablero de control'!$Z261&lt;Parametros!$D$4*Parametros!$G$9,
      "MUY DEFICIENTE",
    IF(
      'Tablero de control'!$Z261&lt;Parametros!$D$4*Parametros!$G$8,
      "DEFICIENTE",
   IF(
      'Tablero de control'!$Z261&lt;Parametros!$D$4*Parametros!$G$7,
      "ACEPTABLE",
      IF(
        'Tablero de control'!$Z261&lt;Parametros!$D$4*Parametros!$G$6,
        "BUENO",
        IF(
          'Tablero de control'!$Z261&lt;Parametros!$D$4*Parametros!$G$5,
          "SATISFACTORIO",
          IF(
            'Tablero de control'!$Z261&gt;=Parametros!$D$4*Parametros!$G$4,
            "OPTIMO"
          )
        )
      )
    )
  )
)
)
)</f>
        <v>OPTIMO</v>
      </c>
    </row>
    <row r="262" spans="1:28" s="38" customFormat="1" ht="63.75" customHeight="1" x14ac:dyDescent="0.25">
      <c r="A262" s="286" t="s">
        <v>240</v>
      </c>
      <c r="B262" s="42" t="s">
        <v>251</v>
      </c>
      <c r="C262" s="42" t="s">
        <v>292</v>
      </c>
      <c r="D262" s="42" t="s">
        <v>349</v>
      </c>
      <c r="E262" s="42" t="s">
        <v>423</v>
      </c>
      <c r="F262" s="214">
        <v>7</v>
      </c>
      <c r="G262" s="215">
        <v>5.95</v>
      </c>
      <c r="H262" s="215" t="s">
        <v>1911</v>
      </c>
      <c r="I262" s="215" t="s">
        <v>1940</v>
      </c>
      <c r="J262" s="273">
        <v>259</v>
      </c>
      <c r="K262" s="42" t="s">
        <v>790</v>
      </c>
      <c r="L262" s="42">
        <v>1905050</v>
      </c>
      <c r="M262" s="42" t="s">
        <v>1278</v>
      </c>
      <c r="N262" s="42">
        <v>190505004</v>
      </c>
      <c r="O262" s="42" t="s">
        <v>1648</v>
      </c>
      <c r="P262" s="42" t="s">
        <v>2013</v>
      </c>
      <c r="Q262" s="42" t="s">
        <v>29</v>
      </c>
      <c r="R262" s="205" t="s">
        <v>1858</v>
      </c>
      <c r="S262" s="212">
        <v>15</v>
      </c>
      <c r="T262" s="205">
        <v>30</v>
      </c>
      <c r="U262" s="80">
        <v>6</v>
      </c>
      <c r="V262" s="205">
        <v>7</v>
      </c>
      <c r="W262" s="205">
        <v>8</v>
      </c>
      <c r="X262" s="205">
        <v>9</v>
      </c>
      <c r="Y262" s="243">
        <v>6</v>
      </c>
      <c r="Z262" s="245">
        <f>IF(
'Tablero de control'!$U262="NP",
 0,
  IF(
     'Tablero de control'!$Q262&lt;&gt;"Reducción",
     'Tablero de control'!$Y262*100/'Tablero de control'!$U262,
     IF(
       'Tablero de control'!$U262&gt;='Tablero de control'!$Y262,
       100,
       IF(
         'Tablero de control'!$S262&lt;='Tablero de control'!$Y262,
         0,
         (('Tablero de control'!$S262-'Tablero de control'!$U262)-('Tablero de control'!$Y262-'Tablero de control'!$U262))*100/('Tablero de control'!$S262-'Tablero de control'!$U262)
       )
     )
   )
)</f>
        <v>100</v>
      </c>
      <c r="AA262" s="254">
        <f>IF('Tablero de control'!$Z262&gt;100,100,'Tablero de control'!$Z262)</f>
        <v>100</v>
      </c>
      <c r="AB262" s="37" t="str">
        <f>IF(
  'Tablero de control'!$U262="NP",
  "NO PROGRAMADA",
  IF(
    OR('Tablero de control'!$Y262="",'Tablero de control'!$Z262&lt;=0),
    "SIN AVANCE",
    IF(
      'Tablero de control'!$Z262&lt;Parametros!$D$4*Parametros!$G$9,
      "MUY DEFICIENTE",
    IF(
      'Tablero de control'!$Z262&lt;Parametros!$D$4*Parametros!$G$8,
      "DEFICIENTE",
   IF(
      'Tablero de control'!$Z262&lt;Parametros!$D$4*Parametros!$G$7,
      "ACEPTABLE",
      IF(
        'Tablero de control'!$Z262&lt;Parametros!$D$4*Parametros!$G$6,
        "BUENO",
        IF(
          'Tablero de control'!$Z262&lt;Parametros!$D$4*Parametros!$G$5,
          "SATISFACTORIO",
          IF(
            'Tablero de control'!$Z262&gt;=Parametros!$D$4*Parametros!$G$4,
            "OPTIMO"
          )
        )
      )
    )
  )
)
)
)</f>
        <v>OPTIMO</v>
      </c>
    </row>
    <row r="263" spans="1:28" s="38" customFormat="1" ht="70.5" customHeight="1" x14ac:dyDescent="0.25">
      <c r="A263" s="286" t="s">
        <v>240</v>
      </c>
      <c r="B263" s="42" t="s">
        <v>251</v>
      </c>
      <c r="C263" s="42" t="s">
        <v>292</v>
      </c>
      <c r="D263" s="42" t="s">
        <v>349</v>
      </c>
      <c r="E263" s="42" t="s">
        <v>423</v>
      </c>
      <c r="F263" s="214">
        <v>7</v>
      </c>
      <c r="G263" s="215">
        <v>5.95</v>
      </c>
      <c r="H263" s="215" t="s">
        <v>1911</v>
      </c>
      <c r="I263" s="215" t="s">
        <v>1940</v>
      </c>
      <c r="J263" s="273">
        <v>260</v>
      </c>
      <c r="K263" s="42" t="s">
        <v>791</v>
      </c>
      <c r="L263" s="42">
        <v>1905050</v>
      </c>
      <c r="M263" s="42" t="s">
        <v>57</v>
      </c>
      <c r="N263" s="42">
        <v>190505000</v>
      </c>
      <c r="O263" s="42" t="s">
        <v>1649</v>
      </c>
      <c r="P263" s="42" t="s">
        <v>2013</v>
      </c>
      <c r="Q263" s="42" t="s">
        <v>30</v>
      </c>
      <c r="R263" s="205" t="s">
        <v>1858</v>
      </c>
      <c r="S263" s="205">
        <v>5</v>
      </c>
      <c r="T263" s="205">
        <v>64</v>
      </c>
      <c r="U263" s="80">
        <v>64</v>
      </c>
      <c r="V263" s="205">
        <v>64</v>
      </c>
      <c r="W263" s="205">
        <v>64</v>
      </c>
      <c r="X263" s="205">
        <v>64</v>
      </c>
      <c r="Y263" s="243">
        <v>64</v>
      </c>
      <c r="Z263" s="245">
        <f>IF(
'Tablero de control'!$U263="NP",
 0,
  IF(
     'Tablero de control'!$Q263&lt;&gt;"Reducción",
     'Tablero de control'!$Y263*100/'Tablero de control'!$U263,
     IF(
       'Tablero de control'!$U263&gt;='Tablero de control'!$Y263,
       100,
       IF(
         'Tablero de control'!$S263&lt;='Tablero de control'!$Y263,
         0,
         (('Tablero de control'!$S263-'Tablero de control'!$U263)-('Tablero de control'!$Y263-'Tablero de control'!$U263))*100/('Tablero de control'!$S263-'Tablero de control'!$U263)
       )
     )
   )
)</f>
        <v>100</v>
      </c>
      <c r="AA263" s="254">
        <f>IF('Tablero de control'!$Z263&gt;100,100,'Tablero de control'!$Z263)</f>
        <v>100</v>
      </c>
      <c r="AB263" s="37" t="str">
        <f>IF(
  'Tablero de control'!$U263="NP",
  "NO PROGRAMADA",
  IF(
    OR('Tablero de control'!$Y263="",'Tablero de control'!$Z263&lt;=0),
    "SIN AVANCE",
    IF(
      'Tablero de control'!$Z263&lt;Parametros!$D$4*Parametros!$G$9,
      "MUY DEFICIENTE",
    IF(
      'Tablero de control'!$Z263&lt;Parametros!$D$4*Parametros!$G$8,
      "DEFICIENTE",
   IF(
      'Tablero de control'!$Z263&lt;Parametros!$D$4*Parametros!$G$7,
      "ACEPTABLE",
      IF(
        'Tablero de control'!$Z263&lt;Parametros!$D$4*Parametros!$G$6,
        "BUENO",
        IF(
          'Tablero de control'!$Z263&lt;Parametros!$D$4*Parametros!$G$5,
          "SATISFACTORIO",
          IF(
            'Tablero de control'!$Z263&gt;=Parametros!$D$4*Parametros!$G$4,
            "OPTIMO"
          )
        )
      )
    )
  )
)
)
)</f>
        <v>OPTIMO</v>
      </c>
    </row>
    <row r="264" spans="1:28" s="38" customFormat="1" ht="51" customHeight="1" x14ac:dyDescent="0.25">
      <c r="A264" s="286" t="s">
        <v>240</v>
      </c>
      <c r="B264" s="42" t="s">
        <v>251</v>
      </c>
      <c r="C264" s="42" t="s">
        <v>292</v>
      </c>
      <c r="D264" s="42" t="s">
        <v>349</v>
      </c>
      <c r="E264" s="42" t="s">
        <v>424</v>
      </c>
      <c r="F264" s="214">
        <v>13.77</v>
      </c>
      <c r="G264" s="215">
        <v>12.3</v>
      </c>
      <c r="H264" s="215" t="s">
        <v>1911</v>
      </c>
      <c r="I264" s="215" t="s">
        <v>1940</v>
      </c>
      <c r="J264" s="273">
        <v>261</v>
      </c>
      <c r="K264" s="42" t="s">
        <v>792</v>
      </c>
      <c r="L264" s="42">
        <v>1905022</v>
      </c>
      <c r="M264" s="42" t="s">
        <v>58</v>
      </c>
      <c r="N264" s="42">
        <v>190502202</v>
      </c>
      <c r="O264" s="42" t="s">
        <v>1650</v>
      </c>
      <c r="P264" s="42" t="s">
        <v>2013</v>
      </c>
      <c r="Q264" s="42" t="s">
        <v>30</v>
      </c>
      <c r="R264" s="82" t="s">
        <v>1858</v>
      </c>
      <c r="S264" s="205">
        <v>1</v>
      </c>
      <c r="T264" s="205">
        <v>1</v>
      </c>
      <c r="U264" s="80">
        <v>1</v>
      </c>
      <c r="V264" s="205">
        <v>1</v>
      </c>
      <c r="W264" s="205">
        <v>1</v>
      </c>
      <c r="X264" s="205">
        <v>1</v>
      </c>
      <c r="Y264" s="243">
        <v>1</v>
      </c>
      <c r="Z264" s="245">
        <f>IF(
'Tablero de control'!$U264="NP",
 0,
  IF(
     'Tablero de control'!$Q264&lt;&gt;"Reducción",
     'Tablero de control'!$Y264*100/'Tablero de control'!$U264,
     IF(
       'Tablero de control'!$U264&gt;='Tablero de control'!$Y264,
       100,
       IF(
         'Tablero de control'!$S264&lt;='Tablero de control'!$Y264,
         0,
         (('Tablero de control'!$S264-'Tablero de control'!$U264)-('Tablero de control'!$Y264-'Tablero de control'!$U264))*100/('Tablero de control'!$S264-'Tablero de control'!$U264)
       )
     )
   )
)</f>
        <v>100</v>
      </c>
      <c r="AA264" s="254">
        <f>IF('Tablero de control'!$Z264&gt;100,100,'Tablero de control'!$Z264)</f>
        <v>100</v>
      </c>
      <c r="AB264" s="37" t="str">
        <f>IF(
  'Tablero de control'!$U264="NP",
  "NO PROGRAMADA",
  IF(
    OR('Tablero de control'!$Y264="",'Tablero de control'!$Z264&lt;=0),
    "SIN AVANCE",
    IF(
      'Tablero de control'!$Z264&lt;Parametros!$D$4*Parametros!$G$9,
      "MUY DEFICIENTE",
    IF(
      'Tablero de control'!$Z264&lt;Parametros!$D$4*Parametros!$G$8,
      "DEFICIENTE",
   IF(
      'Tablero de control'!$Z264&lt;Parametros!$D$4*Parametros!$G$7,
      "ACEPTABLE",
      IF(
        'Tablero de control'!$Z264&lt;Parametros!$D$4*Parametros!$G$6,
        "BUENO",
        IF(
          'Tablero de control'!$Z264&lt;Parametros!$D$4*Parametros!$G$5,
          "SATISFACTORIO",
          IF(
            'Tablero de control'!$Z264&gt;=Parametros!$D$4*Parametros!$G$4,
            "OPTIMO"
          )
        )
      )
    )
  )
)
)
)</f>
        <v>OPTIMO</v>
      </c>
    </row>
    <row r="265" spans="1:28" s="38" customFormat="1" ht="51" customHeight="1" x14ac:dyDescent="0.25">
      <c r="A265" s="286" t="s">
        <v>240</v>
      </c>
      <c r="B265" s="42" t="s">
        <v>251</v>
      </c>
      <c r="C265" s="42" t="s">
        <v>292</v>
      </c>
      <c r="D265" s="42" t="s">
        <v>349</v>
      </c>
      <c r="E265" s="42" t="s">
        <v>424</v>
      </c>
      <c r="F265" s="214">
        <v>13.77</v>
      </c>
      <c r="G265" s="215">
        <v>12.3</v>
      </c>
      <c r="H265" s="215" t="s">
        <v>1911</v>
      </c>
      <c r="I265" s="215" t="s">
        <v>1940</v>
      </c>
      <c r="J265" s="273">
        <v>262</v>
      </c>
      <c r="K265" s="42" t="s">
        <v>793</v>
      </c>
      <c r="L265" s="42">
        <v>1905050</v>
      </c>
      <c r="M265" s="42" t="s">
        <v>1278</v>
      </c>
      <c r="N265" s="42">
        <v>190505002</v>
      </c>
      <c r="O265" s="42" t="s">
        <v>1651</v>
      </c>
      <c r="P265" s="42" t="s">
        <v>2013</v>
      </c>
      <c r="Q265" s="42" t="s">
        <v>30</v>
      </c>
      <c r="R265" s="82" t="s">
        <v>1858</v>
      </c>
      <c r="S265" s="205">
        <v>64</v>
      </c>
      <c r="T265" s="205">
        <v>64</v>
      </c>
      <c r="U265" s="80">
        <v>64</v>
      </c>
      <c r="V265" s="205">
        <v>64</v>
      </c>
      <c r="W265" s="205">
        <v>64</v>
      </c>
      <c r="X265" s="205">
        <v>64</v>
      </c>
      <c r="Y265" s="243">
        <v>64</v>
      </c>
      <c r="Z265" s="245">
        <f>IF(
'Tablero de control'!$U265="NP",
 0,
  IF(
     'Tablero de control'!$Q265&lt;&gt;"Reducción",
     'Tablero de control'!$Y265*100/'Tablero de control'!$U265,
     IF(
       'Tablero de control'!$U265&gt;='Tablero de control'!$Y265,
       100,
       IF(
         'Tablero de control'!$S265&lt;='Tablero de control'!$Y265,
         0,
         (('Tablero de control'!$S265-'Tablero de control'!$U265)-('Tablero de control'!$Y265-'Tablero de control'!$U265))*100/('Tablero de control'!$S265-'Tablero de control'!$U265)
       )
     )
   )
)</f>
        <v>100</v>
      </c>
      <c r="AA265" s="254">
        <f>IF('Tablero de control'!$Z265&gt;100,100,'Tablero de control'!$Z265)</f>
        <v>100</v>
      </c>
      <c r="AB265" s="37" t="str">
        <f>IF(
  'Tablero de control'!$U265="NP",
  "NO PROGRAMADA",
  IF(
    OR('Tablero de control'!$Y265="",'Tablero de control'!$Z265&lt;=0),
    "SIN AVANCE",
    IF(
      'Tablero de control'!$Z265&lt;Parametros!$D$4*Parametros!$G$9,
      "MUY DEFICIENTE",
    IF(
      'Tablero de control'!$Z265&lt;Parametros!$D$4*Parametros!$G$8,
      "DEFICIENTE",
   IF(
      'Tablero de control'!$Z265&lt;Parametros!$D$4*Parametros!$G$7,
      "ACEPTABLE",
      IF(
        'Tablero de control'!$Z265&lt;Parametros!$D$4*Parametros!$G$6,
        "BUENO",
        IF(
          'Tablero de control'!$Z265&lt;Parametros!$D$4*Parametros!$G$5,
          "SATISFACTORIO",
          IF(
            'Tablero de control'!$Z265&gt;=Parametros!$D$4*Parametros!$G$4,
            "OPTIMO"
          )
        )
      )
    )
  )
)
)
)</f>
        <v>OPTIMO</v>
      </c>
    </row>
    <row r="266" spans="1:28" s="38" customFormat="1" ht="76.5" customHeight="1" x14ac:dyDescent="0.25">
      <c r="A266" s="286" t="s">
        <v>240</v>
      </c>
      <c r="B266" s="42" t="s">
        <v>251</v>
      </c>
      <c r="C266" s="42" t="s">
        <v>292</v>
      </c>
      <c r="D266" s="42" t="s">
        <v>349</v>
      </c>
      <c r="E266" s="42" t="s">
        <v>425</v>
      </c>
      <c r="F266" s="202">
        <v>15.8</v>
      </c>
      <c r="G266" s="206">
        <v>14.2</v>
      </c>
      <c r="H266" s="206" t="s">
        <v>1911</v>
      </c>
      <c r="I266" s="206" t="s">
        <v>1940</v>
      </c>
      <c r="J266" s="273">
        <v>263</v>
      </c>
      <c r="K266" s="42" t="s">
        <v>794</v>
      </c>
      <c r="L266" s="42">
        <v>1905050</v>
      </c>
      <c r="M266" s="42" t="s">
        <v>57</v>
      </c>
      <c r="N266" s="42">
        <v>190505000</v>
      </c>
      <c r="O266" s="42" t="s">
        <v>56</v>
      </c>
      <c r="P266" s="42" t="s">
        <v>2013</v>
      </c>
      <c r="Q266" s="42" t="s">
        <v>29</v>
      </c>
      <c r="R266" s="205" t="s">
        <v>1858</v>
      </c>
      <c r="S266" s="212">
        <v>5</v>
      </c>
      <c r="T266" s="212">
        <v>30</v>
      </c>
      <c r="U266" s="80">
        <v>6</v>
      </c>
      <c r="V266" s="212">
        <v>7</v>
      </c>
      <c r="W266" s="212">
        <v>8</v>
      </c>
      <c r="X266" s="212">
        <v>9</v>
      </c>
      <c r="Y266" s="243">
        <v>7</v>
      </c>
      <c r="Z266" s="245">
        <f>IF(
'Tablero de control'!$U266="NP",
 0,
  IF(
     'Tablero de control'!$Q266&lt;&gt;"Reducción",
     'Tablero de control'!$Y266*100/'Tablero de control'!$U266,
     IF(
       'Tablero de control'!$U266&gt;='Tablero de control'!$Y266,
       100,
       IF(
         'Tablero de control'!$S266&lt;='Tablero de control'!$Y266,
         0,
         (('Tablero de control'!$S266-'Tablero de control'!$U266)-('Tablero de control'!$Y266-'Tablero de control'!$U266))*100/('Tablero de control'!$S266-'Tablero de control'!$U266)
       )
     )
   )
)</f>
        <v>116.66666666666667</v>
      </c>
      <c r="AA266" s="254">
        <f>IF('Tablero de control'!$Z266&gt;100,100,'Tablero de control'!$Z266)</f>
        <v>100</v>
      </c>
      <c r="AB266" s="37" t="str">
        <f>IF(
  'Tablero de control'!$U266="NP",
  "NO PROGRAMADA",
  IF(
    OR('Tablero de control'!$Y266="",'Tablero de control'!$Z266&lt;=0),
    "SIN AVANCE",
    IF(
      'Tablero de control'!$Z266&lt;Parametros!$D$4*Parametros!$G$9,
      "MUY DEFICIENTE",
    IF(
      'Tablero de control'!$Z266&lt;Parametros!$D$4*Parametros!$G$8,
      "DEFICIENTE",
   IF(
      'Tablero de control'!$Z266&lt;Parametros!$D$4*Parametros!$G$7,
      "ACEPTABLE",
      IF(
        'Tablero de control'!$Z266&lt;Parametros!$D$4*Parametros!$G$6,
        "BUENO",
        IF(
          'Tablero de control'!$Z266&lt;Parametros!$D$4*Parametros!$G$5,
          "SATISFACTORIO",
          IF(
            'Tablero de control'!$Z266&gt;=Parametros!$D$4*Parametros!$G$4,
            "OPTIMO"
          )
        )
      )
    )
  )
)
)
)</f>
        <v>OPTIMO</v>
      </c>
    </row>
    <row r="267" spans="1:28" s="38" customFormat="1" ht="51" customHeight="1" x14ac:dyDescent="0.25">
      <c r="A267" s="286" t="s">
        <v>240</v>
      </c>
      <c r="B267" s="42" t="s">
        <v>251</v>
      </c>
      <c r="C267" s="42" t="s">
        <v>292</v>
      </c>
      <c r="D267" s="42" t="s">
        <v>349</v>
      </c>
      <c r="E267" s="42" t="s">
        <v>425</v>
      </c>
      <c r="F267" s="202">
        <v>15.8</v>
      </c>
      <c r="G267" s="206">
        <v>14.2</v>
      </c>
      <c r="H267" s="206" t="s">
        <v>1911</v>
      </c>
      <c r="I267" s="206" t="s">
        <v>1940</v>
      </c>
      <c r="J267" s="273">
        <v>264</v>
      </c>
      <c r="K267" s="42" t="s">
        <v>795</v>
      </c>
      <c r="L267" s="42">
        <v>1905053</v>
      </c>
      <c r="M267" s="42" t="s">
        <v>57</v>
      </c>
      <c r="N267" s="42">
        <v>190505300</v>
      </c>
      <c r="O267" s="42" t="s">
        <v>1652</v>
      </c>
      <c r="P267" s="42" t="s">
        <v>2013</v>
      </c>
      <c r="Q267" s="42" t="s">
        <v>29</v>
      </c>
      <c r="R267" s="205" t="s">
        <v>1857</v>
      </c>
      <c r="S267" s="205">
        <v>40</v>
      </c>
      <c r="T267" s="205">
        <v>60</v>
      </c>
      <c r="U267" s="80">
        <v>45</v>
      </c>
      <c r="V267" s="205">
        <v>50</v>
      </c>
      <c r="W267" s="205">
        <v>55</v>
      </c>
      <c r="X267" s="205">
        <v>60</v>
      </c>
      <c r="Y267" s="243">
        <v>45</v>
      </c>
      <c r="Z267" s="245">
        <f>IF(
'Tablero de control'!$U267="NP",
 0,
  IF(
     'Tablero de control'!$Q267&lt;&gt;"Reducción",
     'Tablero de control'!$Y267*100/'Tablero de control'!$U267,
     IF(
       'Tablero de control'!$U267&gt;='Tablero de control'!$Y267,
       100,
       IF(
         'Tablero de control'!$S267&lt;='Tablero de control'!$Y267,
         0,
         (('Tablero de control'!$S267-'Tablero de control'!$U267)-('Tablero de control'!$Y267-'Tablero de control'!$U267))*100/('Tablero de control'!$S267-'Tablero de control'!$U267)
       )
     )
   )
)</f>
        <v>100</v>
      </c>
      <c r="AA267" s="254">
        <f>IF('Tablero de control'!$Z267&gt;100,100,'Tablero de control'!$Z267)</f>
        <v>100</v>
      </c>
      <c r="AB267" s="37" t="str">
        <f>IF(
  'Tablero de control'!$U267="NP",
  "NO PROGRAMADA",
  IF(
    OR('Tablero de control'!$Y267="",'Tablero de control'!$Z267&lt;=0),
    "SIN AVANCE",
    IF(
      'Tablero de control'!$Z267&lt;Parametros!$D$4*Parametros!$G$9,
      "MUY DEFICIENTE",
    IF(
      'Tablero de control'!$Z267&lt;Parametros!$D$4*Parametros!$G$8,
      "DEFICIENTE",
   IF(
      'Tablero de control'!$Z267&lt;Parametros!$D$4*Parametros!$G$7,
      "ACEPTABLE",
      IF(
        'Tablero de control'!$Z267&lt;Parametros!$D$4*Parametros!$G$6,
        "BUENO",
        IF(
          'Tablero de control'!$Z267&lt;Parametros!$D$4*Parametros!$G$5,
          "SATISFACTORIO",
          IF(
            'Tablero de control'!$Z267&gt;=Parametros!$D$4*Parametros!$G$4,
            "OPTIMO"
          )
        )
      )
    )
  )
)
)
)</f>
        <v>OPTIMO</v>
      </c>
    </row>
    <row r="268" spans="1:28" s="38" customFormat="1" ht="57.75" customHeight="1" x14ac:dyDescent="0.25">
      <c r="A268" s="286" t="s">
        <v>240</v>
      </c>
      <c r="B268" s="42" t="s">
        <v>251</v>
      </c>
      <c r="C268" s="42" t="s">
        <v>292</v>
      </c>
      <c r="D268" s="42" t="s">
        <v>349</v>
      </c>
      <c r="E268" s="42" t="s">
        <v>426</v>
      </c>
      <c r="F268" s="202">
        <v>852.9</v>
      </c>
      <c r="G268" s="206">
        <v>682</v>
      </c>
      <c r="H268" s="206" t="s">
        <v>1911</v>
      </c>
      <c r="I268" s="206" t="s">
        <v>1940</v>
      </c>
      <c r="J268" s="273">
        <v>265</v>
      </c>
      <c r="K268" s="42" t="s">
        <v>796</v>
      </c>
      <c r="L268" s="42">
        <v>1905054</v>
      </c>
      <c r="M268" s="42" t="s">
        <v>54</v>
      </c>
      <c r="N268" s="42">
        <v>190505400</v>
      </c>
      <c r="O268" s="42" t="s">
        <v>156</v>
      </c>
      <c r="P268" s="42" t="s">
        <v>2014</v>
      </c>
      <c r="Q268" s="42" t="s">
        <v>29</v>
      </c>
      <c r="R268" s="205" t="s">
        <v>1857</v>
      </c>
      <c r="S268" s="205">
        <v>18</v>
      </c>
      <c r="T268" s="205">
        <v>22</v>
      </c>
      <c r="U268" s="80">
        <v>19</v>
      </c>
      <c r="V268" s="205">
        <v>20</v>
      </c>
      <c r="W268" s="205">
        <v>21</v>
      </c>
      <c r="X268" s="205">
        <v>22</v>
      </c>
      <c r="Y268" s="243">
        <v>19</v>
      </c>
      <c r="Z268" s="245">
        <f>IF(
'Tablero de control'!$U268="NP",
 0,
  IF(
     'Tablero de control'!$Q268&lt;&gt;"Reducción",
     'Tablero de control'!$Y268*100/'Tablero de control'!$U268,
     IF(
       'Tablero de control'!$U268&gt;='Tablero de control'!$Y268,
       100,
       IF(
         'Tablero de control'!$S268&lt;='Tablero de control'!$Y268,
         0,
         (('Tablero de control'!$S268-'Tablero de control'!$U268)-('Tablero de control'!$Y268-'Tablero de control'!$U268))*100/('Tablero de control'!$S268-'Tablero de control'!$U268)
       )
     )
   )
)</f>
        <v>100</v>
      </c>
      <c r="AA268" s="254">
        <f>IF('Tablero de control'!$Z268&gt;100,100,'Tablero de control'!$Z268)</f>
        <v>100</v>
      </c>
      <c r="AB268" s="37" t="str">
        <f>IF(
  'Tablero de control'!$U268="NP",
  "NO PROGRAMADA",
  IF(
    OR('Tablero de control'!$Y268="",'Tablero de control'!$Z268&lt;=0),
    "SIN AVANCE",
    IF(
      'Tablero de control'!$Z268&lt;Parametros!$D$4*Parametros!$G$9,
      "MUY DEFICIENTE",
    IF(
      'Tablero de control'!$Z268&lt;Parametros!$D$4*Parametros!$G$8,
      "DEFICIENTE",
   IF(
      'Tablero de control'!$Z268&lt;Parametros!$D$4*Parametros!$G$7,
      "ACEPTABLE",
      IF(
        'Tablero de control'!$Z268&lt;Parametros!$D$4*Parametros!$G$6,
        "BUENO",
        IF(
          'Tablero de control'!$Z268&lt;Parametros!$D$4*Parametros!$G$5,
          "SATISFACTORIO",
          IF(
            'Tablero de control'!$Z268&gt;=Parametros!$D$4*Parametros!$G$4,
            "OPTIMO"
          )
        )
      )
    )
  )
)
)
)</f>
        <v>OPTIMO</v>
      </c>
    </row>
    <row r="269" spans="1:28" s="38" customFormat="1" ht="51" customHeight="1" x14ac:dyDescent="0.25">
      <c r="A269" s="286" t="s">
        <v>240</v>
      </c>
      <c r="B269" s="42" t="s">
        <v>251</v>
      </c>
      <c r="C269" s="42" t="s">
        <v>292</v>
      </c>
      <c r="D269" s="42" t="s">
        <v>349</v>
      </c>
      <c r="E269" s="42" t="s">
        <v>427</v>
      </c>
      <c r="F269" s="202">
        <v>0.21</v>
      </c>
      <c r="G269" s="206">
        <v>0.13</v>
      </c>
      <c r="H269" s="206" t="s">
        <v>1911</v>
      </c>
      <c r="I269" s="206" t="s">
        <v>1940</v>
      </c>
      <c r="J269" s="273">
        <v>266</v>
      </c>
      <c r="K269" s="42" t="s">
        <v>797</v>
      </c>
      <c r="L269" s="42">
        <v>1905050</v>
      </c>
      <c r="M269" s="42" t="s">
        <v>57</v>
      </c>
      <c r="N269" s="42">
        <v>190505000</v>
      </c>
      <c r="O269" s="42" t="s">
        <v>56</v>
      </c>
      <c r="P269" s="42" t="s">
        <v>2014</v>
      </c>
      <c r="Q269" s="42" t="s">
        <v>29</v>
      </c>
      <c r="R269" s="206" t="s">
        <v>1857</v>
      </c>
      <c r="S269" s="206">
        <v>19</v>
      </c>
      <c r="T269" s="206">
        <v>23</v>
      </c>
      <c r="U269" s="80">
        <v>20</v>
      </c>
      <c r="V269" s="206">
        <v>21</v>
      </c>
      <c r="W269" s="206">
        <v>22</v>
      </c>
      <c r="X269" s="206">
        <v>23</v>
      </c>
      <c r="Y269" s="243">
        <v>20</v>
      </c>
      <c r="Z269" s="245">
        <f>IF(
'Tablero de control'!$U269="NP",
 0,
  IF(
     'Tablero de control'!$Q269&lt;&gt;"Reducción",
     'Tablero de control'!$Y269*100/'Tablero de control'!$U269,
     IF(
       'Tablero de control'!$U269&gt;='Tablero de control'!$Y269,
       100,
       IF(
         'Tablero de control'!$S269&lt;='Tablero de control'!$Y269,
         0,
         (('Tablero de control'!$S269-'Tablero de control'!$U269)-('Tablero de control'!$Y269-'Tablero de control'!$U269))*100/('Tablero de control'!$S269-'Tablero de control'!$U269)
       )
     )
   )
)</f>
        <v>100</v>
      </c>
      <c r="AA269" s="254">
        <f>IF('Tablero de control'!$Z269&gt;100,100,'Tablero de control'!$Z269)</f>
        <v>100</v>
      </c>
      <c r="AB269" s="37" t="str">
        <f>IF(
  'Tablero de control'!$U269="NP",
  "NO PROGRAMADA",
  IF(
    OR('Tablero de control'!$Y269="",'Tablero de control'!$Z269&lt;=0),
    "SIN AVANCE",
    IF(
      'Tablero de control'!$Z269&lt;Parametros!$D$4*Parametros!$G$9,
      "MUY DEFICIENTE",
    IF(
      'Tablero de control'!$Z269&lt;Parametros!$D$4*Parametros!$G$8,
      "DEFICIENTE",
   IF(
      'Tablero de control'!$Z269&lt;Parametros!$D$4*Parametros!$G$7,
      "ACEPTABLE",
      IF(
        'Tablero de control'!$Z269&lt;Parametros!$D$4*Parametros!$G$6,
        "BUENO",
        IF(
          'Tablero de control'!$Z269&lt;Parametros!$D$4*Parametros!$G$5,
          "SATISFACTORIO",
          IF(
            'Tablero de control'!$Z269&gt;=Parametros!$D$4*Parametros!$G$4,
            "OPTIMO"
          )
        )
      )
    )
  )
)
)
)</f>
        <v>OPTIMO</v>
      </c>
    </row>
    <row r="270" spans="1:28" s="38" customFormat="1" ht="51" customHeight="1" x14ac:dyDescent="0.25">
      <c r="A270" s="286" t="s">
        <v>240</v>
      </c>
      <c r="B270" s="42" t="s">
        <v>251</v>
      </c>
      <c r="C270" s="42" t="s">
        <v>292</v>
      </c>
      <c r="D270" s="42" t="s">
        <v>349</v>
      </c>
      <c r="E270" s="42" t="s">
        <v>428</v>
      </c>
      <c r="F270" s="202">
        <v>0.2</v>
      </c>
      <c r="G270" s="206">
        <v>0</v>
      </c>
      <c r="H270" s="206" t="s">
        <v>1911</v>
      </c>
      <c r="I270" s="206" t="s">
        <v>1940</v>
      </c>
      <c r="J270" s="273">
        <v>267</v>
      </c>
      <c r="K270" s="42" t="s">
        <v>798</v>
      </c>
      <c r="L270" s="42">
        <v>1905053</v>
      </c>
      <c r="M270" s="42" t="s">
        <v>55</v>
      </c>
      <c r="N270" s="42">
        <v>190505300</v>
      </c>
      <c r="O270" s="42" t="s">
        <v>62</v>
      </c>
      <c r="P270" s="42" t="s">
        <v>2014</v>
      </c>
      <c r="Q270" s="42" t="s">
        <v>29</v>
      </c>
      <c r="R270" s="206" t="s">
        <v>1857</v>
      </c>
      <c r="S270" s="206">
        <v>19</v>
      </c>
      <c r="T270" s="206">
        <v>23</v>
      </c>
      <c r="U270" s="80">
        <v>20</v>
      </c>
      <c r="V270" s="206">
        <v>21</v>
      </c>
      <c r="W270" s="206">
        <v>22</v>
      </c>
      <c r="X270" s="206">
        <v>23</v>
      </c>
      <c r="Y270" s="243">
        <v>20</v>
      </c>
      <c r="Z270" s="245">
        <f>IF(
'Tablero de control'!$U270="NP",
 0,
  IF(
     'Tablero de control'!$Q270&lt;&gt;"Reducción",
     'Tablero de control'!$Y270*100/'Tablero de control'!$U270,
     IF(
       'Tablero de control'!$U270&gt;='Tablero de control'!$Y270,
       100,
       IF(
         'Tablero de control'!$S270&lt;='Tablero de control'!$Y270,
         0,
         (('Tablero de control'!$S270-'Tablero de control'!$U270)-('Tablero de control'!$Y270-'Tablero de control'!$U270))*100/('Tablero de control'!$S270-'Tablero de control'!$U270)
       )
     )
   )
)</f>
        <v>100</v>
      </c>
      <c r="AA270" s="254">
        <f>IF('Tablero de control'!$Z270&gt;100,100,'Tablero de control'!$Z270)</f>
        <v>100</v>
      </c>
      <c r="AB270" s="37" t="str">
        <f>IF(
  'Tablero de control'!$U270="NP",
  "NO PROGRAMADA",
  IF(
    OR('Tablero de control'!$Y270="",'Tablero de control'!$Z270&lt;=0),
    "SIN AVANCE",
    IF(
      'Tablero de control'!$Z270&lt;Parametros!$D$4*Parametros!$G$9,
      "MUY DEFICIENTE",
    IF(
      'Tablero de control'!$Z270&lt;Parametros!$D$4*Parametros!$G$8,
      "DEFICIENTE",
   IF(
      'Tablero de control'!$Z270&lt;Parametros!$D$4*Parametros!$G$7,
      "ACEPTABLE",
      IF(
        'Tablero de control'!$Z270&lt;Parametros!$D$4*Parametros!$G$6,
        "BUENO",
        IF(
          'Tablero de control'!$Z270&lt;Parametros!$D$4*Parametros!$G$5,
          "SATISFACTORIO",
          IF(
            'Tablero de control'!$Z270&gt;=Parametros!$D$4*Parametros!$G$4,
            "OPTIMO"
          )
        )
      )
    )
  )
)
)
)</f>
        <v>OPTIMO</v>
      </c>
    </row>
    <row r="271" spans="1:28" s="38" customFormat="1" ht="51" customHeight="1" x14ac:dyDescent="0.25">
      <c r="A271" s="286" t="s">
        <v>240</v>
      </c>
      <c r="B271" s="42" t="s">
        <v>251</v>
      </c>
      <c r="C271" s="42" t="s">
        <v>292</v>
      </c>
      <c r="D271" s="42" t="s">
        <v>349</v>
      </c>
      <c r="E271" s="42" t="s">
        <v>429</v>
      </c>
      <c r="F271" s="202">
        <v>52.9</v>
      </c>
      <c r="G271" s="206">
        <v>45</v>
      </c>
      <c r="H271" s="206" t="s">
        <v>1911</v>
      </c>
      <c r="I271" s="206" t="s">
        <v>1940</v>
      </c>
      <c r="J271" s="273">
        <v>268</v>
      </c>
      <c r="K271" s="42" t="s">
        <v>799</v>
      </c>
      <c r="L271" s="42">
        <v>1905053</v>
      </c>
      <c r="M271" s="42" t="s">
        <v>52</v>
      </c>
      <c r="N271" s="42">
        <v>190505300</v>
      </c>
      <c r="O271" s="42" t="s">
        <v>1653</v>
      </c>
      <c r="P271" s="42" t="s">
        <v>2013</v>
      </c>
      <c r="Q271" s="42" t="s">
        <v>29</v>
      </c>
      <c r="R271" s="205" t="s">
        <v>1857</v>
      </c>
      <c r="S271" s="205">
        <v>30</v>
      </c>
      <c r="T271" s="205">
        <v>50</v>
      </c>
      <c r="U271" s="80">
        <v>35</v>
      </c>
      <c r="V271" s="205">
        <v>40</v>
      </c>
      <c r="W271" s="205">
        <v>45</v>
      </c>
      <c r="X271" s="205">
        <v>50</v>
      </c>
      <c r="Y271" s="243">
        <v>50</v>
      </c>
      <c r="Z271" s="245">
        <f>IF(
'Tablero de control'!$U271="NP",
 0,
  IF(
     'Tablero de control'!$Q271&lt;&gt;"Reducción",
     'Tablero de control'!$Y271*100/'Tablero de control'!$U271,
     IF(
       'Tablero de control'!$U271&gt;='Tablero de control'!$Y271,
       100,
       IF(
         'Tablero de control'!$S271&lt;='Tablero de control'!$Y271,
         0,
         (('Tablero de control'!$S271-'Tablero de control'!$U271)-('Tablero de control'!$Y271-'Tablero de control'!$U271))*100/('Tablero de control'!$S271-'Tablero de control'!$U271)
       )
     )
   )
)</f>
        <v>142.85714285714286</v>
      </c>
      <c r="AA271" s="254">
        <f>IF('Tablero de control'!$Z271&gt;100,100,'Tablero de control'!$Z271)</f>
        <v>100</v>
      </c>
      <c r="AB271" s="37" t="str">
        <f>IF(
  'Tablero de control'!$U271="NP",
  "NO PROGRAMADA",
  IF(
    OR('Tablero de control'!$Y271="",'Tablero de control'!$Z271&lt;=0),
    "SIN AVANCE",
    IF(
      'Tablero de control'!$Z271&lt;Parametros!$D$4*Parametros!$G$9,
      "MUY DEFICIENTE",
    IF(
      'Tablero de control'!$Z271&lt;Parametros!$D$4*Parametros!$G$8,
      "DEFICIENTE",
   IF(
      'Tablero de control'!$Z271&lt;Parametros!$D$4*Parametros!$G$7,
      "ACEPTABLE",
      IF(
        'Tablero de control'!$Z271&lt;Parametros!$D$4*Parametros!$G$6,
        "BUENO",
        IF(
          'Tablero de control'!$Z271&lt;Parametros!$D$4*Parametros!$G$5,
          "SATISFACTORIO",
          IF(
            'Tablero de control'!$Z271&gt;=Parametros!$D$4*Parametros!$G$4,
            "OPTIMO"
          )
        )
      )
    )
  )
)
)
)</f>
        <v>OPTIMO</v>
      </c>
    </row>
    <row r="272" spans="1:28" s="38" customFormat="1" ht="75.75" customHeight="1" x14ac:dyDescent="0.25">
      <c r="A272" s="286" t="s">
        <v>240</v>
      </c>
      <c r="B272" s="42" t="s">
        <v>251</v>
      </c>
      <c r="C272" s="42" t="s">
        <v>292</v>
      </c>
      <c r="D272" s="42" t="s">
        <v>349</v>
      </c>
      <c r="E272" s="42" t="s">
        <v>430</v>
      </c>
      <c r="F272" s="202">
        <v>8.1</v>
      </c>
      <c r="G272" s="206">
        <v>50</v>
      </c>
      <c r="H272" s="206" t="s">
        <v>1911</v>
      </c>
      <c r="I272" s="206" t="s">
        <v>1940</v>
      </c>
      <c r="J272" s="273">
        <v>269</v>
      </c>
      <c r="K272" s="42" t="s">
        <v>800</v>
      </c>
      <c r="L272" s="42">
        <v>1905049</v>
      </c>
      <c r="M272" s="42" t="s">
        <v>61</v>
      </c>
      <c r="N272" s="42">
        <v>190504900</v>
      </c>
      <c r="O272" s="42" t="s">
        <v>1626</v>
      </c>
      <c r="P272" s="42" t="s">
        <v>2013</v>
      </c>
      <c r="Q272" s="42" t="s">
        <v>30</v>
      </c>
      <c r="R272" s="82" t="s">
        <v>1858</v>
      </c>
      <c r="S272" s="205">
        <v>1</v>
      </c>
      <c r="T272" s="205">
        <v>1</v>
      </c>
      <c r="U272" s="80">
        <v>1</v>
      </c>
      <c r="V272" s="205">
        <v>1</v>
      </c>
      <c r="W272" s="205">
        <v>1</v>
      </c>
      <c r="X272" s="205">
        <v>1</v>
      </c>
      <c r="Y272" s="243">
        <v>0.28000000000000003</v>
      </c>
      <c r="Z272" s="245">
        <f>IF(
'Tablero de control'!$U272="NP",
 0,
  IF(
     'Tablero de control'!$Q272&lt;&gt;"Reducción",
     'Tablero de control'!$Y272*100/'Tablero de control'!$U272,
     IF(
       'Tablero de control'!$U272&gt;='Tablero de control'!$Y272,
       100,
       IF(
         'Tablero de control'!$S272&lt;='Tablero de control'!$Y272,
         0,
         (('Tablero de control'!$S272-'Tablero de control'!$U272)-('Tablero de control'!$Y272-'Tablero de control'!$U272))*100/('Tablero de control'!$S272-'Tablero de control'!$U272)
       )
     )
   )
)</f>
        <v>28.000000000000004</v>
      </c>
      <c r="AA272" s="254">
        <f>IF('Tablero de control'!$Z272&gt;100,100,'Tablero de control'!$Z272)</f>
        <v>28.000000000000004</v>
      </c>
      <c r="AB272" s="37" t="str">
        <f>IF(
  'Tablero de control'!$U272="NP",
  "NO PROGRAMADA",
  IF(
    OR('Tablero de control'!$Y272="",'Tablero de control'!$Z272&lt;=0),
    "SIN AVANCE",
    IF(
      'Tablero de control'!$Z272&lt;Parametros!$D$4*Parametros!$G$9,
      "MUY DEFICIENTE",
    IF(
      'Tablero de control'!$Z272&lt;Parametros!$D$4*Parametros!$G$8,
      "DEFICIENTE",
   IF(
      'Tablero de control'!$Z272&lt;Parametros!$D$4*Parametros!$G$7,
      "ACEPTABLE",
      IF(
        'Tablero de control'!$Z272&lt;Parametros!$D$4*Parametros!$G$6,
        "BUENO",
        IF(
          'Tablero de control'!$Z272&lt;Parametros!$D$4*Parametros!$G$5,
          "SATISFACTORIO",
          IF(
            'Tablero de control'!$Z272&gt;=Parametros!$D$4*Parametros!$G$4,
            "OPTIMO"
          )
        )
      )
    )
  )
)
)
)</f>
        <v>MUY DEFICIENTE</v>
      </c>
    </row>
    <row r="273" spans="1:28" s="38" customFormat="1" ht="51" customHeight="1" x14ac:dyDescent="0.25">
      <c r="A273" s="286" t="s">
        <v>240</v>
      </c>
      <c r="B273" s="42" t="s">
        <v>251</v>
      </c>
      <c r="C273" s="42" t="s">
        <v>292</v>
      </c>
      <c r="D273" s="42" t="s">
        <v>349</v>
      </c>
      <c r="E273" s="42" t="s">
        <v>431</v>
      </c>
      <c r="F273" s="202" t="s">
        <v>512</v>
      </c>
      <c r="G273" s="206" t="s">
        <v>529</v>
      </c>
      <c r="H273" s="206" t="s">
        <v>1911</v>
      </c>
      <c r="I273" s="206" t="s">
        <v>1940</v>
      </c>
      <c r="J273" s="273">
        <v>270</v>
      </c>
      <c r="K273" s="42" t="s">
        <v>801</v>
      </c>
      <c r="L273" s="42">
        <v>1905015</v>
      </c>
      <c r="M273" s="42" t="s">
        <v>63</v>
      </c>
      <c r="N273" s="42">
        <v>190501502</v>
      </c>
      <c r="O273" s="42" t="s">
        <v>1654</v>
      </c>
      <c r="P273" s="42" t="s">
        <v>2013</v>
      </c>
      <c r="Q273" s="42" t="s">
        <v>30</v>
      </c>
      <c r="R273" s="205" t="s">
        <v>1858</v>
      </c>
      <c r="S273" s="205">
        <v>0</v>
      </c>
      <c r="T273" s="205">
        <v>1</v>
      </c>
      <c r="U273" s="80">
        <v>1</v>
      </c>
      <c r="V273" s="205">
        <v>1</v>
      </c>
      <c r="W273" s="205">
        <v>1</v>
      </c>
      <c r="X273" s="205">
        <v>1</v>
      </c>
      <c r="Y273" s="243">
        <v>1</v>
      </c>
      <c r="Z273" s="245">
        <f>IF(
'Tablero de control'!$U273="NP",
 0,
  IF(
     'Tablero de control'!$Q273&lt;&gt;"Reducción",
     'Tablero de control'!$Y273*100/'Tablero de control'!$U273,
     IF(
       'Tablero de control'!$U273&gt;='Tablero de control'!$Y273,
       100,
       IF(
         'Tablero de control'!$S273&lt;='Tablero de control'!$Y273,
         0,
         (('Tablero de control'!$S273-'Tablero de control'!$U273)-('Tablero de control'!$Y273-'Tablero de control'!$U273))*100/('Tablero de control'!$S273-'Tablero de control'!$U273)
       )
     )
   )
)</f>
        <v>100</v>
      </c>
      <c r="AA273" s="254">
        <f>IF('Tablero de control'!$Z273&gt;100,100,'Tablero de control'!$Z273)</f>
        <v>100</v>
      </c>
      <c r="AB273" s="37" t="str">
        <f>IF(
  'Tablero de control'!$U273="NP",
  "NO PROGRAMADA",
  IF(
    OR('Tablero de control'!$Y273="",'Tablero de control'!$Z273&lt;=0),
    "SIN AVANCE",
    IF(
      'Tablero de control'!$Z273&lt;Parametros!$D$4*Parametros!$G$9,
      "MUY DEFICIENTE",
    IF(
      'Tablero de control'!$Z273&lt;Parametros!$D$4*Parametros!$G$8,
      "DEFICIENTE",
   IF(
      'Tablero de control'!$Z273&lt;Parametros!$D$4*Parametros!$G$7,
      "ACEPTABLE",
      IF(
        'Tablero de control'!$Z273&lt;Parametros!$D$4*Parametros!$G$6,
        "BUENO",
        IF(
          'Tablero de control'!$Z273&lt;Parametros!$D$4*Parametros!$G$5,
          "SATISFACTORIO",
          IF(
            'Tablero de control'!$Z273&gt;=Parametros!$D$4*Parametros!$G$4,
            "OPTIMO"
          )
        )
      )
    )
  )
)
)
)</f>
        <v>OPTIMO</v>
      </c>
    </row>
    <row r="274" spans="1:28" s="38" customFormat="1" ht="55.5" customHeight="1" x14ac:dyDescent="0.25">
      <c r="A274" s="286" t="s">
        <v>240</v>
      </c>
      <c r="B274" s="42" t="s">
        <v>251</v>
      </c>
      <c r="C274" s="42" t="s">
        <v>292</v>
      </c>
      <c r="D274" s="42" t="s">
        <v>349</v>
      </c>
      <c r="E274" s="42" t="s">
        <v>431</v>
      </c>
      <c r="F274" s="202" t="s">
        <v>512</v>
      </c>
      <c r="G274" s="206" t="s">
        <v>529</v>
      </c>
      <c r="H274" s="206" t="s">
        <v>1911</v>
      </c>
      <c r="I274" s="206" t="s">
        <v>1940</v>
      </c>
      <c r="J274" s="273">
        <v>271</v>
      </c>
      <c r="K274" s="42" t="s">
        <v>802</v>
      </c>
      <c r="L274" s="42">
        <v>1905035</v>
      </c>
      <c r="M274" s="42" t="s">
        <v>1279</v>
      </c>
      <c r="N274" s="42">
        <v>190503505</v>
      </c>
      <c r="O274" s="42" t="s">
        <v>1655</v>
      </c>
      <c r="P274" s="42" t="s">
        <v>2013</v>
      </c>
      <c r="Q274" s="42" t="s">
        <v>30</v>
      </c>
      <c r="R274" s="205" t="s">
        <v>1858</v>
      </c>
      <c r="S274" s="205">
        <v>0</v>
      </c>
      <c r="T274" s="205">
        <v>1</v>
      </c>
      <c r="U274" s="80">
        <v>1</v>
      </c>
      <c r="V274" s="205">
        <v>1</v>
      </c>
      <c r="W274" s="205">
        <v>1</v>
      </c>
      <c r="X274" s="205">
        <v>1</v>
      </c>
      <c r="Y274" s="243">
        <v>1</v>
      </c>
      <c r="Z274" s="245">
        <f>IF(
'Tablero de control'!$U274="NP",
 0,
  IF(
     'Tablero de control'!$Q274&lt;&gt;"Reducción",
     'Tablero de control'!$Y274*100/'Tablero de control'!$U274,
     IF(
       'Tablero de control'!$U274&gt;='Tablero de control'!$Y274,
       100,
       IF(
         'Tablero de control'!$S274&lt;='Tablero de control'!$Y274,
         0,
         (('Tablero de control'!$S274-'Tablero de control'!$U274)-('Tablero de control'!$Y274-'Tablero de control'!$U274))*100/('Tablero de control'!$S274-'Tablero de control'!$U274)
       )
     )
   )
)</f>
        <v>100</v>
      </c>
      <c r="AA274" s="254">
        <f>IF('Tablero de control'!$Z274&gt;100,100,'Tablero de control'!$Z274)</f>
        <v>100</v>
      </c>
      <c r="AB274" s="37" t="str">
        <f>IF(
  'Tablero de control'!$U274="NP",
  "NO PROGRAMADA",
  IF(
    OR('Tablero de control'!$Y274="",'Tablero de control'!$Z274&lt;=0),
    "SIN AVANCE",
    IF(
      'Tablero de control'!$Z274&lt;Parametros!$D$4*Parametros!$G$9,
      "MUY DEFICIENTE",
    IF(
      'Tablero de control'!$Z274&lt;Parametros!$D$4*Parametros!$G$8,
      "DEFICIENTE",
   IF(
      'Tablero de control'!$Z274&lt;Parametros!$D$4*Parametros!$G$7,
      "ACEPTABLE",
      IF(
        'Tablero de control'!$Z274&lt;Parametros!$D$4*Parametros!$G$6,
        "BUENO",
        IF(
          'Tablero de control'!$Z274&lt;Parametros!$D$4*Parametros!$G$5,
          "SATISFACTORIO",
          IF(
            'Tablero de control'!$Z274&gt;=Parametros!$D$4*Parametros!$G$4,
            "OPTIMO"
          )
        )
      )
    )
  )
)
)
)</f>
        <v>OPTIMO</v>
      </c>
    </row>
    <row r="275" spans="1:28" s="38" customFormat="1" ht="63.75" customHeight="1" x14ac:dyDescent="0.25">
      <c r="A275" s="286" t="s">
        <v>240</v>
      </c>
      <c r="B275" s="42" t="s">
        <v>251</v>
      </c>
      <c r="C275" s="42" t="s">
        <v>293</v>
      </c>
      <c r="D275" s="42" t="s">
        <v>349</v>
      </c>
      <c r="E275" s="42" t="s">
        <v>432</v>
      </c>
      <c r="F275" s="203">
        <v>0.23</v>
      </c>
      <c r="G275" s="203">
        <v>0.8</v>
      </c>
      <c r="H275" s="203" t="s">
        <v>1911</v>
      </c>
      <c r="I275" s="203" t="s">
        <v>1941</v>
      </c>
      <c r="J275" s="273">
        <v>272</v>
      </c>
      <c r="K275" s="42" t="s">
        <v>803</v>
      </c>
      <c r="L275" s="42">
        <v>1903016</v>
      </c>
      <c r="M275" s="42" t="s">
        <v>1280</v>
      </c>
      <c r="N275" s="42">
        <v>190301600</v>
      </c>
      <c r="O275" s="42" t="s">
        <v>1656</v>
      </c>
      <c r="P275" s="42" t="s">
        <v>2013</v>
      </c>
      <c r="Q275" s="42" t="s">
        <v>29</v>
      </c>
      <c r="R275" s="205" t="s">
        <v>1857</v>
      </c>
      <c r="S275" s="212">
        <v>12</v>
      </c>
      <c r="T275" s="212">
        <v>23</v>
      </c>
      <c r="U275" s="80">
        <v>17</v>
      </c>
      <c r="V275" s="212">
        <v>19</v>
      </c>
      <c r="W275" s="212">
        <v>21</v>
      </c>
      <c r="X275" s="212">
        <v>23</v>
      </c>
      <c r="Y275" s="243">
        <v>12</v>
      </c>
      <c r="Z275" s="245">
        <f>IF(
'Tablero de control'!$U275="NP",
 0,
  IF(
     'Tablero de control'!$Q275&lt;&gt;"Reducción",
     'Tablero de control'!$Y275*100/'Tablero de control'!$U275,
     IF(
       'Tablero de control'!$U275&gt;='Tablero de control'!$Y275,
       100,
       IF(
         'Tablero de control'!$S275&lt;='Tablero de control'!$Y275,
         0,
         (('Tablero de control'!$S275-'Tablero de control'!$U275)-('Tablero de control'!$Y275-'Tablero de control'!$U275))*100/('Tablero de control'!$S275-'Tablero de control'!$U275)
       )
     )
   )
)</f>
        <v>70.588235294117652</v>
      </c>
      <c r="AA275" s="254">
        <f>IF('Tablero de control'!$Z275&gt;100,100,'Tablero de control'!$Z275)</f>
        <v>70.588235294117652</v>
      </c>
      <c r="AB275" s="37" t="str">
        <f>IF(
  'Tablero de control'!$U275="NP",
  "NO PROGRAMADA",
  IF(
    OR('Tablero de control'!$Y275="",'Tablero de control'!$Z275&lt;=0),
    "SIN AVANCE",
    IF(
      'Tablero de control'!$Z275&lt;Parametros!$D$4*Parametros!$G$9,
      "MUY DEFICIENTE",
    IF(
      'Tablero de control'!$Z275&lt;Parametros!$D$4*Parametros!$G$8,
      "DEFICIENTE",
   IF(
      'Tablero de control'!$Z275&lt;Parametros!$D$4*Parametros!$G$7,
      "ACEPTABLE",
      IF(
        'Tablero de control'!$Z275&lt;Parametros!$D$4*Parametros!$G$6,
        "BUENO",
        IF(
          'Tablero de control'!$Z275&lt;Parametros!$D$4*Parametros!$G$5,
          "SATISFACTORIO",
          IF(
            'Tablero de control'!$Z275&gt;=Parametros!$D$4*Parametros!$G$4,
            "OPTIMO"
          )
        )
      )
    )
  )
)
)
)</f>
        <v>ACEPTABLE</v>
      </c>
    </row>
    <row r="276" spans="1:28" s="38" customFormat="1" ht="51" customHeight="1" x14ac:dyDescent="0.25">
      <c r="A276" s="286" t="s">
        <v>240</v>
      </c>
      <c r="B276" s="42" t="s">
        <v>251</v>
      </c>
      <c r="C276" s="42" t="s">
        <v>293</v>
      </c>
      <c r="D276" s="42" t="s">
        <v>349</v>
      </c>
      <c r="E276" s="42" t="s">
        <v>432</v>
      </c>
      <c r="F276" s="203">
        <v>0.23</v>
      </c>
      <c r="G276" s="203">
        <v>0.8</v>
      </c>
      <c r="H276" s="203" t="s">
        <v>1911</v>
      </c>
      <c r="I276" s="203" t="s">
        <v>1941</v>
      </c>
      <c r="J276" s="273">
        <v>273</v>
      </c>
      <c r="K276" s="42" t="s">
        <v>804</v>
      </c>
      <c r="L276" s="42">
        <v>1903012</v>
      </c>
      <c r="M276" s="42" t="s">
        <v>1281</v>
      </c>
      <c r="N276" s="42">
        <v>190301200</v>
      </c>
      <c r="O276" s="42" t="s">
        <v>1657</v>
      </c>
      <c r="P276" s="42" t="s">
        <v>2013</v>
      </c>
      <c r="Q276" s="42" t="s">
        <v>30</v>
      </c>
      <c r="R276" s="205" t="s">
        <v>1858</v>
      </c>
      <c r="S276" s="205">
        <v>14000</v>
      </c>
      <c r="T276" s="205">
        <v>16000</v>
      </c>
      <c r="U276" s="80">
        <v>16000</v>
      </c>
      <c r="V276" s="205">
        <v>16000</v>
      </c>
      <c r="W276" s="205">
        <v>16000</v>
      </c>
      <c r="X276" s="205">
        <v>16000</v>
      </c>
      <c r="Y276" s="243">
        <v>18727</v>
      </c>
      <c r="Z276" s="245">
        <f>IF(
'Tablero de control'!$U276="NP",
 0,
  IF(
     'Tablero de control'!$Q276&lt;&gt;"Reducción",
     'Tablero de control'!$Y276*100/'Tablero de control'!$U276,
     IF(
       'Tablero de control'!$U276&gt;='Tablero de control'!$Y276,
       100,
       IF(
         'Tablero de control'!$S276&lt;='Tablero de control'!$Y276,
         0,
         (('Tablero de control'!$S276-'Tablero de control'!$U276)-('Tablero de control'!$Y276-'Tablero de control'!$U276))*100/('Tablero de control'!$S276-'Tablero de control'!$U276)
       )
     )
   )
)</f>
        <v>117.04375</v>
      </c>
      <c r="AA276" s="254">
        <f>IF('Tablero de control'!$Z276&gt;100,100,'Tablero de control'!$Z276)</f>
        <v>100</v>
      </c>
      <c r="AB276" s="37" t="str">
        <f>IF(
  'Tablero de control'!$U276="NP",
  "NO PROGRAMADA",
  IF(
    OR('Tablero de control'!$Y276="",'Tablero de control'!$Z276&lt;=0),
    "SIN AVANCE",
    IF(
      'Tablero de control'!$Z276&lt;Parametros!$D$4*Parametros!$G$9,
      "MUY DEFICIENTE",
    IF(
      'Tablero de control'!$Z276&lt;Parametros!$D$4*Parametros!$G$8,
      "DEFICIENTE",
   IF(
      'Tablero de control'!$Z276&lt;Parametros!$D$4*Parametros!$G$7,
      "ACEPTABLE",
      IF(
        'Tablero de control'!$Z276&lt;Parametros!$D$4*Parametros!$G$6,
        "BUENO",
        IF(
          'Tablero de control'!$Z276&lt;Parametros!$D$4*Parametros!$G$5,
          "SATISFACTORIO",
          IF(
            'Tablero de control'!$Z276&gt;=Parametros!$D$4*Parametros!$G$4,
            "OPTIMO"
          )
        )
      )
    )
  )
)
)
)</f>
        <v>OPTIMO</v>
      </c>
    </row>
    <row r="277" spans="1:28" s="38" customFormat="1" ht="51" customHeight="1" x14ac:dyDescent="0.25">
      <c r="A277" s="286" t="s">
        <v>240</v>
      </c>
      <c r="B277" s="42" t="s">
        <v>251</v>
      </c>
      <c r="C277" s="42" t="s">
        <v>293</v>
      </c>
      <c r="D277" s="42" t="s">
        <v>349</v>
      </c>
      <c r="E277" s="42" t="s">
        <v>432</v>
      </c>
      <c r="F277" s="203">
        <v>0.23</v>
      </c>
      <c r="G277" s="203">
        <v>0.8</v>
      </c>
      <c r="H277" s="203" t="s">
        <v>1911</v>
      </c>
      <c r="I277" s="203" t="s">
        <v>1941</v>
      </c>
      <c r="J277" s="273">
        <v>274</v>
      </c>
      <c r="K277" s="42" t="s">
        <v>805</v>
      </c>
      <c r="L277" s="42">
        <v>1903034</v>
      </c>
      <c r="M277" s="42" t="s">
        <v>57</v>
      </c>
      <c r="N277" s="42">
        <v>190303400</v>
      </c>
      <c r="O277" s="42" t="s">
        <v>56</v>
      </c>
      <c r="P277" s="42" t="s">
        <v>2013</v>
      </c>
      <c r="Q277" s="42" t="s">
        <v>30</v>
      </c>
      <c r="R277" s="205" t="s">
        <v>1858</v>
      </c>
      <c r="S277" s="205">
        <v>141</v>
      </c>
      <c r="T277" s="205">
        <v>150</v>
      </c>
      <c r="U277" s="80">
        <v>150</v>
      </c>
      <c r="V277" s="205">
        <v>150</v>
      </c>
      <c r="W277" s="205">
        <v>150</v>
      </c>
      <c r="X277" s="205">
        <v>150</v>
      </c>
      <c r="Y277" s="243">
        <v>163</v>
      </c>
      <c r="Z277" s="245">
        <f>IF(
'Tablero de control'!$U277="NP",
 0,
  IF(
     'Tablero de control'!$Q277&lt;&gt;"Reducción",
     'Tablero de control'!$Y277*100/'Tablero de control'!$U277,
     IF(
       'Tablero de control'!$U277&gt;='Tablero de control'!$Y277,
       100,
       IF(
         'Tablero de control'!$S277&lt;='Tablero de control'!$Y277,
         0,
         (('Tablero de control'!$S277-'Tablero de control'!$U277)-('Tablero de control'!$Y277-'Tablero de control'!$U277))*100/('Tablero de control'!$S277-'Tablero de control'!$U277)
       )
     )
   )
)</f>
        <v>108.66666666666667</v>
      </c>
      <c r="AA277" s="254">
        <f>IF('Tablero de control'!$Z277&gt;100,100,'Tablero de control'!$Z277)</f>
        <v>100</v>
      </c>
      <c r="AB277" s="37" t="str">
        <f>IF(
  'Tablero de control'!$U277="NP",
  "NO PROGRAMADA",
  IF(
    OR('Tablero de control'!$Y277="",'Tablero de control'!$Z277&lt;=0),
    "SIN AVANCE",
    IF(
      'Tablero de control'!$Z277&lt;Parametros!$D$4*Parametros!$G$9,
      "MUY DEFICIENTE",
    IF(
      'Tablero de control'!$Z277&lt;Parametros!$D$4*Parametros!$G$8,
      "DEFICIENTE",
   IF(
      'Tablero de control'!$Z277&lt;Parametros!$D$4*Parametros!$G$7,
      "ACEPTABLE",
      IF(
        'Tablero de control'!$Z277&lt;Parametros!$D$4*Parametros!$G$6,
        "BUENO",
        IF(
          'Tablero de control'!$Z277&lt;Parametros!$D$4*Parametros!$G$5,
          "SATISFACTORIO",
          IF(
            'Tablero de control'!$Z277&gt;=Parametros!$D$4*Parametros!$G$4,
            "OPTIMO"
          )
        )
      )
    )
  )
)
)
)</f>
        <v>OPTIMO</v>
      </c>
    </row>
    <row r="278" spans="1:28" s="38" customFormat="1" ht="63.75" customHeight="1" x14ac:dyDescent="0.25">
      <c r="A278" s="286" t="s">
        <v>240</v>
      </c>
      <c r="B278" s="42" t="s">
        <v>251</v>
      </c>
      <c r="C278" s="42" t="s">
        <v>293</v>
      </c>
      <c r="D278" s="42" t="s">
        <v>349</v>
      </c>
      <c r="E278" s="42" t="s">
        <v>432</v>
      </c>
      <c r="F278" s="203">
        <v>0.23</v>
      </c>
      <c r="G278" s="203">
        <v>0.8</v>
      </c>
      <c r="H278" s="203" t="s">
        <v>1911</v>
      </c>
      <c r="I278" s="203" t="s">
        <v>1941</v>
      </c>
      <c r="J278" s="273">
        <v>275</v>
      </c>
      <c r="K278" s="42" t="s">
        <v>806</v>
      </c>
      <c r="L278" s="42">
        <v>1903047</v>
      </c>
      <c r="M278" s="42" t="s">
        <v>66</v>
      </c>
      <c r="N278" s="42">
        <v>190304700</v>
      </c>
      <c r="O278" s="42" t="s">
        <v>158</v>
      </c>
      <c r="P278" s="42" t="s">
        <v>2009</v>
      </c>
      <c r="Q278" s="42" t="s">
        <v>29</v>
      </c>
      <c r="R278" s="205" t="s">
        <v>1857</v>
      </c>
      <c r="S278" s="212">
        <v>460</v>
      </c>
      <c r="T278" s="212">
        <v>850</v>
      </c>
      <c r="U278" s="80">
        <v>700</v>
      </c>
      <c r="V278" s="212">
        <v>750</v>
      </c>
      <c r="W278" s="212">
        <v>800</v>
      </c>
      <c r="X278" s="212">
        <v>850</v>
      </c>
      <c r="Y278" s="243">
        <v>1361</v>
      </c>
      <c r="Z278" s="245">
        <f>IF(
'Tablero de control'!$U278="NP",
 0,
  IF(
     'Tablero de control'!$Q278&lt;&gt;"Reducción",
     'Tablero de control'!$Y278*100/'Tablero de control'!$U278,
     IF(
       'Tablero de control'!$U278&gt;='Tablero de control'!$Y278,
       100,
       IF(
         'Tablero de control'!$S278&lt;='Tablero de control'!$Y278,
         0,
         (('Tablero de control'!$S278-'Tablero de control'!$U278)-('Tablero de control'!$Y278-'Tablero de control'!$U278))*100/('Tablero de control'!$S278-'Tablero de control'!$U278)
       )
     )
   )
)</f>
        <v>194.42857142857142</v>
      </c>
      <c r="AA278" s="254">
        <f>IF('Tablero de control'!$Z278&gt;100,100,'Tablero de control'!$Z278)</f>
        <v>100</v>
      </c>
      <c r="AB278" s="37" t="str">
        <f>IF(
  'Tablero de control'!$U278="NP",
  "NO PROGRAMADA",
  IF(
    OR('Tablero de control'!$Y278="",'Tablero de control'!$Z278&lt;=0),
    "SIN AVANCE",
    IF(
      'Tablero de control'!$Z278&lt;Parametros!$D$4*Parametros!$G$9,
      "MUY DEFICIENTE",
    IF(
      'Tablero de control'!$Z278&lt;Parametros!$D$4*Parametros!$G$8,
      "DEFICIENTE",
   IF(
      'Tablero de control'!$Z278&lt;Parametros!$D$4*Parametros!$G$7,
      "ACEPTABLE",
      IF(
        'Tablero de control'!$Z278&lt;Parametros!$D$4*Parametros!$G$6,
        "BUENO",
        IF(
          'Tablero de control'!$Z278&lt;Parametros!$D$4*Parametros!$G$5,
          "SATISFACTORIO",
          IF(
            'Tablero de control'!$Z278&gt;=Parametros!$D$4*Parametros!$G$4,
            "OPTIMO"
          )
        )
      )
    )
  )
)
)
)</f>
        <v>OPTIMO</v>
      </c>
    </row>
    <row r="279" spans="1:28" s="38" customFormat="1" ht="63.75" customHeight="1" x14ac:dyDescent="0.25">
      <c r="A279" s="286" t="s">
        <v>240</v>
      </c>
      <c r="B279" s="42" t="s">
        <v>251</v>
      </c>
      <c r="C279" s="42" t="s">
        <v>294</v>
      </c>
      <c r="D279" s="42" t="s">
        <v>349</v>
      </c>
      <c r="E279" s="42" t="s">
        <v>433</v>
      </c>
      <c r="F279" s="207">
        <v>0.9839</v>
      </c>
      <c r="G279" s="207">
        <v>0.98799999999999999</v>
      </c>
      <c r="H279" s="207" t="s">
        <v>1911</v>
      </c>
      <c r="I279" s="207" t="s">
        <v>1942</v>
      </c>
      <c r="J279" s="273">
        <v>276</v>
      </c>
      <c r="K279" s="42" t="s">
        <v>807</v>
      </c>
      <c r="L279" s="42">
        <v>1906040</v>
      </c>
      <c r="M279" s="42" t="s">
        <v>55</v>
      </c>
      <c r="N279" s="42">
        <v>190604000</v>
      </c>
      <c r="O279" s="42" t="s">
        <v>62</v>
      </c>
      <c r="P279" s="42" t="s">
        <v>2013</v>
      </c>
      <c r="Q279" s="42" t="s">
        <v>29</v>
      </c>
      <c r="R279" s="205" t="s">
        <v>1857</v>
      </c>
      <c r="S279" s="212">
        <v>100</v>
      </c>
      <c r="T279" s="212">
        <v>115</v>
      </c>
      <c r="U279" s="80">
        <v>100</v>
      </c>
      <c r="V279" s="212">
        <v>105</v>
      </c>
      <c r="W279" s="212">
        <v>110</v>
      </c>
      <c r="X279" s="212">
        <v>115</v>
      </c>
      <c r="Y279" s="243">
        <v>130</v>
      </c>
      <c r="Z279" s="245">
        <f>IF(
'Tablero de control'!$U279="NP",
 0,
  IF(
     'Tablero de control'!$Q279&lt;&gt;"Reducción",
     'Tablero de control'!$Y279*100/'Tablero de control'!$U279,
     IF(
       'Tablero de control'!$U279&gt;='Tablero de control'!$Y279,
       100,
       IF(
         'Tablero de control'!$S279&lt;='Tablero de control'!$Y279,
         0,
         (('Tablero de control'!$S279-'Tablero de control'!$U279)-('Tablero de control'!$Y279-'Tablero de control'!$U279))*100/('Tablero de control'!$S279-'Tablero de control'!$U279)
       )
     )
   )
)</f>
        <v>130</v>
      </c>
      <c r="AA279" s="254">
        <f>IF('Tablero de control'!$Z279&gt;100,100,'Tablero de control'!$Z279)</f>
        <v>100</v>
      </c>
      <c r="AB279" s="37" t="str">
        <f>IF(
  'Tablero de control'!$U279="NP",
  "NO PROGRAMADA",
  IF(
    OR('Tablero de control'!$Y279="",'Tablero de control'!$Z279&lt;=0),
    "SIN AVANCE",
    IF(
      'Tablero de control'!$Z279&lt;Parametros!$D$4*Parametros!$G$9,
      "MUY DEFICIENTE",
    IF(
      'Tablero de control'!$Z279&lt;Parametros!$D$4*Parametros!$G$8,
      "DEFICIENTE",
   IF(
      'Tablero de control'!$Z279&lt;Parametros!$D$4*Parametros!$G$7,
      "ACEPTABLE",
      IF(
        'Tablero de control'!$Z279&lt;Parametros!$D$4*Parametros!$G$6,
        "BUENO",
        IF(
          'Tablero de control'!$Z279&lt;Parametros!$D$4*Parametros!$G$5,
          "SATISFACTORIO",
          IF(
            'Tablero de control'!$Z279&gt;=Parametros!$D$4*Parametros!$G$4,
            "OPTIMO"
          )
        )
      )
    )
  )
)
)
)</f>
        <v>OPTIMO</v>
      </c>
    </row>
    <row r="280" spans="1:28" s="38" customFormat="1" ht="51" customHeight="1" x14ac:dyDescent="0.25">
      <c r="A280" s="286" t="s">
        <v>240</v>
      </c>
      <c r="B280" s="42" t="s">
        <v>251</v>
      </c>
      <c r="C280" s="42" t="s">
        <v>294</v>
      </c>
      <c r="D280" s="42" t="s">
        <v>349</v>
      </c>
      <c r="E280" s="42" t="s">
        <v>433</v>
      </c>
      <c r="F280" s="207">
        <v>0.9839</v>
      </c>
      <c r="G280" s="207">
        <v>0.98799999999999999</v>
      </c>
      <c r="H280" s="207" t="s">
        <v>1911</v>
      </c>
      <c r="I280" s="207" t="s">
        <v>1942</v>
      </c>
      <c r="J280" s="273">
        <v>277</v>
      </c>
      <c r="K280" s="42" t="s">
        <v>808</v>
      </c>
      <c r="L280" s="42">
        <v>1906035</v>
      </c>
      <c r="M280" s="42" t="s">
        <v>1282</v>
      </c>
      <c r="N280" s="42">
        <v>190603500</v>
      </c>
      <c r="O280" s="42" t="s">
        <v>1658</v>
      </c>
      <c r="P280" s="42" t="s">
        <v>2013</v>
      </c>
      <c r="Q280" s="42" t="s">
        <v>30</v>
      </c>
      <c r="R280" s="82" t="s">
        <v>1858</v>
      </c>
      <c r="S280" s="212">
        <v>64</v>
      </c>
      <c r="T280" s="212">
        <v>64</v>
      </c>
      <c r="U280" s="80">
        <v>64</v>
      </c>
      <c r="V280" s="212">
        <v>64</v>
      </c>
      <c r="W280" s="212">
        <v>64</v>
      </c>
      <c r="X280" s="212">
        <v>64</v>
      </c>
      <c r="Y280" s="243">
        <v>64</v>
      </c>
      <c r="Z280" s="245">
        <f>IF(
'Tablero de control'!$U280="NP",
 0,
  IF(
     'Tablero de control'!$Q280&lt;&gt;"Reducción",
     'Tablero de control'!$Y280*100/'Tablero de control'!$U280,
     IF(
       'Tablero de control'!$U280&gt;='Tablero de control'!$Y280,
       100,
       IF(
         'Tablero de control'!$S280&lt;='Tablero de control'!$Y280,
         0,
         (('Tablero de control'!$S280-'Tablero de control'!$U280)-('Tablero de control'!$Y280-'Tablero de control'!$U280))*100/('Tablero de control'!$S280-'Tablero de control'!$U280)
       )
     )
   )
)</f>
        <v>100</v>
      </c>
      <c r="AA280" s="254">
        <f>IF('Tablero de control'!$Z280&gt;100,100,'Tablero de control'!$Z280)</f>
        <v>100</v>
      </c>
      <c r="AB280" s="37" t="str">
        <f>IF(
  'Tablero de control'!$U280="NP",
  "NO PROGRAMADA",
  IF(
    OR('Tablero de control'!$Y280="",'Tablero de control'!$Z280&lt;=0),
    "SIN AVANCE",
    IF(
      'Tablero de control'!$Z280&lt;Parametros!$D$4*Parametros!$G$9,
      "MUY DEFICIENTE",
    IF(
      'Tablero de control'!$Z280&lt;Parametros!$D$4*Parametros!$G$8,
      "DEFICIENTE",
   IF(
      'Tablero de control'!$Z280&lt;Parametros!$D$4*Parametros!$G$7,
      "ACEPTABLE",
      IF(
        'Tablero de control'!$Z280&lt;Parametros!$D$4*Parametros!$G$6,
        "BUENO",
        IF(
          'Tablero de control'!$Z280&lt;Parametros!$D$4*Parametros!$G$5,
          "SATISFACTORIO",
          IF(
            'Tablero de control'!$Z280&gt;=Parametros!$D$4*Parametros!$G$4,
            "OPTIMO"
          )
        )
      )
    )
  )
)
)
)</f>
        <v>OPTIMO</v>
      </c>
    </row>
    <row r="281" spans="1:28" s="38" customFormat="1" ht="51" customHeight="1" x14ac:dyDescent="0.25">
      <c r="A281" s="286" t="s">
        <v>240</v>
      </c>
      <c r="B281" s="42" t="s">
        <v>251</v>
      </c>
      <c r="C281" s="42" t="s">
        <v>294</v>
      </c>
      <c r="D281" s="42" t="s">
        <v>349</v>
      </c>
      <c r="E281" s="42" t="s">
        <v>433</v>
      </c>
      <c r="F281" s="207">
        <v>0.9839</v>
      </c>
      <c r="G281" s="207">
        <v>0.98799999999999999</v>
      </c>
      <c r="H281" s="207" t="s">
        <v>1911</v>
      </c>
      <c r="I281" s="207" t="s">
        <v>1942</v>
      </c>
      <c r="J281" s="273">
        <v>278</v>
      </c>
      <c r="K281" s="42" t="s">
        <v>809</v>
      </c>
      <c r="L281" s="42">
        <v>1906041</v>
      </c>
      <c r="M281" s="42" t="s">
        <v>57</v>
      </c>
      <c r="N281" s="42">
        <v>190604100</v>
      </c>
      <c r="O281" s="42" t="s">
        <v>56</v>
      </c>
      <c r="P281" s="42" t="s">
        <v>2013</v>
      </c>
      <c r="Q281" s="42" t="s">
        <v>29</v>
      </c>
      <c r="R281" s="205" t="s">
        <v>1857</v>
      </c>
      <c r="S281" s="212">
        <v>32</v>
      </c>
      <c r="T281" s="216">
        <v>38</v>
      </c>
      <c r="U281" s="80">
        <v>32</v>
      </c>
      <c r="V281" s="216">
        <v>34</v>
      </c>
      <c r="W281" s="216">
        <v>36</v>
      </c>
      <c r="X281" s="216">
        <v>38</v>
      </c>
      <c r="Y281" s="243">
        <v>34</v>
      </c>
      <c r="Z281" s="245">
        <f>IF(
'Tablero de control'!$U281="NP",
 0,
  IF(
     'Tablero de control'!$Q281&lt;&gt;"Reducción",
     'Tablero de control'!$Y281*100/'Tablero de control'!$U281,
     IF(
       'Tablero de control'!$U281&gt;='Tablero de control'!$Y281,
       100,
       IF(
         'Tablero de control'!$S281&lt;='Tablero de control'!$Y281,
         0,
         (('Tablero de control'!$S281-'Tablero de control'!$U281)-('Tablero de control'!$Y281-'Tablero de control'!$U281))*100/('Tablero de control'!$S281-'Tablero de control'!$U281)
       )
     )
   )
)</f>
        <v>106.25</v>
      </c>
      <c r="AA281" s="254">
        <f>IF('Tablero de control'!$Z281&gt;100,100,'Tablero de control'!$Z281)</f>
        <v>100</v>
      </c>
      <c r="AB281" s="37" t="str">
        <f>IF(
  'Tablero de control'!$U281="NP",
  "NO PROGRAMADA",
  IF(
    OR('Tablero de control'!$Y281="",'Tablero de control'!$Z281&lt;=0),
    "SIN AVANCE",
    IF(
      'Tablero de control'!$Z281&lt;Parametros!$D$4*Parametros!$G$9,
      "MUY DEFICIENTE",
    IF(
      'Tablero de control'!$Z281&lt;Parametros!$D$4*Parametros!$G$8,
      "DEFICIENTE",
   IF(
      'Tablero de control'!$Z281&lt;Parametros!$D$4*Parametros!$G$7,
      "ACEPTABLE",
      IF(
        'Tablero de control'!$Z281&lt;Parametros!$D$4*Parametros!$G$6,
        "BUENO",
        IF(
          'Tablero de control'!$Z281&lt;Parametros!$D$4*Parametros!$G$5,
          "SATISFACTORIO",
          IF(
            'Tablero de control'!$Z281&gt;=Parametros!$D$4*Parametros!$G$4,
            "OPTIMO"
          )
        )
      )
    )
  )
)
)
)</f>
        <v>OPTIMO</v>
      </c>
    </row>
    <row r="282" spans="1:28" s="38" customFormat="1" ht="51" customHeight="1" x14ac:dyDescent="0.25">
      <c r="A282" s="286" t="s">
        <v>240</v>
      </c>
      <c r="B282" s="42" t="s">
        <v>251</v>
      </c>
      <c r="C282" s="42" t="s">
        <v>294</v>
      </c>
      <c r="D282" s="42" t="s">
        <v>349</v>
      </c>
      <c r="E282" s="42" t="s">
        <v>434</v>
      </c>
      <c r="F282" s="207">
        <v>0.92500000000000004</v>
      </c>
      <c r="G282" s="207">
        <v>0.95</v>
      </c>
      <c r="H282" s="207" t="s">
        <v>1911</v>
      </c>
      <c r="I282" s="207" t="s">
        <v>1942</v>
      </c>
      <c r="J282" s="273">
        <v>279</v>
      </c>
      <c r="K282" s="42" t="s">
        <v>810</v>
      </c>
      <c r="L282" s="42">
        <v>1906040</v>
      </c>
      <c r="M282" s="42" t="s">
        <v>55</v>
      </c>
      <c r="N282" s="42">
        <v>190604000</v>
      </c>
      <c r="O282" s="42" t="s">
        <v>1659</v>
      </c>
      <c r="P282" s="42" t="s">
        <v>2013</v>
      </c>
      <c r="Q282" s="42" t="s">
        <v>29</v>
      </c>
      <c r="R282" s="205" t="s">
        <v>1857</v>
      </c>
      <c r="S282" s="205">
        <v>100</v>
      </c>
      <c r="T282" s="205">
        <v>275</v>
      </c>
      <c r="U282" s="80">
        <v>150</v>
      </c>
      <c r="V282" s="205">
        <v>225</v>
      </c>
      <c r="W282" s="205">
        <v>250</v>
      </c>
      <c r="X282" s="205">
        <v>275</v>
      </c>
      <c r="Y282" s="243">
        <v>230</v>
      </c>
      <c r="Z282" s="245">
        <f>IF(
'Tablero de control'!$U282="NP",
 0,
  IF(
     'Tablero de control'!$Q282&lt;&gt;"Reducción",
     'Tablero de control'!$Y282*100/'Tablero de control'!$U282,
     IF(
       'Tablero de control'!$U282&gt;='Tablero de control'!$Y282,
       100,
       IF(
         'Tablero de control'!$S282&lt;='Tablero de control'!$Y282,
         0,
         (('Tablero de control'!$S282-'Tablero de control'!$U282)-('Tablero de control'!$Y282-'Tablero de control'!$U282))*100/('Tablero de control'!$S282-'Tablero de control'!$U282)
       )
     )
   )
)</f>
        <v>153.33333333333334</v>
      </c>
      <c r="AA282" s="254">
        <f>IF('Tablero de control'!$Z282&gt;100,100,'Tablero de control'!$Z282)</f>
        <v>100</v>
      </c>
      <c r="AB282" s="37" t="str">
        <f>IF(
  'Tablero de control'!$U282="NP",
  "NO PROGRAMADA",
  IF(
    OR('Tablero de control'!$Y282="",'Tablero de control'!$Z282&lt;=0),
    "SIN AVANCE",
    IF(
      'Tablero de control'!$Z282&lt;Parametros!$D$4*Parametros!$G$9,
      "MUY DEFICIENTE",
    IF(
      'Tablero de control'!$Z282&lt;Parametros!$D$4*Parametros!$G$8,
      "DEFICIENTE",
   IF(
      'Tablero de control'!$Z282&lt;Parametros!$D$4*Parametros!$G$7,
      "ACEPTABLE",
      IF(
        'Tablero de control'!$Z282&lt;Parametros!$D$4*Parametros!$G$6,
        "BUENO",
        IF(
          'Tablero de control'!$Z282&lt;Parametros!$D$4*Parametros!$G$5,
          "SATISFACTORIO",
          IF(
            'Tablero de control'!$Z282&gt;=Parametros!$D$4*Parametros!$G$4,
            "OPTIMO"
          )
        )
      )
    )
  )
)
)
)</f>
        <v>OPTIMO</v>
      </c>
    </row>
    <row r="283" spans="1:28" s="38" customFormat="1" ht="63.75" customHeight="1" x14ac:dyDescent="0.25">
      <c r="A283" s="286" t="s">
        <v>240</v>
      </c>
      <c r="B283" s="42" t="s">
        <v>251</v>
      </c>
      <c r="C283" s="42" t="s">
        <v>294</v>
      </c>
      <c r="D283" s="42" t="s">
        <v>349</v>
      </c>
      <c r="E283" s="42" t="s">
        <v>434</v>
      </c>
      <c r="F283" s="207">
        <v>0.92500000000000004</v>
      </c>
      <c r="G283" s="207">
        <v>0.95</v>
      </c>
      <c r="H283" s="207" t="s">
        <v>1911</v>
      </c>
      <c r="I283" s="207" t="s">
        <v>1942</v>
      </c>
      <c r="J283" s="273">
        <v>280</v>
      </c>
      <c r="K283" s="42" t="s">
        <v>811</v>
      </c>
      <c r="L283" s="42">
        <v>1906040</v>
      </c>
      <c r="M283" s="42" t="s">
        <v>55</v>
      </c>
      <c r="N283" s="42">
        <v>190604000</v>
      </c>
      <c r="O283" s="42" t="s">
        <v>1660</v>
      </c>
      <c r="P283" s="42" t="s">
        <v>2013</v>
      </c>
      <c r="Q283" s="42" t="s">
        <v>29</v>
      </c>
      <c r="R283" s="205" t="s">
        <v>1857</v>
      </c>
      <c r="S283" s="205">
        <v>40</v>
      </c>
      <c r="T283" s="205">
        <v>52</v>
      </c>
      <c r="U283" s="80">
        <v>43</v>
      </c>
      <c r="V283" s="205">
        <v>45</v>
      </c>
      <c r="W283" s="205">
        <v>49</v>
      </c>
      <c r="X283" s="205">
        <v>52</v>
      </c>
      <c r="Y283" s="243">
        <v>46</v>
      </c>
      <c r="Z283" s="245">
        <f>IF(
'Tablero de control'!$U283="NP",
 0,
  IF(
     'Tablero de control'!$Q283&lt;&gt;"Reducción",
     'Tablero de control'!$Y283*100/'Tablero de control'!$U283,
     IF(
       'Tablero de control'!$U283&gt;='Tablero de control'!$Y283,
       100,
       IF(
         'Tablero de control'!$S283&lt;='Tablero de control'!$Y283,
         0,
         (('Tablero de control'!$S283-'Tablero de control'!$U283)-('Tablero de control'!$Y283-'Tablero de control'!$U283))*100/('Tablero de control'!$S283-'Tablero de control'!$U283)
       )
     )
   )
)</f>
        <v>106.97674418604652</v>
      </c>
      <c r="AA283" s="254">
        <f>IF('Tablero de control'!$Z283&gt;100,100,'Tablero de control'!$Z283)</f>
        <v>100</v>
      </c>
      <c r="AB283" s="37" t="str">
        <f>IF(
  'Tablero de control'!$U283="NP",
  "NO PROGRAMADA",
  IF(
    OR('Tablero de control'!$Y283="",'Tablero de control'!$Z283&lt;=0),
    "SIN AVANCE",
    IF(
      'Tablero de control'!$Z283&lt;Parametros!$D$4*Parametros!$G$9,
      "MUY DEFICIENTE",
    IF(
      'Tablero de control'!$Z283&lt;Parametros!$D$4*Parametros!$G$8,
      "DEFICIENTE",
   IF(
      'Tablero de control'!$Z283&lt;Parametros!$D$4*Parametros!$G$7,
      "ACEPTABLE",
      IF(
        'Tablero de control'!$Z283&lt;Parametros!$D$4*Parametros!$G$6,
        "BUENO",
        IF(
          'Tablero de control'!$Z283&lt;Parametros!$D$4*Parametros!$G$5,
          "SATISFACTORIO",
          IF(
            'Tablero de control'!$Z283&gt;=Parametros!$D$4*Parametros!$G$4,
            "OPTIMO"
          )
        )
      )
    )
  )
)
)
)</f>
        <v>OPTIMO</v>
      </c>
    </row>
    <row r="284" spans="1:28" s="38" customFormat="1" ht="63.75" customHeight="1" x14ac:dyDescent="0.25">
      <c r="A284" s="286" t="s">
        <v>240</v>
      </c>
      <c r="B284" s="42" t="s">
        <v>251</v>
      </c>
      <c r="C284" s="42" t="s">
        <v>294</v>
      </c>
      <c r="D284" s="42" t="s">
        <v>349</v>
      </c>
      <c r="E284" s="42" t="s">
        <v>434</v>
      </c>
      <c r="F284" s="207">
        <v>0.92500000000000004</v>
      </c>
      <c r="G284" s="207">
        <v>0.95</v>
      </c>
      <c r="H284" s="207" t="s">
        <v>1911</v>
      </c>
      <c r="I284" s="207" t="s">
        <v>1942</v>
      </c>
      <c r="J284" s="273">
        <v>281</v>
      </c>
      <c r="K284" s="42" t="s">
        <v>812</v>
      </c>
      <c r="L284" s="42">
        <v>1906040</v>
      </c>
      <c r="M284" s="42" t="s">
        <v>55</v>
      </c>
      <c r="N284" s="42">
        <v>190604000</v>
      </c>
      <c r="O284" s="42" t="s">
        <v>1661</v>
      </c>
      <c r="P284" s="42" t="s">
        <v>2013</v>
      </c>
      <c r="Q284" s="42" t="s">
        <v>30</v>
      </c>
      <c r="R284" s="82" t="s">
        <v>1858</v>
      </c>
      <c r="S284" s="205">
        <v>21</v>
      </c>
      <c r="T284" s="205">
        <v>21</v>
      </c>
      <c r="U284" s="80">
        <v>21</v>
      </c>
      <c r="V284" s="205">
        <v>21</v>
      </c>
      <c r="W284" s="205">
        <v>21</v>
      </c>
      <c r="X284" s="205">
        <v>21</v>
      </c>
      <c r="Y284" s="243">
        <v>21</v>
      </c>
      <c r="Z284" s="245">
        <f>IF(
'Tablero de control'!$U284="NP",
 0,
  IF(
     'Tablero de control'!$Q284&lt;&gt;"Reducción",
     'Tablero de control'!$Y284*100/'Tablero de control'!$U284,
     IF(
       'Tablero de control'!$U284&gt;='Tablero de control'!$Y284,
       100,
       IF(
         'Tablero de control'!$S284&lt;='Tablero de control'!$Y284,
         0,
         (('Tablero de control'!$S284-'Tablero de control'!$U284)-('Tablero de control'!$Y284-'Tablero de control'!$U284))*100/('Tablero de control'!$S284-'Tablero de control'!$U284)
       )
     )
   )
)</f>
        <v>100</v>
      </c>
      <c r="AA284" s="254">
        <f>IF('Tablero de control'!$Z284&gt;100,100,'Tablero de control'!$Z284)</f>
        <v>100</v>
      </c>
      <c r="AB284" s="37" t="str">
        <f>IF(
  'Tablero de control'!$U284="NP",
  "NO PROGRAMADA",
  IF(
    OR('Tablero de control'!$Y284="",'Tablero de control'!$Z284&lt;=0),
    "SIN AVANCE",
    IF(
      'Tablero de control'!$Z284&lt;Parametros!$D$4*Parametros!$G$9,
      "MUY DEFICIENTE",
    IF(
      'Tablero de control'!$Z284&lt;Parametros!$D$4*Parametros!$G$8,
      "DEFICIENTE",
   IF(
      'Tablero de control'!$Z284&lt;Parametros!$D$4*Parametros!$G$7,
      "ACEPTABLE",
      IF(
        'Tablero de control'!$Z284&lt;Parametros!$D$4*Parametros!$G$6,
        "BUENO",
        IF(
          'Tablero de control'!$Z284&lt;Parametros!$D$4*Parametros!$G$5,
          "SATISFACTORIO",
          IF(
            'Tablero de control'!$Z284&gt;=Parametros!$D$4*Parametros!$G$4,
            "OPTIMO"
          )
        )
      )
    )
  )
)
)
)</f>
        <v>OPTIMO</v>
      </c>
    </row>
    <row r="285" spans="1:28" s="38" customFormat="1" ht="44.1" customHeight="1" x14ac:dyDescent="0.25">
      <c r="A285" s="286" t="s">
        <v>240</v>
      </c>
      <c r="B285" s="42" t="s">
        <v>251</v>
      </c>
      <c r="C285" s="42" t="s">
        <v>294</v>
      </c>
      <c r="D285" s="42" t="s">
        <v>349</v>
      </c>
      <c r="E285" s="42" t="s">
        <v>434</v>
      </c>
      <c r="F285" s="207">
        <v>0.92500000000000004</v>
      </c>
      <c r="G285" s="207">
        <v>0.95</v>
      </c>
      <c r="H285" s="207" t="s">
        <v>1911</v>
      </c>
      <c r="I285" s="207" t="s">
        <v>1942</v>
      </c>
      <c r="J285" s="273">
        <v>282</v>
      </c>
      <c r="K285" s="42" t="s">
        <v>813</v>
      </c>
      <c r="L285" s="42">
        <v>1906040</v>
      </c>
      <c r="M285" s="42" t="s">
        <v>55</v>
      </c>
      <c r="N285" s="42">
        <v>190604000</v>
      </c>
      <c r="O285" s="42" t="s">
        <v>1662</v>
      </c>
      <c r="P285" s="42" t="s">
        <v>2013</v>
      </c>
      <c r="Q285" s="42" t="s">
        <v>30</v>
      </c>
      <c r="R285" s="82" t="s">
        <v>1858</v>
      </c>
      <c r="S285" s="205">
        <v>44</v>
      </c>
      <c r="T285" s="205">
        <v>44</v>
      </c>
      <c r="U285" s="80">
        <v>44</v>
      </c>
      <c r="V285" s="205">
        <v>44</v>
      </c>
      <c r="W285" s="205">
        <v>44</v>
      </c>
      <c r="X285" s="205">
        <v>44</v>
      </c>
      <c r="Y285" s="243">
        <v>33</v>
      </c>
      <c r="Z285" s="245">
        <f>IF(
'Tablero de control'!$U285="NP",
 0,
  IF(
     'Tablero de control'!$Q285&lt;&gt;"Reducción",
     'Tablero de control'!$Y285*100/'Tablero de control'!$U285,
     IF(
       'Tablero de control'!$U285&gt;='Tablero de control'!$Y285,
       100,
       IF(
         'Tablero de control'!$S285&lt;='Tablero de control'!$Y285,
         0,
         (('Tablero de control'!$S285-'Tablero de control'!$U285)-('Tablero de control'!$Y285-'Tablero de control'!$U285))*100/('Tablero de control'!$S285-'Tablero de control'!$U285)
       )
     )
   )
)</f>
        <v>75</v>
      </c>
      <c r="AA285" s="254">
        <f>IF('Tablero de control'!$Z285&gt;100,100,'Tablero de control'!$Z285)</f>
        <v>75</v>
      </c>
      <c r="AB285" s="37" t="str">
        <f>IF(
  'Tablero de control'!$U285="NP",
  "NO PROGRAMADA",
  IF(
    OR('Tablero de control'!$Y285="",'Tablero de control'!$Z285&lt;=0),
    "SIN AVANCE",
    IF(
      'Tablero de control'!$Z285&lt;Parametros!$D$4*Parametros!$G$9,
      "MUY DEFICIENTE",
    IF(
      'Tablero de control'!$Z285&lt;Parametros!$D$4*Parametros!$G$8,
      "DEFICIENTE",
   IF(
      'Tablero de control'!$Z285&lt;Parametros!$D$4*Parametros!$G$7,
      "ACEPTABLE",
      IF(
        'Tablero de control'!$Z285&lt;Parametros!$D$4*Parametros!$G$6,
        "BUENO",
        IF(
          'Tablero de control'!$Z285&lt;Parametros!$D$4*Parametros!$G$5,
          "SATISFACTORIO",
          IF(
            'Tablero de control'!$Z285&gt;=Parametros!$D$4*Parametros!$G$4,
            "OPTIMO"
          )
        )
      )
    )
  )
)
)
)</f>
        <v>BUENO</v>
      </c>
    </row>
    <row r="286" spans="1:28" s="38" customFormat="1" ht="51" customHeight="1" x14ac:dyDescent="0.25">
      <c r="A286" s="286" t="s">
        <v>240</v>
      </c>
      <c r="B286" s="42" t="s">
        <v>251</v>
      </c>
      <c r="C286" s="42" t="s">
        <v>294</v>
      </c>
      <c r="D286" s="42" t="s">
        <v>349</v>
      </c>
      <c r="E286" s="42" t="s">
        <v>435</v>
      </c>
      <c r="F286" s="202">
        <v>62.1</v>
      </c>
      <c r="G286" s="211">
        <v>65</v>
      </c>
      <c r="H286" s="211" t="s">
        <v>1911</v>
      </c>
      <c r="I286" s="211" t="s">
        <v>1942</v>
      </c>
      <c r="J286" s="273">
        <v>283</v>
      </c>
      <c r="K286" s="42" t="s">
        <v>814</v>
      </c>
      <c r="L286" s="42">
        <v>1906039</v>
      </c>
      <c r="M286" s="42" t="s">
        <v>50</v>
      </c>
      <c r="N286" s="42">
        <v>190603900</v>
      </c>
      <c r="O286" s="42" t="s">
        <v>167</v>
      </c>
      <c r="P286" s="42" t="s">
        <v>2013</v>
      </c>
      <c r="Q286" s="42" t="s">
        <v>30</v>
      </c>
      <c r="R286" s="82" t="s">
        <v>1858</v>
      </c>
      <c r="S286" s="205">
        <v>1</v>
      </c>
      <c r="T286" s="205">
        <v>1</v>
      </c>
      <c r="U286" s="80">
        <v>1</v>
      </c>
      <c r="V286" s="205">
        <v>1</v>
      </c>
      <c r="W286" s="205">
        <v>1</v>
      </c>
      <c r="X286" s="205">
        <v>1</v>
      </c>
      <c r="Y286" s="243">
        <v>1</v>
      </c>
      <c r="Z286" s="245">
        <f>IF(
'Tablero de control'!$U286="NP",
 0,
  IF(
     'Tablero de control'!$Q286&lt;&gt;"Reducción",
     'Tablero de control'!$Y286*100/'Tablero de control'!$U286,
     IF(
       'Tablero de control'!$U286&gt;='Tablero de control'!$Y286,
       100,
       IF(
         'Tablero de control'!$S286&lt;='Tablero de control'!$Y286,
         0,
         (('Tablero de control'!$S286-'Tablero de control'!$U286)-('Tablero de control'!$Y286-'Tablero de control'!$U286))*100/('Tablero de control'!$S286-'Tablero de control'!$U286)
       )
     )
   )
)</f>
        <v>100</v>
      </c>
      <c r="AA286" s="254">
        <f>IF('Tablero de control'!$Z286&gt;100,100,'Tablero de control'!$Z286)</f>
        <v>100</v>
      </c>
      <c r="AB286" s="37" t="str">
        <f>IF(
  'Tablero de control'!$U286="NP",
  "NO PROGRAMADA",
  IF(
    OR('Tablero de control'!$Y286="",'Tablero de control'!$Z286&lt;=0),
    "SIN AVANCE",
    IF(
      'Tablero de control'!$Z286&lt;Parametros!$D$4*Parametros!$G$9,
      "MUY DEFICIENTE",
    IF(
      'Tablero de control'!$Z286&lt;Parametros!$D$4*Parametros!$G$8,
      "DEFICIENTE",
   IF(
      'Tablero de control'!$Z286&lt;Parametros!$D$4*Parametros!$G$7,
      "ACEPTABLE",
      IF(
        'Tablero de control'!$Z286&lt;Parametros!$D$4*Parametros!$G$6,
        "BUENO",
        IF(
          'Tablero de control'!$Z286&lt;Parametros!$D$4*Parametros!$G$5,
          "SATISFACTORIO",
          IF(
            'Tablero de control'!$Z286&gt;=Parametros!$D$4*Parametros!$G$4,
            "OPTIMO"
          )
        )
      )
    )
  )
)
)
)</f>
        <v>OPTIMO</v>
      </c>
    </row>
    <row r="287" spans="1:28" s="38" customFormat="1" ht="51" customHeight="1" x14ac:dyDescent="0.25">
      <c r="A287" s="286" t="s">
        <v>240</v>
      </c>
      <c r="B287" s="42" t="s">
        <v>251</v>
      </c>
      <c r="C287" s="42" t="s">
        <v>293</v>
      </c>
      <c r="D287" s="42" t="s">
        <v>349</v>
      </c>
      <c r="E287" s="42" t="s">
        <v>435</v>
      </c>
      <c r="F287" s="217">
        <v>62.1</v>
      </c>
      <c r="G287" s="218">
        <v>65</v>
      </c>
      <c r="H287" s="218" t="s">
        <v>1911</v>
      </c>
      <c r="I287" s="218" t="s">
        <v>1939</v>
      </c>
      <c r="J287" s="273">
        <v>284</v>
      </c>
      <c r="K287" s="42" t="s">
        <v>815</v>
      </c>
      <c r="L287" s="42">
        <v>1905052</v>
      </c>
      <c r="M287" s="42" t="s">
        <v>1283</v>
      </c>
      <c r="N287" s="42">
        <v>190505200</v>
      </c>
      <c r="O287" s="42" t="s">
        <v>1663</v>
      </c>
      <c r="P287" s="42" t="s">
        <v>2013</v>
      </c>
      <c r="Q287" s="42" t="s">
        <v>29</v>
      </c>
      <c r="R287" s="205" t="s">
        <v>1857</v>
      </c>
      <c r="S287" s="205">
        <v>10</v>
      </c>
      <c r="T287" s="205">
        <v>15</v>
      </c>
      <c r="U287" s="80">
        <v>10</v>
      </c>
      <c r="V287" s="205">
        <v>15</v>
      </c>
      <c r="W287" s="205">
        <v>15</v>
      </c>
      <c r="X287" s="205">
        <v>15</v>
      </c>
      <c r="Y287" s="243">
        <v>10</v>
      </c>
      <c r="Z287" s="245">
        <f>IF(
'Tablero de control'!$U287="NP",
 0,
  IF(
     'Tablero de control'!$Q287&lt;&gt;"Reducción",
     'Tablero de control'!$Y287*100/'Tablero de control'!$U287,
     IF(
       'Tablero de control'!$U287&gt;='Tablero de control'!$Y287,
       100,
       IF(
         'Tablero de control'!$S287&lt;='Tablero de control'!$Y287,
         0,
         (('Tablero de control'!$S287-'Tablero de control'!$U287)-('Tablero de control'!$Y287-'Tablero de control'!$U287))*100/('Tablero de control'!$S287-'Tablero de control'!$U287)
       )
     )
   )
)</f>
        <v>100</v>
      </c>
      <c r="AA287" s="254">
        <f>IF('Tablero de control'!$Z287&gt;100,100,'Tablero de control'!$Z287)</f>
        <v>100</v>
      </c>
      <c r="AB287" s="37" t="str">
        <f>IF(
  'Tablero de control'!$U287="NP",
  "NO PROGRAMADA",
  IF(
    OR('Tablero de control'!$Y287="",'Tablero de control'!$Z287&lt;=0),
    "SIN AVANCE",
    IF(
      'Tablero de control'!$Z287&lt;Parametros!$D$4*Parametros!$G$9,
      "MUY DEFICIENTE",
    IF(
      'Tablero de control'!$Z287&lt;Parametros!$D$4*Parametros!$G$8,
      "DEFICIENTE",
   IF(
      'Tablero de control'!$Z287&lt;Parametros!$D$4*Parametros!$G$7,
      "ACEPTABLE",
      IF(
        'Tablero de control'!$Z287&lt;Parametros!$D$4*Parametros!$G$6,
        "BUENO",
        IF(
          'Tablero de control'!$Z287&lt;Parametros!$D$4*Parametros!$G$5,
          "SATISFACTORIO",
          IF(
            'Tablero de control'!$Z287&gt;=Parametros!$D$4*Parametros!$G$4,
            "OPTIMO"
          )
        )
      )
    )
  )
)
)
)</f>
        <v>OPTIMO</v>
      </c>
    </row>
    <row r="288" spans="1:28" s="38" customFormat="1" ht="63.75" customHeight="1" x14ac:dyDescent="0.25">
      <c r="A288" s="286" t="s">
        <v>240</v>
      </c>
      <c r="B288" s="42" t="s">
        <v>251</v>
      </c>
      <c r="C288" s="42" t="s">
        <v>293</v>
      </c>
      <c r="D288" s="42" t="s">
        <v>349</v>
      </c>
      <c r="E288" s="42" t="s">
        <v>435</v>
      </c>
      <c r="F288" s="217">
        <v>62.1</v>
      </c>
      <c r="G288" s="218">
        <v>65</v>
      </c>
      <c r="H288" s="218" t="s">
        <v>1911</v>
      </c>
      <c r="I288" s="218" t="s">
        <v>1939</v>
      </c>
      <c r="J288" s="273">
        <v>285</v>
      </c>
      <c r="K288" s="42" t="s">
        <v>816</v>
      </c>
      <c r="L288" s="42">
        <v>1905015</v>
      </c>
      <c r="M288" s="42" t="s">
        <v>63</v>
      </c>
      <c r="N288" s="42">
        <v>190501505</v>
      </c>
      <c r="O288" s="42" t="s">
        <v>157</v>
      </c>
      <c r="P288" s="42" t="s">
        <v>2013</v>
      </c>
      <c r="Q288" s="42" t="s">
        <v>30</v>
      </c>
      <c r="R288" s="82" t="s">
        <v>1858</v>
      </c>
      <c r="S288" s="205">
        <v>3</v>
      </c>
      <c r="T288" s="205">
        <v>3</v>
      </c>
      <c r="U288" s="80">
        <v>3</v>
      </c>
      <c r="V288" s="205">
        <v>3</v>
      </c>
      <c r="W288" s="205">
        <v>3</v>
      </c>
      <c r="X288" s="205">
        <v>3</v>
      </c>
      <c r="Y288" s="243">
        <v>3</v>
      </c>
      <c r="Z288" s="245">
        <f>IF(
'Tablero de control'!$U288="NP",
 0,
  IF(
     'Tablero de control'!$Q288&lt;&gt;"Reducción",
     'Tablero de control'!$Y288*100/'Tablero de control'!$U288,
     IF(
       'Tablero de control'!$U288&gt;='Tablero de control'!$Y288,
       100,
       IF(
         'Tablero de control'!$S288&lt;='Tablero de control'!$Y288,
         0,
         (('Tablero de control'!$S288-'Tablero de control'!$U288)-('Tablero de control'!$Y288-'Tablero de control'!$U288))*100/('Tablero de control'!$S288-'Tablero de control'!$U288)
       )
     )
   )
)</f>
        <v>100</v>
      </c>
      <c r="AA288" s="254">
        <f>IF('Tablero de control'!$Z288&gt;100,100,'Tablero de control'!$Z288)</f>
        <v>100</v>
      </c>
      <c r="AB288" s="37" t="str">
        <f>IF(
  'Tablero de control'!$U288="NP",
  "NO PROGRAMADA",
  IF(
    OR('Tablero de control'!$Y288="",'Tablero de control'!$Z288&lt;=0),
    "SIN AVANCE",
    IF(
      'Tablero de control'!$Z288&lt;Parametros!$D$4*Parametros!$G$9,
      "MUY DEFICIENTE",
    IF(
      'Tablero de control'!$Z288&lt;Parametros!$D$4*Parametros!$G$8,
      "DEFICIENTE",
   IF(
      'Tablero de control'!$Z288&lt;Parametros!$D$4*Parametros!$G$7,
      "ACEPTABLE",
      IF(
        'Tablero de control'!$Z288&lt;Parametros!$D$4*Parametros!$G$6,
        "BUENO",
        IF(
          'Tablero de control'!$Z288&lt;Parametros!$D$4*Parametros!$G$5,
          "SATISFACTORIO",
          IF(
            'Tablero de control'!$Z288&gt;=Parametros!$D$4*Parametros!$G$4,
            "OPTIMO"
          )
        )
      )
    )
  )
)
)
)</f>
        <v>OPTIMO</v>
      </c>
    </row>
    <row r="289" spans="1:28" s="38" customFormat="1" ht="51" customHeight="1" x14ac:dyDescent="0.25">
      <c r="A289" s="286" t="s">
        <v>240</v>
      </c>
      <c r="B289" s="42" t="s">
        <v>251</v>
      </c>
      <c r="C289" s="42" t="s">
        <v>295</v>
      </c>
      <c r="D289" s="42" t="s">
        <v>349</v>
      </c>
      <c r="E289" s="42" t="s">
        <v>435</v>
      </c>
      <c r="F289" s="202">
        <v>62.1</v>
      </c>
      <c r="G289" s="211">
        <v>65</v>
      </c>
      <c r="H289" s="211" t="s">
        <v>1911</v>
      </c>
      <c r="I289" s="211" t="s">
        <v>1942</v>
      </c>
      <c r="J289" s="273">
        <v>286</v>
      </c>
      <c r="K289" s="42" t="s">
        <v>817</v>
      </c>
      <c r="L289" s="42">
        <v>1906024</v>
      </c>
      <c r="M289" s="42" t="s">
        <v>1284</v>
      </c>
      <c r="N289" s="42">
        <v>190602400</v>
      </c>
      <c r="O289" s="42" t="s">
        <v>163</v>
      </c>
      <c r="P289" s="42" t="s">
        <v>2013</v>
      </c>
      <c r="Q289" s="42" t="s">
        <v>30</v>
      </c>
      <c r="R289" s="82" t="s">
        <v>1858</v>
      </c>
      <c r="S289" s="204">
        <v>296</v>
      </c>
      <c r="T289" s="205">
        <v>296</v>
      </c>
      <c r="U289" s="80">
        <v>296</v>
      </c>
      <c r="V289" s="204">
        <v>296</v>
      </c>
      <c r="W289" s="204">
        <v>296</v>
      </c>
      <c r="X289" s="204">
        <v>296</v>
      </c>
      <c r="Y289" s="243">
        <v>296</v>
      </c>
      <c r="Z289" s="245">
        <f>IF(
'Tablero de control'!$U289="NP",
 0,
  IF(
     'Tablero de control'!$Q289&lt;&gt;"Reducción",
     'Tablero de control'!$Y289*100/'Tablero de control'!$U289,
     IF(
       'Tablero de control'!$U289&gt;='Tablero de control'!$Y289,
       100,
       IF(
         'Tablero de control'!$S289&lt;='Tablero de control'!$Y289,
         0,
         (('Tablero de control'!$S289-'Tablero de control'!$U289)-('Tablero de control'!$Y289-'Tablero de control'!$U289))*100/('Tablero de control'!$S289-'Tablero de control'!$U289)
       )
     )
   )
)</f>
        <v>100</v>
      </c>
      <c r="AA289" s="254">
        <f>IF('Tablero de control'!$Z289&gt;100,100,'Tablero de control'!$Z289)</f>
        <v>100</v>
      </c>
      <c r="AB289" s="37" t="str">
        <f>IF(
  'Tablero de control'!$U289="NP",
  "NO PROGRAMADA",
  IF(
    OR('Tablero de control'!$Y289="",'Tablero de control'!$Z289&lt;=0),
    "SIN AVANCE",
    IF(
      'Tablero de control'!$Z289&lt;Parametros!$D$4*Parametros!$G$9,
      "MUY DEFICIENTE",
    IF(
      'Tablero de control'!$Z289&lt;Parametros!$D$4*Parametros!$G$8,
      "DEFICIENTE",
   IF(
      'Tablero de control'!$Z289&lt;Parametros!$D$4*Parametros!$G$7,
      "ACEPTABLE",
      IF(
        'Tablero de control'!$Z289&lt;Parametros!$D$4*Parametros!$G$6,
        "BUENO",
        IF(
          'Tablero de control'!$Z289&lt;Parametros!$D$4*Parametros!$G$5,
          "SATISFACTORIO",
          IF(
            'Tablero de control'!$Z289&gt;=Parametros!$D$4*Parametros!$G$4,
            "OPTIMO"
          )
        )
      )
    )
  )
)
)
)</f>
        <v>OPTIMO</v>
      </c>
    </row>
    <row r="290" spans="1:28" s="38" customFormat="1" ht="38.25" customHeight="1" x14ac:dyDescent="0.25">
      <c r="A290" s="286" t="s">
        <v>240</v>
      </c>
      <c r="B290" s="42" t="s">
        <v>251</v>
      </c>
      <c r="C290" s="42" t="s">
        <v>295</v>
      </c>
      <c r="D290" s="42" t="s">
        <v>349</v>
      </c>
      <c r="E290" s="42" t="s">
        <v>435</v>
      </c>
      <c r="F290" s="202">
        <v>62.1</v>
      </c>
      <c r="G290" s="211">
        <v>65</v>
      </c>
      <c r="H290" s="211" t="s">
        <v>1911</v>
      </c>
      <c r="I290" s="211" t="s">
        <v>1942</v>
      </c>
      <c r="J290" s="273">
        <v>287</v>
      </c>
      <c r="K290" s="42" t="s">
        <v>818</v>
      </c>
      <c r="L290" s="42">
        <v>1906037</v>
      </c>
      <c r="M290" s="42" t="s">
        <v>63</v>
      </c>
      <c r="N290" s="42">
        <v>190603700</v>
      </c>
      <c r="O290" s="42" t="s">
        <v>167</v>
      </c>
      <c r="P290" s="42" t="s">
        <v>2013</v>
      </c>
      <c r="Q290" s="42" t="s">
        <v>30</v>
      </c>
      <c r="R290" s="205" t="s">
        <v>1858</v>
      </c>
      <c r="S290" s="204">
        <v>0</v>
      </c>
      <c r="T290" s="205">
        <v>1</v>
      </c>
      <c r="U290" s="80">
        <v>1</v>
      </c>
      <c r="V290" s="204">
        <v>1</v>
      </c>
      <c r="W290" s="204">
        <v>1</v>
      </c>
      <c r="X290" s="204">
        <v>1</v>
      </c>
      <c r="Y290" s="243">
        <v>1</v>
      </c>
      <c r="Z290" s="245">
        <f>IF(
'Tablero de control'!$U290="NP",
 0,
  IF(
     'Tablero de control'!$Q290&lt;&gt;"Reducción",
     'Tablero de control'!$Y290*100/'Tablero de control'!$U290,
     IF(
       'Tablero de control'!$U290&gt;='Tablero de control'!$Y290,
       100,
       IF(
         'Tablero de control'!$S290&lt;='Tablero de control'!$Y290,
         0,
         (('Tablero de control'!$S290-'Tablero de control'!$U290)-('Tablero de control'!$Y290-'Tablero de control'!$U290))*100/('Tablero de control'!$S290-'Tablero de control'!$U290)
       )
     )
   )
)</f>
        <v>100</v>
      </c>
      <c r="AA290" s="254">
        <f>IF('Tablero de control'!$Z290&gt;100,100,'Tablero de control'!$Z290)</f>
        <v>100</v>
      </c>
      <c r="AB290" s="37" t="str">
        <f>IF(
  'Tablero de control'!$U290="NP",
  "NO PROGRAMADA",
  IF(
    OR('Tablero de control'!$Y290="",'Tablero de control'!$Z290&lt;=0),
    "SIN AVANCE",
    IF(
      'Tablero de control'!$Z290&lt;Parametros!$D$4*Parametros!$G$9,
      "MUY DEFICIENTE",
    IF(
      'Tablero de control'!$Z290&lt;Parametros!$D$4*Parametros!$G$8,
      "DEFICIENTE",
   IF(
      'Tablero de control'!$Z290&lt;Parametros!$D$4*Parametros!$G$7,
      "ACEPTABLE",
      IF(
        'Tablero de control'!$Z290&lt;Parametros!$D$4*Parametros!$G$6,
        "BUENO",
        IF(
          'Tablero de control'!$Z290&lt;Parametros!$D$4*Parametros!$G$5,
          "SATISFACTORIO",
          IF(
            'Tablero de control'!$Z290&gt;=Parametros!$D$4*Parametros!$G$4,
            "OPTIMO"
          )
        )
      )
    )
  )
)
)
)</f>
        <v>OPTIMO</v>
      </c>
    </row>
    <row r="291" spans="1:28" s="38" customFormat="1" ht="39" customHeight="1" x14ac:dyDescent="0.25">
      <c r="A291" s="286" t="s">
        <v>240</v>
      </c>
      <c r="B291" s="42" t="s">
        <v>251</v>
      </c>
      <c r="C291" s="42" t="s">
        <v>295</v>
      </c>
      <c r="D291" s="42" t="s">
        <v>349</v>
      </c>
      <c r="E291" s="42" t="s">
        <v>435</v>
      </c>
      <c r="F291" s="202">
        <v>62.1</v>
      </c>
      <c r="G291" s="211">
        <v>65</v>
      </c>
      <c r="H291" s="211" t="s">
        <v>1911</v>
      </c>
      <c r="I291" s="211" t="s">
        <v>1942</v>
      </c>
      <c r="J291" s="273">
        <v>288</v>
      </c>
      <c r="K291" s="42" t="s">
        <v>819</v>
      </c>
      <c r="L291" s="42" t="s">
        <v>1285</v>
      </c>
      <c r="M291" s="42" t="s">
        <v>1286</v>
      </c>
      <c r="N291" s="42">
        <v>190604000</v>
      </c>
      <c r="O291" s="42" t="s">
        <v>62</v>
      </c>
      <c r="P291" s="42" t="s">
        <v>2013</v>
      </c>
      <c r="Q291" s="42" t="s">
        <v>30</v>
      </c>
      <c r="R291" s="82" t="s">
        <v>1858</v>
      </c>
      <c r="S291" s="204">
        <v>1</v>
      </c>
      <c r="T291" s="205">
        <v>1</v>
      </c>
      <c r="U291" s="80">
        <v>1</v>
      </c>
      <c r="V291" s="204">
        <v>1</v>
      </c>
      <c r="W291" s="204">
        <v>1</v>
      </c>
      <c r="X291" s="204">
        <v>1</v>
      </c>
      <c r="Y291" s="243">
        <v>1</v>
      </c>
      <c r="Z291" s="245">
        <f>IF(
'Tablero de control'!$U291="NP",
 0,
  IF(
     'Tablero de control'!$Q291&lt;&gt;"Reducción",
     'Tablero de control'!$Y291*100/'Tablero de control'!$U291,
     IF(
       'Tablero de control'!$U291&gt;='Tablero de control'!$Y291,
       100,
       IF(
         'Tablero de control'!$S291&lt;='Tablero de control'!$Y291,
         0,
         (('Tablero de control'!$S291-'Tablero de control'!$U291)-('Tablero de control'!$Y291-'Tablero de control'!$U291))*100/('Tablero de control'!$S291-'Tablero de control'!$U291)
       )
     )
   )
)</f>
        <v>100</v>
      </c>
      <c r="AA291" s="254">
        <f>IF('Tablero de control'!$Z291&gt;100,100,'Tablero de control'!$Z291)</f>
        <v>100</v>
      </c>
      <c r="AB291" s="37" t="str">
        <f>IF(
  'Tablero de control'!$U291="NP",
  "NO PROGRAMADA",
  IF(
    OR('Tablero de control'!$Y291="",'Tablero de control'!$Z291&lt;=0),
    "SIN AVANCE",
    IF(
      'Tablero de control'!$Z291&lt;Parametros!$D$4*Parametros!$G$9,
      "MUY DEFICIENTE",
    IF(
      'Tablero de control'!$Z291&lt;Parametros!$D$4*Parametros!$G$8,
      "DEFICIENTE",
   IF(
      'Tablero de control'!$Z291&lt;Parametros!$D$4*Parametros!$G$7,
      "ACEPTABLE",
      IF(
        'Tablero de control'!$Z291&lt;Parametros!$D$4*Parametros!$G$6,
        "BUENO",
        IF(
          'Tablero de control'!$Z291&lt;Parametros!$D$4*Parametros!$G$5,
          "SATISFACTORIO",
          IF(
            'Tablero de control'!$Z291&gt;=Parametros!$D$4*Parametros!$G$4,
            "OPTIMO"
          )
        )
      )
    )
  )
)
)
)</f>
        <v>OPTIMO</v>
      </c>
    </row>
    <row r="292" spans="1:28" s="38" customFormat="1" ht="43.5" customHeight="1" x14ac:dyDescent="0.25">
      <c r="A292" s="286" t="s">
        <v>240</v>
      </c>
      <c r="B292" s="42" t="s">
        <v>251</v>
      </c>
      <c r="C292" s="42" t="s">
        <v>295</v>
      </c>
      <c r="D292" s="42" t="s">
        <v>349</v>
      </c>
      <c r="E292" s="42" t="s">
        <v>435</v>
      </c>
      <c r="F292" s="202">
        <v>62.1</v>
      </c>
      <c r="G292" s="211">
        <v>65</v>
      </c>
      <c r="H292" s="211" t="s">
        <v>1911</v>
      </c>
      <c r="I292" s="211" t="s">
        <v>1942</v>
      </c>
      <c r="J292" s="273">
        <v>289</v>
      </c>
      <c r="K292" s="42" t="s">
        <v>820</v>
      </c>
      <c r="L292" s="42">
        <v>1906039</v>
      </c>
      <c r="M292" s="42" t="s">
        <v>1287</v>
      </c>
      <c r="N292" s="42">
        <v>190603900</v>
      </c>
      <c r="O292" s="42" t="s">
        <v>167</v>
      </c>
      <c r="P292" s="42" t="s">
        <v>2013</v>
      </c>
      <c r="Q292" s="42" t="s">
        <v>30</v>
      </c>
      <c r="R292" s="82" t="s">
        <v>1858</v>
      </c>
      <c r="S292" s="205">
        <v>1</v>
      </c>
      <c r="T292" s="205">
        <v>1</v>
      </c>
      <c r="U292" s="80">
        <v>1</v>
      </c>
      <c r="V292" s="205">
        <v>1</v>
      </c>
      <c r="W292" s="205">
        <v>1</v>
      </c>
      <c r="X292" s="205">
        <v>1</v>
      </c>
      <c r="Y292" s="243">
        <v>1</v>
      </c>
      <c r="Z292" s="245">
        <f>IF(
'Tablero de control'!$U292="NP",
 0,
  IF(
     'Tablero de control'!$Q292&lt;&gt;"Reducción",
     'Tablero de control'!$Y292*100/'Tablero de control'!$U292,
     IF(
       'Tablero de control'!$U292&gt;='Tablero de control'!$Y292,
       100,
       IF(
         'Tablero de control'!$S292&lt;='Tablero de control'!$Y292,
         0,
         (('Tablero de control'!$S292-'Tablero de control'!$U292)-('Tablero de control'!$Y292-'Tablero de control'!$U292))*100/('Tablero de control'!$S292-'Tablero de control'!$U292)
       )
     )
   )
)</f>
        <v>100</v>
      </c>
      <c r="AA292" s="254">
        <f>IF('Tablero de control'!$Z292&gt;100,100,'Tablero de control'!$Z292)</f>
        <v>100</v>
      </c>
      <c r="AB292" s="37" t="str">
        <f>IF(
  'Tablero de control'!$U292="NP",
  "NO PROGRAMADA",
  IF(
    OR('Tablero de control'!$Y292="",'Tablero de control'!$Z292&lt;=0),
    "SIN AVANCE",
    IF(
      'Tablero de control'!$Z292&lt;Parametros!$D$4*Parametros!$G$9,
      "MUY DEFICIENTE",
    IF(
      'Tablero de control'!$Z292&lt;Parametros!$D$4*Parametros!$G$8,
      "DEFICIENTE",
   IF(
      'Tablero de control'!$Z292&lt;Parametros!$D$4*Parametros!$G$7,
      "ACEPTABLE",
      IF(
        'Tablero de control'!$Z292&lt;Parametros!$D$4*Parametros!$G$6,
        "BUENO",
        IF(
          'Tablero de control'!$Z292&lt;Parametros!$D$4*Parametros!$G$5,
          "SATISFACTORIO",
          IF(
            'Tablero de control'!$Z292&gt;=Parametros!$D$4*Parametros!$G$4,
            "OPTIMO"
          )
        )
      )
    )
  )
)
)
)</f>
        <v>OPTIMO</v>
      </c>
    </row>
    <row r="293" spans="1:28" s="38" customFormat="1" ht="46.5" customHeight="1" x14ac:dyDescent="0.25">
      <c r="A293" s="286" t="s">
        <v>240</v>
      </c>
      <c r="B293" s="42" t="s">
        <v>251</v>
      </c>
      <c r="C293" s="42" t="s">
        <v>294</v>
      </c>
      <c r="D293" s="42" t="s">
        <v>349</v>
      </c>
      <c r="E293" s="42" t="s">
        <v>436</v>
      </c>
      <c r="F293" s="207">
        <v>0.92500000000000004</v>
      </c>
      <c r="G293" s="203">
        <v>0.95</v>
      </c>
      <c r="H293" s="203" t="s">
        <v>1911</v>
      </c>
      <c r="I293" s="203" t="s">
        <v>1942</v>
      </c>
      <c r="J293" s="273">
        <v>290</v>
      </c>
      <c r="K293" s="42" t="s">
        <v>821</v>
      </c>
      <c r="L293" s="42" t="s">
        <v>1288</v>
      </c>
      <c r="M293" s="42" t="s">
        <v>63</v>
      </c>
      <c r="N293" s="42">
        <v>190603700</v>
      </c>
      <c r="O293" s="42" t="s">
        <v>167</v>
      </c>
      <c r="P293" s="42" t="s">
        <v>2013</v>
      </c>
      <c r="Q293" s="42" t="s">
        <v>30</v>
      </c>
      <c r="R293" s="82" t="s">
        <v>1858</v>
      </c>
      <c r="S293" s="205">
        <v>1</v>
      </c>
      <c r="T293" s="205">
        <v>1</v>
      </c>
      <c r="U293" s="81" t="s">
        <v>10</v>
      </c>
      <c r="V293" s="205">
        <v>1</v>
      </c>
      <c r="W293" s="81" t="s">
        <v>10</v>
      </c>
      <c r="X293" s="205">
        <v>1</v>
      </c>
      <c r="Y293" s="243">
        <v>1</v>
      </c>
      <c r="Z293" s="245">
        <f>IF(
'Tablero de control'!$U293="NP",
 0,
  IF(
     'Tablero de control'!$Q293&lt;&gt;"Reducción",
     'Tablero de control'!$Y293*100/'Tablero de control'!$U293,
     IF(
       'Tablero de control'!$U293&gt;='Tablero de control'!$Y293,
       100,
       IF(
         'Tablero de control'!$S293&lt;='Tablero de control'!$Y293,
         0,
         (('Tablero de control'!$S293-'Tablero de control'!$U293)-('Tablero de control'!$Y293-'Tablero de control'!$U293))*100/('Tablero de control'!$S293-'Tablero de control'!$U293)
       )
     )
   )
)</f>
        <v>0</v>
      </c>
      <c r="AA293" s="254">
        <f>IF('Tablero de control'!$Z293&gt;100,100,'Tablero de control'!$Z293)</f>
        <v>0</v>
      </c>
      <c r="AB293" s="37" t="str">
        <f>IF(
  'Tablero de control'!$U293="NP",
  "NO PROGRAMADA",
  IF(
    OR('Tablero de control'!$Y293="",'Tablero de control'!$Z293&lt;=0),
    "SIN AVANCE",
    IF(
      'Tablero de control'!$Z293&lt;Parametros!$D$4*Parametros!$G$9,
      "MUY DEFICIENTE",
    IF(
      'Tablero de control'!$Z293&lt;Parametros!$D$4*Parametros!$G$8,
      "DEFICIENTE",
   IF(
      'Tablero de control'!$Z293&lt;Parametros!$D$4*Parametros!$G$7,
      "ACEPTABLE",
      IF(
        'Tablero de control'!$Z293&lt;Parametros!$D$4*Parametros!$G$6,
        "BUENO",
        IF(
          'Tablero de control'!$Z293&lt;Parametros!$D$4*Parametros!$G$5,
          "SATISFACTORIO",
          IF(
            'Tablero de control'!$Z293&gt;=Parametros!$D$4*Parametros!$G$4,
            "OPTIMO"
          )
        )
      )
    )
  )
)
)
)</f>
        <v>NO PROGRAMADA</v>
      </c>
    </row>
    <row r="294" spans="1:28" s="38" customFormat="1" ht="110.25" customHeight="1" x14ac:dyDescent="0.25">
      <c r="A294" s="286" t="s">
        <v>240</v>
      </c>
      <c r="B294" s="42" t="s">
        <v>251</v>
      </c>
      <c r="C294" s="42" t="s">
        <v>294</v>
      </c>
      <c r="D294" s="42" t="s">
        <v>349</v>
      </c>
      <c r="E294" s="42" t="s">
        <v>436</v>
      </c>
      <c r="F294" s="207">
        <v>0.92500000000000004</v>
      </c>
      <c r="G294" s="203">
        <v>0.95</v>
      </c>
      <c r="H294" s="203" t="s">
        <v>1911</v>
      </c>
      <c r="I294" s="203" t="s">
        <v>1942</v>
      </c>
      <c r="J294" s="273">
        <v>291</v>
      </c>
      <c r="K294" s="42" t="s">
        <v>822</v>
      </c>
      <c r="L294" s="42">
        <v>1906002</v>
      </c>
      <c r="M294" s="42" t="s">
        <v>1289</v>
      </c>
      <c r="N294" s="42">
        <v>190600200</v>
      </c>
      <c r="O294" s="42" t="s">
        <v>1289</v>
      </c>
      <c r="P294" s="42" t="s">
        <v>2015</v>
      </c>
      <c r="Q294" s="42" t="s">
        <v>29</v>
      </c>
      <c r="R294" s="205" t="s">
        <v>1858</v>
      </c>
      <c r="S294" s="205">
        <v>5</v>
      </c>
      <c r="T294" s="205">
        <v>15</v>
      </c>
      <c r="U294" s="81" t="s">
        <v>10</v>
      </c>
      <c r="V294" s="205">
        <v>5</v>
      </c>
      <c r="W294" s="205">
        <v>5</v>
      </c>
      <c r="X294" s="205">
        <v>5</v>
      </c>
      <c r="Y294" s="243">
        <v>0</v>
      </c>
      <c r="Z294" s="245">
        <f>IF(
'Tablero de control'!$U294="NP",
 0,
  IF(
     'Tablero de control'!$Q294&lt;&gt;"Reducción",
     'Tablero de control'!$Y294*100/'Tablero de control'!$U294,
     IF(
       'Tablero de control'!$U294&gt;='Tablero de control'!$Y294,
       100,
       IF(
         'Tablero de control'!$S294&lt;='Tablero de control'!$Y294,
         0,
         (('Tablero de control'!$S294-'Tablero de control'!$U294)-('Tablero de control'!$Y294-'Tablero de control'!$U294))*100/('Tablero de control'!$S294-'Tablero de control'!$U294)
       )
     )
   )
)</f>
        <v>0</v>
      </c>
      <c r="AA294" s="254">
        <f>IF('Tablero de control'!$Z294&gt;100,100,'Tablero de control'!$Z294)</f>
        <v>0</v>
      </c>
      <c r="AB294" s="37" t="str">
        <f>IF(
  'Tablero de control'!$U294="NP",
  "NO PROGRAMADA",
  IF(
    OR('Tablero de control'!$Y294="",'Tablero de control'!$Z294&lt;=0),
    "SIN AVANCE",
    IF(
      'Tablero de control'!$Z294&lt;Parametros!$D$4*Parametros!$G$9,
      "MUY DEFICIENTE",
    IF(
      'Tablero de control'!$Z294&lt;Parametros!$D$4*Parametros!$G$8,
      "DEFICIENTE",
   IF(
      'Tablero de control'!$Z294&lt;Parametros!$D$4*Parametros!$G$7,
      "ACEPTABLE",
      IF(
        'Tablero de control'!$Z294&lt;Parametros!$D$4*Parametros!$G$6,
        "BUENO",
        IF(
          'Tablero de control'!$Z294&lt;Parametros!$D$4*Parametros!$G$5,
          "SATISFACTORIO",
          IF(
            'Tablero de control'!$Z294&gt;=Parametros!$D$4*Parametros!$G$4,
            "OPTIMO"
          )
        )
      )
    )
  )
)
)
)</f>
        <v>NO PROGRAMADA</v>
      </c>
    </row>
    <row r="295" spans="1:28" s="38" customFormat="1" ht="89.25" customHeight="1" x14ac:dyDescent="0.25">
      <c r="A295" s="286" t="s">
        <v>240</v>
      </c>
      <c r="B295" s="42" t="s">
        <v>251</v>
      </c>
      <c r="C295" s="42" t="s">
        <v>294</v>
      </c>
      <c r="D295" s="42" t="s">
        <v>349</v>
      </c>
      <c r="E295" s="42" t="s">
        <v>436</v>
      </c>
      <c r="F295" s="207">
        <v>0.92500000000000004</v>
      </c>
      <c r="G295" s="203">
        <v>0.95</v>
      </c>
      <c r="H295" s="203" t="s">
        <v>1911</v>
      </c>
      <c r="I295" s="203" t="s">
        <v>1942</v>
      </c>
      <c r="J295" s="273">
        <v>292</v>
      </c>
      <c r="K295" s="42" t="s">
        <v>823</v>
      </c>
      <c r="L295" s="42" t="s">
        <v>1290</v>
      </c>
      <c r="M295" s="42" t="s">
        <v>1291</v>
      </c>
      <c r="N295" s="42">
        <v>190600900</v>
      </c>
      <c r="O295" s="42" t="s">
        <v>1291</v>
      </c>
      <c r="P295" s="42" t="s">
        <v>2015</v>
      </c>
      <c r="Q295" s="42" t="s">
        <v>29</v>
      </c>
      <c r="R295" s="205" t="s">
        <v>1858</v>
      </c>
      <c r="S295" s="205">
        <v>2</v>
      </c>
      <c r="T295" s="205">
        <v>4</v>
      </c>
      <c r="U295" s="81" t="s">
        <v>10</v>
      </c>
      <c r="V295" s="81" t="s">
        <v>10</v>
      </c>
      <c r="W295" s="205">
        <v>2</v>
      </c>
      <c r="X295" s="205">
        <v>2</v>
      </c>
      <c r="Y295" s="243">
        <v>0</v>
      </c>
      <c r="Z295" s="245">
        <f>IF(
'Tablero de control'!$U295="NP",
 0,
  IF(
     'Tablero de control'!$Q295&lt;&gt;"Reducción",
     'Tablero de control'!$Y295*100/'Tablero de control'!$U295,
     IF(
       'Tablero de control'!$U295&gt;='Tablero de control'!$Y295,
       100,
       IF(
         'Tablero de control'!$S295&lt;='Tablero de control'!$Y295,
         0,
         (('Tablero de control'!$S295-'Tablero de control'!$U295)-('Tablero de control'!$Y295-'Tablero de control'!$U295))*100/('Tablero de control'!$S295-'Tablero de control'!$U295)
       )
     )
   )
)</f>
        <v>0</v>
      </c>
      <c r="AA295" s="254">
        <f>IF('Tablero de control'!$Z295&gt;100,100,'Tablero de control'!$Z295)</f>
        <v>0</v>
      </c>
      <c r="AB295" s="37" t="str">
        <f>IF(
  'Tablero de control'!$U295="NP",
  "NO PROGRAMADA",
  IF(
    OR('Tablero de control'!$Y295="",'Tablero de control'!$Z295&lt;=0),
    "SIN AVANCE",
    IF(
      'Tablero de control'!$Z295&lt;Parametros!$D$4*Parametros!$G$9,
      "MUY DEFICIENTE",
    IF(
      'Tablero de control'!$Z295&lt;Parametros!$D$4*Parametros!$G$8,
      "DEFICIENTE",
   IF(
      'Tablero de control'!$Z295&lt;Parametros!$D$4*Parametros!$G$7,
      "ACEPTABLE",
      IF(
        'Tablero de control'!$Z295&lt;Parametros!$D$4*Parametros!$G$6,
        "BUENO",
        IF(
          'Tablero de control'!$Z295&lt;Parametros!$D$4*Parametros!$G$5,
          "SATISFACTORIO",
          IF(
            'Tablero de control'!$Z295&gt;=Parametros!$D$4*Parametros!$G$4,
            "OPTIMO"
          )
        )
      )
    )
  )
)
)
)</f>
        <v>NO PROGRAMADA</v>
      </c>
    </row>
    <row r="296" spans="1:28" s="38" customFormat="1" ht="90" customHeight="1" x14ac:dyDescent="0.25">
      <c r="A296" s="286" t="s">
        <v>240</v>
      </c>
      <c r="B296" s="42" t="s">
        <v>251</v>
      </c>
      <c r="C296" s="42" t="s">
        <v>294</v>
      </c>
      <c r="D296" s="42" t="s">
        <v>349</v>
      </c>
      <c r="E296" s="42" t="s">
        <v>436</v>
      </c>
      <c r="F296" s="207">
        <v>0.92500000000000004</v>
      </c>
      <c r="G296" s="203">
        <v>0.95</v>
      </c>
      <c r="H296" s="203" t="s">
        <v>1911</v>
      </c>
      <c r="I296" s="203" t="s">
        <v>1942</v>
      </c>
      <c r="J296" s="273">
        <v>293</v>
      </c>
      <c r="K296" s="42" t="s">
        <v>824</v>
      </c>
      <c r="L296" s="42" t="s">
        <v>1292</v>
      </c>
      <c r="M296" s="42" t="s">
        <v>1293</v>
      </c>
      <c r="N296" s="42">
        <v>190601100</v>
      </c>
      <c r="O296" s="42" t="s">
        <v>1293</v>
      </c>
      <c r="P296" s="42" t="s">
        <v>2015</v>
      </c>
      <c r="Q296" s="42" t="s">
        <v>29</v>
      </c>
      <c r="R296" s="205" t="s">
        <v>1858</v>
      </c>
      <c r="S296" s="205">
        <v>0</v>
      </c>
      <c r="T296" s="205">
        <v>2</v>
      </c>
      <c r="U296" s="81" t="s">
        <v>10</v>
      </c>
      <c r="V296" s="81" t="s">
        <v>10</v>
      </c>
      <c r="W296" s="81" t="s">
        <v>10</v>
      </c>
      <c r="X296" s="205">
        <v>2</v>
      </c>
      <c r="Y296" s="243">
        <v>0</v>
      </c>
      <c r="Z296" s="245">
        <f>IF(
'Tablero de control'!$U296="NP",
 0,
  IF(
     'Tablero de control'!$Q296&lt;&gt;"Reducción",
     'Tablero de control'!$Y296*100/'Tablero de control'!$U296,
     IF(
       'Tablero de control'!$U296&gt;='Tablero de control'!$Y296,
       100,
       IF(
         'Tablero de control'!$S296&lt;='Tablero de control'!$Y296,
         0,
         (('Tablero de control'!$S296-'Tablero de control'!$U296)-('Tablero de control'!$Y296-'Tablero de control'!$U296))*100/('Tablero de control'!$S296-'Tablero de control'!$U296)
       )
     )
   )
)</f>
        <v>0</v>
      </c>
      <c r="AA296" s="254">
        <f>IF('Tablero de control'!$Z296&gt;100,100,'Tablero de control'!$Z296)</f>
        <v>0</v>
      </c>
      <c r="AB296" s="37" t="str">
        <f>IF(
  'Tablero de control'!$U296="NP",
  "NO PROGRAMADA",
  IF(
    OR('Tablero de control'!$Y296="",'Tablero de control'!$Z296&lt;=0),
    "SIN AVANCE",
    IF(
      'Tablero de control'!$Z296&lt;Parametros!$D$4*Parametros!$G$9,
      "MUY DEFICIENTE",
    IF(
      'Tablero de control'!$Z296&lt;Parametros!$D$4*Parametros!$G$8,
      "DEFICIENTE",
   IF(
      'Tablero de control'!$Z296&lt;Parametros!$D$4*Parametros!$G$7,
      "ACEPTABLE",
      IF(
        'Tablero de control'!$Z296&lt;Parametros!$D$4*Parametros!$G$6,
        "BUENO",
        IF(
          'Tablero de control'!$Z296&lt;Parametros!$D$4*Parametros!$G$5,
          "SATISFACTORIO",
          IF(
            'Tablero de control'!$Z296&gt;=Parametros!$D$4*Parametros!$G$4,
            "OPTIMO"
          )
        )
      )
    )
  )
)
)
)</f>
        <v>NO PROGRAMADA</v>
      </c>
    </row>
    <row r="297" spans="1:28" s="38" customFormat="1" ht="58.5" customHeight="1" x14ac:dyDescent="0.25">
      <c r="A297" s="286" t="s">
        <v>240</v>
      </c>
      <c r="B297" s="42" t="s">
        <v>251</v>
      </c>
      <c r="C297" s="42" t="s">
        <v>294</v>
      </c>
      <c r="D297" s="42" t="s">
        <v>349</v>
      </c>
      <c r="E297" s="42" t="s">
        <v>436</v>
      </c>
      <c r="F297" s="207">
        <v>0.92500000000000004</v>
      </c>
      <c r="G297" s="203">
        <v>0.95</v>
      </c>
      <c r="H297" s="203" t="s">
        <v>1911</v>
      </c>
      <c r="I297" s="203" t="s">
        <v>1942</v>
      </c>
      <c r="J297" s="273">
        <v>294</v>
      </c>
      <c r="K297" s="42" t="s">
        <v>825</v>
      </c>
      <c r="L297" s="42" t="s">
        <v>1294</v>
      </c>
      <c r="M297" s="42" t="s">
        <v>1295</v>
      </c>
      <c r="N297" s="42">
        <v>190601600</v>
      </c>
      <c r="O297" s="42" t="s">
        <v>1664</v>
      </c>
      <c r="P297" s="42" t="s">
        <v>2015</v>
      </c>
      <c r="Q297" s="42" t="s">
        <v>29</v>
      </c>
      <c r="R297" s="205" t="s">
        <v>1858</v>
      </c>
      <c r="S297" s="205">
        <v>0</v>
      </c>
      <c r="T297" s="205">
        <v>2</v>
      </c>
      <c r="U297" s="81" t="s">
        <v>10</v>
      </c>
      <c r="V297" s="81" t="s">
        <v>10</v>
      </c>
      <c r="W297" s="81" t="s">
        <v>10</v>
      </c>
      <c r="X297" s="205">
        <v>2</v>
      </c>
      <c r="Y297" s="243">
        <v>0</v>
      </c>
      <c r="Z297" s="245">
        <f>IF(
'Tablero de control'!$U297="NP",
 0,
  IF(
     'Tablero de control'!$Q297&lt;&gt;"Reducción",
     'Tablero de control'!$Y297*100/'Tablero de control'!$U297,
     IF(
       'Tablero de control'!$U297&gt;='Tablero de control'!$Y297,
       100,
       IF(
         'Tablero de control'!$S297&lt;='Tablero de control'!$Y297,
         0,
         (('Tablero de control'!$S297-'Tablero de control'!$U297)-('Tablero de control'!$Y297-'Tablero de control'!$U297))*100/('Tablero de control'!$S297-'Tablero de control'!$U297)
       )
     )
   )
)</f>
        <v>0</v>
      </c>
      <c r="AA297" s="254">
        <f>IF('Tablero de control'!$Z297&gt;100,100,'Tablero de control'!$Z297)</f>
        <v>0</v>
      </c>
      <c r="AB297" s="37" t="str">
        <f>IF(
  'Tablero de control'!$U297="NP",
  "NO PROGRAMADA",
  IF(
    OR('Tablero de control'!$Y297="",'Tablero de control'!$Z297&lt;=0),
    "SIN AVANCE",
    IF(
      'Tablero de control'!$Z297&lt;Parametros!$D$4*Parametros!$G$9,
      "MUY DEFICIENTE",
    IF(
      'Tablero de control'!$Z297&lt;Parametros!$D$4*Parametros!$G$8,
      "DEFICIENTE",
   IF(
      'Tablero de control'!$Z297&lt;Parametros!$D$4*Parametros!$G$7,
      "ACEPTABLE",
      IF(
        'Tablero de control'!$Z297&lt;Parametros!$D$4*Parametros!$G$6,
        "BUENO",
        IF(
          'Tablero de control'!$Z297&lt;Parametros!$D$4*Parametros!$G$5,
          "SATISFACTORIO",
          IF(
            'Tablero de control'!$Z297&gt;=Parametros!$D$4*Parametros!$G$4,
            "OPTIMO"
          )
        )
      )
    )
  )
)
)
)</f>
        <v>NO PROGRAMADA</v>
      </c>
    </row>
    <row r="298" spans="1:28" s="38" customFormat="1" ht="69.75" customHeight="1" x14ac:dyDescent="0.25">
      <c r="A298" s="286" t="s">
        <v>240</v>
      </c>
      <c r="B298" s="42" t="s">
        <v>251</v>
      </c>
      <c r="C298" s="42" t="s">
        <v>294</v>
      </c>
      <c r="D298" s="42" t="s">
        <v>349</v>
      </c>
      <c r="E298" s="42" t="s">
        <v>436</v>
      </c>
      <c r="F298" s="207">
        <v>0.92500000000000004</v>
      </c>
      <c r="G298" s="203">
        <v>0.95</v>
      </c>
      <c r="H298" s="203" t="s">
        <v>1911</v>
      </c>
      <c r="I298" s="203" t="s">
        <v>1942</v>
      </c>
      <c r="J298" s="273">
        <v>295</v>
      </c>
      <c r="K298" s="42" t="s">
        <v>826</v>
      </c>
      <c r="L298" s="42" t="s">
        <v>1296</v>
      </c>
      <c r="M298" s="42" t="s">
        <v>1297</v>
      </c>
      <c r="N298" s="42">
        <v>190602200</v>
      </c>
      <c r="O298" s="42" t="s">
        <v>1665</v>
      </c>
      <c r="P298" s="42" t="s">
        <v>2015</v>
      </c>
      <c r="Q298" s="42" t="s">
        <v>29</v>
      </c>
      <c r="R298" s="205" t="s">
        <v>1858</v>
      </c>
      <c r="S298" s="205">
        <v>30</v>
      </c>
      <c r="T298" s="205">
        <v>39</v>
      </c>
      <c r="U298" s="80">
        <v>9</v>
      </c>
      <c r="V298" s="205">
        <v>10</v>
      </c>
      <c r="W298" s="205">
        <v>10</v>
      </c>
      <c r="X298" s="205">
        <v>10</v>
      </c>
      <c r="Y298" s="243">
        <v>8</v>
      </c>
      <c r="Z298" s="245">
        <f>IF(
'Tablero de control'!$U298="NP",
 0,
  IF(
     'Tablero de control'!$Q298&lt;&gt;"Reducción",
     'Tablero de control'!$Y298*100/'Tablero de control'!$U298,
     IF(
       'Tablero de control'!$U298&gt;='Tablero de control'!$Y298,
       100,
       IF(
         'Tablero de control'!$S298&lt;='Tablero de control'!$Y298,
         0,
         (('Tablero de control'!$S298-'Tablero de control'!$U298)-('Tablero de control'!$Y298-'Tablero de control'!$U298))*100/('Tablero de control'!$S298-'Tablero de control'!$U298)
       )
     )
   )
)</f>
        <v>88.888888888888886</v>
      </c>
      <c r="AA298" s="254">
        <f>IF('Tablero de control'!$Z298&gt;100,100,'Tablero de control'!$Z298)</f>
        <v>88.888888888888886</v>
      </c>
      <c r="AB298" s="37" t="str">
        <f>IF(
  'Tablero de control'!$U298="NP",
  "NO PROGRAMADA",
  IF(
    OR('Tablero de control'!$Y298="",'Tablero de control'!$Z298&lt;=0),
    "SIN AVANCE",
    IF(
      'Tablero de control'!$Z298&lt;Parametros!$D$4*Parametros!$G$9,
      "MUY DEFICIENTE",
    IF(
      'Tablero de control'!$Z298&lt;Parametros!$D$4*Parametros!$G$8,
      "DEFICIENTE",
   IF(
      'Tablero de control'!$Z298&lt;Parametros!$D$4*Parametros!$G$7,
      "ACEPTABLE",
      IF(
        'Tablero de control'!$Z298&lt;Parametros!$D$4*Parametros!$G$6,
        "BUENO",
        IF(
          'Tablero de control'!$Z298&lt;Parametros!$D$4*Parametros!$G$5,
          "SATISFACTORIO",
          IF(
            'Tablero de control'!$Z298&gt;=Parametros!$D$4*Parametros!$G$4,
            "OPTIMO"
          )
        )
      )
    )
  )
)
)
)</f>
        <v>BUENO</v>
      </c>
    </row>
    <row r="299" spans="1:28" s="38" customFormat="1" ht="51.75" customHeight="1" x14ac:dyDescent="0.25">
      <c r="A299" s="286" t="s">
        <v>240</v>
      </c>
      <c r="B299" s="42" t="s">
        <v>251</v>
      </c>
      <c r="C299" s="42" t="s">
        <v>294</v>
      </c>
      <c r="D299" s="42" t="s">
        <v>349</v>
      </c>
      <c r="E299" s="42" t="s">
        <v>436</v>
      </c>
      <c r="F299" s="207">
        <v>0.92500000000000004</v>
      </c>
      <c r="G299" s="203">
        <v>0.95</v>
      </c>
      <c r="H299" s="203" t="s">
        <v>1911</v>
      </c>
      <c r="I299" s="203" t="s">
        <v>1942</v>
      </c>
      <c r="J299" s="273">
        <v>296</v>
      </c>
      <c r="K299" s="42" t="s">
        <v>827</v>
      </c>
      <c r="L299" s="42" t="s">
        <v>1298</v>
      </c>
      <c r="M299" s="42" t="s">
        <v>1299</v>
      </c>
      <c r="N299" s="42">
        <v>190602600</v>
      </c>
      <c r="O299" s="42" t="s">
        <v>1666</v>
      </c>
      <c r="P299" s="42" t="s">
        <v>2015</v>
      </c>
      <c r="Q299" s="42" t="s">
        <v>29</v>
      </c>
      <c r="R299" s="205" t="s">
        <v>1858</v>
      </c>
      <c r="S299" s="212">
        <v>5172</v>
      </c>
      <c r="T299" s="212">
        <v>3500</v>
      </c>
      <c r="U299" s="80">
        <v>500</v>
      </c>
      <c r="V299" s="212">
        <v>1000</v>
      </c>
      <c r="W299" s="212">
        <v>1000</v>
      </c>
      <c r="X299" s="212">
        <v>1000</v>
      </c>
      <c r="Y299" s="243">
        <v>132</v>
      </c>
      <c r="Z299" s="245">
        <f>IF(
'Tablero de control'!$U299="NP",
 0,
  IF(
     'Tablero de control'!$Q299&lt;&gt;"Reducción",
     'Tablero de control'!$Y299*100/'Tablero de control'!$U299,
     IF(
       'Tablero de control'!$U299&gt;='Tablero de control'!$Y299,
       100,
       IF(
         'Tablero de control'!$S299&lt;='Tablero de control'!$Y299,
         0,
         (('Tablero de control'!$S299-'Tablero de control'!$U299)-('Tablero de control'!$Y299-'Tablero de control'!$U299))*100/('Tablero de control'!$S299-'Tablero de control'!$U299)
       )
     )
   )
)</f>
        <v>26.4</v>
      </c>
      <c r="AA299" s="254">
        <f>IF('Tablero de control'!$Z299&gt;100,100,'Tablero de control'!$Z299)</f>
        <v>26.4</v>
      </c>
      <c r="AB299" s="37" t="str">
        <f>IF(
  'Tablero de control'!$U299="NP",
  "NO PROGRAMADA",
  IF(
    OR('Tablero de control'!$Y299="",'Tablero de control'!$Z299&lt;=0),
    "SIN AVANCE",
    IF(
      'Tablero de control'!$Z299&lt;Parametros!$D$4*Parametros!$G$9,
      "MUY DEFICIENTE",
    IF(
      'Tablero de control'!$Z299&lt;Parametros!$D$4*Parametros!$G$8,
      "DEFICIENTE",
   IF(
      'Tablero de control'!$Z299&lt;Parametros!$D$4*Parametros!$G$7,
      "ACEPTABLE",
      IF(
        'Tablero de control'!$Z299&lt;Parametros!$D$4*Parametros!$G$6,
        "BUENO",
        IF(
          'Tablero de control'!$Z299&lt;Parametros!$D$4*Parametros!$G$5,
          "SATISFACTORIO",
          IF(
            'Tablero de control'!$Z299&gt;=Parametros!$D$4*Parametros!$G$4,
            "OPTIMO"
          )
        )
      )
    )
  )
)
)
)</f>
        <v>MUY DEFICIENTE</v>
      </c>
    </row>
    <row r="300" spans="1:28" s="38" customFormat="1" ht="72" customHeight="1" x14ac:dyDescent="0.25">
      <c r="A300" s="286" t="s">
        <v>240</v>
      </c>
      <c r="B300" s="42" t="s">
        <v>251</v>
      </c>
      <c r="C300" s="42" t="s">
        <v>294</v>
      </c>
      <c r="D300" s="42" t="s">
        <v>349</v>
      </c>
      <c r="E300" s="42" t="s">
        <v>436</v>
      </c>
      <c r="F300" s="207">
        <v>0.92500000000000004</v>
      </c>
      <c r="G300" s="203">
        <v>0.95</v>
      </c>
      <c r="H300" s="203" t="s">
        <v>1911</v>
      </c>
      <c r="I300" s="203" t="s">
        <v>1942</v>
      </c>
      <c r="J300" s="273">
        <v>297</v>
      </c>
      <c r="K300" s="42" t="s">
        <v>828</v>
      </c>
      <c r="L300" s="42" t="s">
        <v>1300</v>
      </c>
      <c r="M300" s="42" t="s">
        <v>1301</v>
      </c>
      <c r="N300" s="42">
        <v>190603000</v>
      </c>
      <c r="O300" s="42" t="s">
        <v>1301</v>
      </c>
      <c r="P300" s="42" t="s">
        <v>2015</v>
      </c>
      <c r="Q300" s="42" t="s">
        <v>29</v>
      </c>
      <c r="R300" s="205" t="s">
        <v>1858</v>
      </c>
      <c r="S300" s="205">
        <v>10</v>
      </c>
      <c r="T300" s="205">
        <v>35</v>
      </c>
      <c r="U300" s="80">
        <v>5</v>
      </c>
      <c r="V300" s="205">
        <v>10</v>
      </c>
      <c r="W300" s="205">
        <v>10</v>
      </c>
      <c r="X300" s="205">
        <v>10</v>
      </c>
      <c r="Y300" s="243">
        <v>4</v>
      </c>
      <c r="Z300" s="245">
        <f>IF(
'Tablero de control'!$U300="NP",
 0,
  IF(
     'Tablero de control'!$Q300&lt;&gt;"Reducción",
     'Tablero de control'!$Y300*100/'Tablero de control'!$U300,
     IF(
       'Tablero de control'!$U300&gt;='Tablero de control'!$Y300,
       100,
       IF(
         'Tablero de control'!$S300&lt;='Tablero de control'!$Y300,
         0,
         (('Tablero de control'!$S300-'Tablero de control'!$U300)-('Tablero de control'!$Y300-'Tablero de control'!$U300))*100/('Tablero de control'!$S300-'Tablero de control'!$U300)
       )
     )
   )
)</f>
        <v>80</v>
      </c>
      <c r="AA300" s="254">
        <f>IF('Tablero de control'!$Z300&gt;100,100,'Tablero de control'!$Z300)</f>
        <v>80</v>
      </c>
      <c r="AB300" s="37" t="str">
        <f>IF(
  'Tablero de control'!$U300="NP",
  "NO PROGRAMADA",
  IF(
    OR('Tablero de control'!$Y300="",'Tablero de control'!$Z300&lt;=0),
    "SIN AVANCE",
    IF(
      'Tablero de control'!$Z300&lt;Parametros!$D$4*Parametros!$G$9,
      "MUY DEFICIENTE",
    IF(
      'Tablero de control'!$Z300&lt;Parametros!$D$4*Parametros!$G$8,
      "DEFICIENTE",
   IF(
      'Tablero de control'!$Z300&lt;Parametros!$D$4*Parametros!$G$7,
      "ACEPTABLE",
      IF(
        'Tablero de control'!$Z300&lt;Parametros!$D$4*Parametros!$G$6,
        "BUENO",
        IF(
          'Tablero de control'!$Z300&lt;Parametros!$D$4*Parametros!$G$5,
          "SATISFACTORIO",
          IF(
            'Tablero de control'!$Z300&gt;=Parametros!$D$4*Parametros!$G$4,
            "OPTIMO"
          )
        )
      )
    )
  )
)
)
)</f>
        <v>BUENO</v>
      </c>
    </row>
    <row r="301" spans="1:28" s="38" customFormat="1" ht="69.75" customHeight="1" x14ac:dyDescent="0.25">
      <c r="A301" s="286" t="s">
        <v>240</v>
      </c>
      <c r="B301" s="42" t="s">
        <v>251</v>
      </c>
      <c r="C301" s="42" t="s">
        <v>294</v>
      </c>
      <c r="D301" s="42" t="s">
        <v>349</v>
      </c>
      <c r="E301" s="42" t="s">
        <v>436</v>
      </c>
      <c r="F301" s="207">
        <v>0.92500000000000004</v>
      </c>
      <c r="G301" s="203">
        <v>0.95</v>
      </c>
      <c r="H301" s="203" t="s">
        <v>1911</v>
      </c>
      <c r="I301" s="203" t="s">
        <v>1942</v>
      </c>
      <c r="J301" s="273">
        <v>298</v>
      </c>
      <c r="K301" s="42" t="s">
        <v>829</v>
      </c>
      <c r="L301" s="42" t="s">
        <v>1302</v>
      </c>
      <c r="M301" s="42" t="s">
        <v>1303</v>
      </c>
      <c r="N301" s="42">
        <v>190603300</v>
      </c>
      <c r="O301" s="42" t="s">
        <v>1303</v>
      </c>
      <c r="P301" s="42" t="s">
        <v>2015</v>
      </c>
      <c r="Q301" s="42" t="s">
        <v>29</v>
      </c>
      <c r="R301" s="205" t="s">
        <v>1858</v>
      </c>
      <c r="S301" s="205">
        <v>6</v>
      </c>
      <c r="T301" s="205">
        <v>24</v>
      </c>
      <c r="U301" s="80">
        <v>9</v>
      </c>
      <c r="V301" s="205">
        <v>5</v>
      </c>
      <c r="W301" s="205">
        <v>5</v>
      </c>
      <c r="X301" s="205">
        <v>5</v>
      </c>
      <c r="Y301" s="243">
        <v>5</v>
      </c>
      <c r="Z301" s="245">
        <f>IF(
'Tablero de control'!$U301="NP",
 0,
  IF(
     'Tablero de control'!$Q301&lt;&gt;"Reducción",
     'Tablero de control'!$Y301*100/'Tablero de control'!$U301,
     IF(
       'Tablero de control'!$U301&gt;='Tablero de control'!$Y301,
       100,
       IF(
         'Tablero de control'!$S301&lt;='Tablero de control'!$Y301,
         0,
         (('Tablero de control'!$S301-'Tablero de control'!$U301)-('Tablero de control'!$Y301-'Tablero de control'!$U301))*100/('Tablero de control'!$S301-'Tablero de control'!$U301)
       )
     )
   )
)</f>
        <v>55.555555555555557</v>
      </c>
      <c r="AA301" s="254">
        <f>IF('Tablero de control'!$Z301&gt;100,100,'Tablero de control'!$Z301)</f>
        <v>55.555555555555557</v>
      </c>
      <c r="AB301" s="37" t="str">
        <f>IF(
  'Tablero de control'!$U301="NP",
  "NO PROGRAMADA",
  IF(
    OR('Tablero de control'!$Y301="",'Tablero de control'!$Z301&lt;=0),
    "SIN AVANCE",
    IF(
      'Tablero de control'!$Z301&lt;Parametros!$D$4*Parametros!$G$9,
      "MUY DEFICIENTE",
    IF(
      'Tablero de control'!$Z301&lt;Parametros!$D$4*Parametros!$G$8,
      "DEFICIENTE",
   IF(
      'Tablero de control'!$Z301&lt;Parametros!$D$4*Parametros!$G$7,
      "ACEPTABLE",
      IF(
        'Tablero de control'!$Z301&lt;Parametros!$D$4*Parametros!$G$6,
        "BUENO",
        IF(
          'Tablero de control'!$Z301&lt;Parametros!$D$4*Parametros!$G$5,
          "SATISFACTORIO",
          IF(
            'Tablero de control'!$Z301&gt;=Parametros!$D$4*Parametros!$G$4,
            "OPTIMO"
          )
        )
      )
    )
  )
)
)
)</f>
        <v>ACEPTABLE</v>
      </c>
    </row>
    <row r="302" spans="1:28" s="38" customFormat="1" ht="72" customHeight="1" x14ac:dyDescent="0.25">
      <c r="A302" s="286" t="s">
        <v>240</v>
      </c>
      <c r="B302" s="42" t="s">
        <v>251</v>
      </c>
      <c r="C302" s="42" t="s">
        <v>294</v>
      </c>
      <c r="D302" s="42" t="s">
        <v>349</v>
      </c>
      <c r="E302" s="42" t="s">
        <v>437</v>
      </c>
      <c r="F302" s="207">
        <v>0.188</v>
      </c>
      <c r="G302" s="203">
        <v>0.22</v>
      </c>
      <c r="H302" s="203" t="s">
        <v>1911</v>
      </c>
      <c r="I302" s="203" t="s">
        <v>1942</v>
      </c>
      <c r="J302" s="273">
        <v>299</v>
      </c>
      <c r="K302" s="42" t="s">
        <v>830</v>
      </c>
      <c r="L302" s="42">
        <v>1906037</v>
      </c>
      <c r="M302" s="42" t="s">
        <v>63</v>
      </c>
      <c r="N302" s="42">
        <v>190603700</v>
      </c>
      <c r="O302" s="42" t="s">
        <v>1667</v>
      </c>
      <c r="P302" s="42" t="s">
        <v>2013</v>
      </c>
      <c r="Q302" s="42" t="s">
        <v>30</v>
      </c>
      <c r="R302" s="205" t="s">
        <v>1858</v>
      </c>
      <c r="S302" s="205">
        <v>0</v>
      </c>
      <c r="T302" s="212">
        <v>1</v>
      </c>
      <c r="U302" s="80">
        <v>1</v>
      </c>
      <c r="V302" s="205">
        <v>1</v>
      </c>
      <c r="W302" s="205">
        <v>1</v>
      </c>
      <c r="X302" s="212">
        <v>1</v>
      </c>
      <c r="Y302" s="243">
        <v>0.75</v>
      </c>
      <c r="Z302" s="245">
        <f>IF(
'Tablero de control'!$U302="NP",
 0,
  IF(
     'Tablero de control'!$Q302&lt;&gt;"Reducción",
     'Tablero de control'!$Y302*100/'Tablero de control'!$U302,
     IF(
       'Tablero de control'!$U302&gt;='Tablero de control'!$Y302,
       100,
       IF(
         'Tablero de control'!$S302&lt;='Tablero de control'!$Y302,
         0,
         (('Tablero de control'!$S302-'Tablero de control'!$U302)-('Tablero de control'!$Y302-'Tablero de control'!$U302))*100/('Tablero de control'!$S302-'Tablero de control'!$U302)
       )
     )
   )
)</f>
        <v>75</v>
      </c>
      <c r="AA302" s="254">
        <f>IF('Tablero de control'!$Z302&gt;100,100,'Tablero de control'!$Z302)</f>
        <v>75</v>
      </c>
      <c r="AB302" s="37" t="str">
        <f>IF(
  'Tablero de control'!$U302="NP",
  "NO PROGRAMADA",
  IF(
    OR('Tablero de control'!$Y302="",'Tablero de control'!$Z302&lt;=0),
    "SIN AVANCE",
    IF(
      'Tablero de control'!$Z302&lt;Parametros!$D$4*Parametros!$G$9,
      "MUY DEFICIENTE",
    IF(
      'Tablero de control'!$Z302&lt;Parametros!$D$4*Parametros!$G$8,
      "DEFICIENTE",
   IF(
      'Tablero de control'!$Z302&lt;Parametros!$D$4*Parametros!$G$7,
      "ACEPTABLE",
      IF(
        'Tablero de control'!$Z302&lt;Parametros!$D$4*Parametros!$G$6,
        "BUENO",
        IF(
          'Tablero de control'!$Z302&lt;Parametros!$D$4*Parametros!$G$5,
          "SATISFACTORIO",
          IF(
            'Tablero de control'!$Z302&gt;=Parametros!$D$4*Parametros!$G$4,
            "OPTIMO"
          )
        )
      )
    )
  )
)
)
)</f>
        <v>BUENO</v>
      </c>
    </row>
    <row r="303" spans="1:28" s="38" customFormat="1" ht="94.5" customHeight="1" x14ac:dyDescent="0.25">
      <c r="A303" s="286" t="s">
        <v>240</v>
      </c>
      <c r="B303" s="42" t="s">
        <v>251</v>
      </c>
      <c r="C303" s="42" t="s">
        <v>292</v>
      </c>
      <c r="D303" s="42" t="s">
        <v>349</v>
      </c>
      <c r="E303" s="42" t="s">
        <v>438</v>
      </c>
      <c r="F303" s="203" t="s">
        <v>513</v>
      </c>
      <c r="G303" s="203" t="s">
        <v>530</v>
      </c>
      <c r="H303" s="203" t="s">
        <v>1911</v>
      </c>
      <c r="I303" s="203" t="s">
        <v>1939</v>
      </c>
      <c r="J303" s="273">
        <v>300</v>
      </c>
      <c r="K303" s="42" t="s">
        <v>831</v>
      </c>
      <c r="L303" s="42">
        <v>1905015</v>
      </c>
      <c r="M303" s="42" t="s">
        <v>63</v>
      </c>
      <c r="N303" s="42">
        <v>190501500</v>
      </c>
      <c r="O303" s="42" t="s">
        <v>59</v>
      </c>
      <c r="P303" s="42" t="s">
        <v>2009</v>
      </c>
      <c r="Q303" s="42" t="s">
        <v>29</v>
      </c>
      <c r="R303" s="205" t="s">
        <v>1857</v>
      </c>
      <c r="S303" s="205">
        <v>10</v>
      </c>
      <c r="T303" s="205">
        <v>50</v>
      </c>
      <c r="U303" s="80">
        <v>12</v>
      </c>
      <c r="V303" s="205">
        <v>20</v>
      </c>
      <c r="W303" s="205">
        <v>35</v>
      </c>
      <c r="X303" s="205">
        <v>50</v>
      </c>
      <c r="Y303" s="243">
        <v>15</v>
      </c>
      <c r="Z303" s="245">
        <f>IF(
'Tablero de control'!$U303="NP",
 0,
  IF(
     'Tablero de control'!$Q303&lt;&gt;"Reducción",
     'Tablero de control'!$Y303*100/'Tablero de control'!$U303,
     IF(
       'Tablero de control'!$U303&gt;='Tablero de control'!$Y303,
       100,
       IF(
         'Tablero de control'!$S303&lt;='Tablero de control'!$Y303,
         0,
         (('Tablero de control'!$S303-'Tablero de control'!$U303)-('Tablero de control'!$Y303-'Tablero de control'!$U303))*100/('Tablero de control'!$S303-'Tablero de control'!$U303)
       )
     )
   )
)</f>
        <v>125</v>
      </c>
      <c r="AA303" s="254">
        <f>IF('Tablero de control'!$Z303&gt;100,100,'Tablero de control'!$Z303)</f>
        <v>100</v>
      </c>
      <c r="AB303" s="37" t="str">
        <f>IF(
  'Tablero de control'!$U303="NP",
  "NO PROGRAMADA",
  IF(
    OR('Tablero de control'!$Y303="",'Tablero de control'!$Z303&lt;=0),
    "SIN AVANCE",
    IF(
      'Tablero de control'!$Z303&lt;Parametros!$D$4*Parametros!$G$9,
      "MUY DEFICIENTE",
    IF(
      'Tablero de control'!$Z303&lt;Parametros!$D$4*Parametros!$G$8,
      "DEFICIENTE",
   IF(
      'Tablero de control'!$Z303&lt;Parametros!$D$4*Parametros!$G$7,
      "ACEPTABLE",
      IF(
        'Tablero de control'!$Z303&lt;Parametros!$D$4*Parametros!$G$6,
        "BUENO",
        IF(
          'Tablero de control'!$Z303&lt;Parametros!$D$4*Parametros!$G$5,
          "SATISFACTORIO",
          IF(
            'Tablero de control'!$Z303&gt;=Parametros!$D$4*Parametros!$G$4,
            "OPTIMO"
          )
        )
      )
    )
  )
)
)
)</f>
        <v>OPTIMO</v>
      </c>
    </row>
    <row r="304" spans="1:28" s="38" customFormat="1" ht="78.75" customHeight="1" x14ac:dyDescent="0.25">
      <c r="A304" s="286" t="s">
        <v>240</v>
      </c>
      <c r="B304" s="42" t="s">
        <v>251</v>
      </c>
      <c r="C304" s="42" t="s">
        <v>292</v>
      </c>
      <c r="D304" s="42" t="s">
        <v>349</v>
      </c>
      <c r="E304" s="42" t="s">
        <v>438</v>
      </c>
      <c r="F304" s="203" t="s">
        <v>513</v>
      </c>
      <c r="G304" s="203" t="s">
        <v>530</v>
      </c>
      <c r="H304" s="203" t="s">
        <v>1911</v>
      </c>
      <c r="I304" s="203" t="s">
        <v>1939</v>
      </c>
      <c r="J304" s="273">
        <v>301</v>
      </c>
      <c r="K304" s="42" t="s">
        <v>832</v>
      </c>
      <c r="L304" s="42" t="s">
        <v>1275</v>
      </c>
      <c r="M304" s="42" t="s">
        <v>55</v>
      </c>
      <c r="N304" s="42">
        <v>190505300</v>
      </c>
      <c r="O304" s="42" t="s">
        <v>62</v>
      </c>
      <c r="P304" s="42" t="s">
        <v>2009</v>
      </c>
      <c r="Q304" s="42" t="s">
        <v>29</v>
      </c>
      <c r="R304" s="205" t="s">
        <v>1857</v>
      </c>
      <c r="S304" s="205">
        <v>26</v>
      </c>
      <c r="T304" s="205">
        <v>38</v>
      </c>
      <c r="U304" s="80">
        <v>29</v>
      </c>
      <c r="V304" s="205">
        <v>32</v>
      </c>
      <c r="W304" s="205">
        <v>35</v>
      </c>
      <c r="X304" s="205">
        <v>38</v>
      </c>
      <c r="Y304" s="243">
        <v>30</v>
      </c>
      <c r="Z304" s="245">
        <f>IF(
'Tablero de control'!$U304="NP",
 0,
  IF(
     'Tablero de control'!$Q304&lt;&gt;"Reducción",
     'Tablero de control'!$Y304*100/'Tablero de control'!$U304,
     IF(
       'Tablero de control'!$U304&gt;='Tablero de control'!$Y304,
       100,
       IF(
         'Tablero de control'!$S304&lt;='Tablero de control'!$Y304,
         0,
         (('Tablero de control'!$S304-'Tablero de control'!$U304)-('Tablero de control'!$Y304-'Tablero de control'!$U304))*100/('Tablero de control'!$S304-'Tablero de control'!$U304)
       )
     )
   )
)</f>
        <v>103.44827586206897</v>
      </c>
      <c r="AA304" s="254">
        <f>IF('Tablero de control'!$Z304&gt;100,100,'Tablero de control'!$Z304)</f>
        <v>100</v>
      </c>
      <c r="AB304" s="37" t="str">
        <f>IF(
  'Tablero de control'!$U304="NP",
  "NO PROGRAMADA",
  IF(
    OR('Tablero de control'!$Y304="",'Tablero de control'!$Z304&lt;=0),
    "SIN AVANCE",
    IF(
      'Tablero de control'!$Z304&lt;Parametros!$D$4*Parametros!$G$9,
      "MUY DEFICIENTE",
    IF(
      'Tablero de control'!$Z304&lt;Parametros!$D$4*Parametros!$G$8,
      "DEFICIENTE",
   IF(
      'Tablero de control'!$Z304&lt;Parametros!$D$4*Parametros!$G$7,
      "ACEPTABLE",
      IF(
        'Tablero de control'!$Z304&lt;Parametros!$D$4*Parametros!$G$6,
        "BUENO",
        IF(
          'Tablero de control'!$Z304&lt;Parametros!$D$4*Parametros!$G$5,
          "SATISFACTORIO",
          IF(
            'Tablero de control'!$Z304&gt;=Parametros!$D$4*Parametros!$G$4,
            "OPTIMO"
          )
        )
      )
    )
  )
)
)
)</f>
        <v>OPTIMO</v>
      </c>
    </row>
    <row r="305" spans="1:28" s="38" customFormat="1" ht="72" customHeight="1" x14ac:dyDescent="0.25">
      <c r="A305" s="286" t="s">
        <v>240</v>
      </c>
      <c r="B305" s="42" t="s">
        <v>251</v>
      </c>
      <c r="C305" s="42" t="s">
        <v>292</v>
      </c>
      <c r="D305" s="42" t="s">
        <v>349</v>
      </c>
      <c r="E305" s="42" t="s">
        <v>439</v>
      </c>
      <c r="F305" s="202">
        <v>4.0999999999999996</v>
      </c>
      <c r="G305" s="206">
        <v>3.3</v>
      </c>
      <c r="H305" s="206" t="s">
        <v>1911</v>
      </c>
      <c r="I305" s="206" t="s">
        <v>1939</v>
      </c>
      <c r="J305" s="273">
        <v>302</v>
      </c>
      <c r="K305" s="42" t="s">
        <v>833</v>
      </c>
      <c r="L305" s="42">
        <v>1905050</v>
      </c>
      <c r="M305" s="42" t="s">
        <v>57</v>
      </c>
      <c r="N305" s="42">
        <v>190505001</v>
      </c>
      <c r="O305" s="42" t="s">
        <v>1668</v>
      </c>
      <c r="P305" s="42" t="s">
        <v>2009</v>
      </c>
      <c r="Q305" s="42" t="s">
        <v>30</v>
      </c>
      <c r="R305" s="82" t="s">
        <v>1858</v>
      </c>
      <c r="S305" s="219">
        <v>64</v>
      </c>
      <c r="T305" s="219">
        <v>64</v>
      </c>
      <c r="U305" s="80">
        <v>64</v>
      </c>
      <c r="V305" s="220">
        <v>64</v>
      </c>
      <c r="W305" s="220">
        <v>64</v>
      </c>
      <c r="X305" s="220">
        <v>64</v>
      </c>
      <c r="Y305" s="243">
        <v>64</v>
      </c>
      <c r="Z305" s="245">
        <f>IF(
'Tablero de control'!$U305="NP",
 0,
  IF(
     'Tablero de control'!$Q305&lt;&gt;"Reducción",
     'Tablero de control'!$Y305*100/'Tablero de control'!$U305,
     IF(
       'Tablero de control'!$U305&gt;='Tablero de control'!$Y305,
       100,
       IF(
         'Tablero de control'!$S305&lt;='Tablero de control'!$Y305,
         0,
         (('Tablero de control'!$S305-'Tablero de control'!$U305)-('Tablero de control'!$Y305-'Tablero de control'!$U305))*100/('Tablero de control'!$S305-'Tablero de control'!$U305)
       )
     )
   )
)</f>
        <v>100</v>
      </c>
      <c r="AA305" s="254">
        <f>IF('Tablero de control'!$Z305&gt;100,100,'Tablero de control'!$Z305)</f>
        <v>100</v>
      </c>
      <c r="AB305" s="37" t="str">
        <f>IF(
  'Tablero de control'!$U305="NP",
  "NO PROGRAMADA",
  IF(
    OR('Tablero de control'!$Y305="",'Tablero de control'!$Z305&lt;=0),
    "SIN AVANCE",
    IF(
      'Tablero de control'!$Z305&lt;Parametros!$D$4*Parametros!$G$9,
      "MUY DEFICIENTE",
    IF(
      'Tablero de control'!$Z305&lt;Parametros!$D$4*Parametros!$G$8,
      "DEFICIENTE",
   IF(
      'Tablero de control'!$Z305&lt;Parametros!$D$4*Parametros!$G$7,
      "ACEPTABLE",
      IF(
        'Tablero de control'!$Z305&lt;Parametros!$D$4*Parametros!$G$6,
        "BUENO",
        IF(
          'Tablero de control'!$Z305&lt;Parametros!$D$4*Parametros!$G$5,
          "SATISFACTORIO",
          IF(
            'Tablero de control'!$Z305&gt;=Parametros!$D$4*Parametros!$G$4,
            "OPTIMO"
          )
        )
      )
    )
  )
)
)
)</f>
        <v>OPTIMO</v>
      </c>
    </row>
    <row r="306" spans="1:28" s="38" customFormat="1" ht="72" customHeight="1" x14ac:dyDescent="0.25">
      <c r="A306" s="286" t="s">
        <v>240</v>
      </c>
      <c r="B306" s="42" t="s">
        <v>251</v>
      </c>
      <c r="C306" s="42" t="s">
        <v>292</v>
      </c>
      <c r="D306" s="42" t="s">
        <v>349</v>
      </c>
      <c r="E306" s="42" t="s">
        <v>439</v>
      </c>
      <c r="F306" s="202">
        <v>4.0999999999999996</v>
      </c>
      <c r="G306" s="206">
        <v>3.3</v>
      </c>
      <c r="H306" s="206" t="s">
        <v>1911</v>
      </c>
      <c r="I306" s="206" t="s">
        <v>1939</v>
      </c>
      <c r="J306" s="273">
        <v>303</v>
      </c>
      <c r="K306" s="42" t="s">
        <v>834</v>
      </c>
      <c r="L306" s="42">
        <v>1905028</v>
      </c>
      <c r="M306" s="42" t="s">
        <v>1304</v>
      </c>
      <c r="N306" s="42">
        <v>190502802</v>
      </c>
      <c r="O306" s="42" t="s">
        <v>1669</v>
      </c>
      <c r="P306" s="42" t="s">
        <v>2009</v>
      </c>
      <c r="Q306" s="42" t="s">
        <v>29</v>
      </c>
      <c r="R306" s="205" t="s">
        <v>1857</v>
      </c>
      <c r="S306" s="205">
        <v>27</v>
      </c>
      <c r="T306" s="205">
        <v>45</v>
      </c>
      <c r="U306" s="80">
        <v>30</v>
      </c>
      <c r="V306" s="205">
        <v>35</v>
      </c>
      <c r="W306" s="205">
        <v>40</v>
      </c>
      <c r="X306" s="205">
        <v>45</v>
      </c>
      <c r="Y306" s="243">
        <v>31</v>
      </c>
      <c r="Z306" s="245">
        <f>IF(
'Tablero de control'!$U306="NP",
 0,
  IF(
     'Tablero de control'!$Q306&lt;&gt;"Reducción",
     'Tablero de control'!$Y306*100/'Tablero de control'!$U306,
     IF(
       'Tablero de control'!$U306&gt;='Tablero de control'!$Y306,
       100,
       IF(
         'Tablero de control'!$S306&lt;='Tablero de control'!$Y306,
         0,
         (('Tablero de control'!$S306-'Tablero de control'!$U306)-('Tablero de control'!$Y306-'Tablero de control'!$U306))*100/('Tablero de control'!$S306-'Tablero de control'!$U306)
       )
     )
   )
)</f>
        <v>103.33333333333333</v>
      </c>
      <c r="AA306" s="254">
        <f>IF('Tablero de control'!$Z306&gt;100,100,'Tablero de control'!$Z306)</f>
        <v>100</v>
      </c>
      <c r="AB306" s="37" t="str">
        <f>IF(
  'Tablero de control'!$U306="NP",
  "NO PROGRAMADA",
  IF(
    OR('Tablero de control'!$Y306="",'Tablero de control'!$Z306&lt;=0),
    "SIN AVANCE",
    IF(
      'Tablero de control'!$Z306&lt;Parametros!$D$4*Parametros!$G$9,
      "MUY DEFICIENTE",
    IF(
      'Tablero de control'!$Z306&lt;Parametros!$D$4*Parametros!$G$8,
      "DEFICIENTE",
   IF(
      'Tablero de control'!$Z306&lt;Parametros!$D$4*Parametros!$G$7,
      "ACEPTABLE",
      IF(
        'Tablero de control'!$Z306&lt;Parametros!$D$4*Parametros!$G$6,
        "BUENO",
        IF(
          'Tablero de control'!$Z306&lt;Parametros!$D$4*Parametros!$G$5,
          "SATISFACTORIO",
          IF(
            'Tablero de control'!$Z306&gt;=Parametros!$D$4*Parametros!$G$4,
            "OPTIMO"
          )
        )
      )
    )
  )
)
)
)</f>
        <v>OPTIMO</v>
      </c>
    </row>
    <row r="307" spans="1:28" s="38" customFormat="1" ht="65.25" customHeight="1" x14ac:dyDescent="0.25">
      <c r="A307" s="286" t="s">
        <v>240</v>
      </c>
      <c r="B307" s="42" t="s">
        <v>251</v>
      </c>
      <c r="C307" s="42" t="s">
        <v>292</v>
      </c>
      <c r="D307" s="42" t="s">
        <v>349</v>
      </c>
      <c r="E307" s="42" t="s">
        <v>440</v>
      </c>
      <c r="F307" s="213">
        <v>0.27800000000000002</v>
      </c>
      <c r="G307" s="207">
        <v>0.35830000000000001</v>
      </c>
      <c r="H307" s="207" t="s">
        <v>1911</v>
      </c>
      <c r="I307" s="207" t="s">
        <v>1939</v>
      </c>
      <c r="J307" s="273">
        <v>304</v>
      </c>
      <c r="K307" s="42" t="s">
        <v>835</v>
      </c>
      <c r="L307" s="42">
        <v>1905025</v>
      </c>
      <c r="M307" s="42" t="s">
        <v>1305</v>
      </c>
      <c r="N307" s="42">
        <v>190502503</v>
      </c>
      <c r="O307" s="42" t="s">
        <v>1670</v>
      </c>
      <c r="P307" s="42" t="s">
        <v>2009</v>
      </c>
      <c r="Q307" s="42" t="s">
        <v>30</v>
      </c>
      <c r="R307" s="82" t="s">
        <v>1858</v>
      </c>
      <c r="S307" s="221">
        <v>7</v>
      </c>
      <c r="T307" s="221">
        <v>7</v>
      </c>
      <c r="U307" s="80">
        <v>7</v>
      </c>
      <c r="V307" s="221">
        <v>7</v>
      </c>
      <c r="W307" s="221">
        <v>7</v>
      </c>
      <c r="X307" s="221">
        <v>7</v>
      </c>
      <c r="Y307" s="243">
        <v>7</v>
      </c>
      <c r="Z307" s="245">
        <f>IF(
'Tablero de control'!$U307="NP",
 0,
  IF(
     'Tablero de control'!$Q307&lt;&gt;"Reducción",
     'Tablero de control'!$Y307*100/'Tablero de control'!$U307,
     IF(
       'Tablero de control'!$U307&gt;='Tablero de control'!$Y307,
       100,
       IF(
         'Tablero de control'!$S307&lt;='Tablero de control'!$Y307,
         0,
         (('Tablero de control'!$S307-'Tablero de control'!$U307)-('Tablero de control'!$Y307-'Tablero de control'!$U307))*100/('Tablero de control'!$S307-'Tablero de control'!$U307)
       )
     )
   )
)</f>
        <v>100</v>
      </c>
      <c r="AA307" s="254">
        <f>IF('Tablero de control'!$Z307&gt;100,100,'Tablero de control'!$Z307)</f>
        <v>100</v>
      </c>
      <c r="AB307" s="37" t="str">
        <f>IF(
  'Tablero de control'!$U307="NP",
  "NO PROGRAMADA",
  IF(
    OR('Tablero de control'!$Y307="",'Tablero de control'!$Z307&lt;=0),
    "SIN AVANCE",
    IF(
      'Tablero de control'!$Z307&lt;Parametros!$D$4*Parametros!$G$9,
      "MUY DEFICIENTE",
    IF(
      'Tablero de control'!$Z307&lt;Parametros!$D$4*Parametros!$G$8,
      "DEFICIENTE",
   IF(
      'Tablero de control'!$Z307&lt;Parametros!$D$4*Parametros!$G$7,
      "ACEPTABLE",
      IF(
        'Tablero de control'!$Z307&lt;Parametros!$D$4*Parametros!$G$6,
        "BUENO",
        IF(
          'Tablero de control'!$Z307&lt;Parametros!$D$4*Parametros!$G$5,
          "SATISFACTORIO",
          IF(
            'Tablero de control'!$Z307&gt;=Parametros!$D$4*Parametros!$G$4,
            "OPTIMO"
          )
        )
      )
    )
  )
)
)
)</f>
        <v>OPTIMO</v>
      </c>
    </row>
    <row r="308" spans="1:28" s="38" customFormat="1" ht="69" customHeight="1" x14ac:dyDescent="0.25">
      <c r="A308" s="286" t="s">
        <v>240</v>
      </c>
      <c r="B308" s="42" t="s">
        <v>251</v>
      </c>
      <c r="C308" s="42" t="s">
        <v>292</v>
      </c>
      <c r="D308" s="42" t="s">
        <v>349</v>
      </c>
      <c r="E308" s="42" t="s">
        <v>440</v>
      </c>
      <c r="F308" s="213">
        <v>0.27800000000000002</v>
      </c>
      <c r="G308" s="207">
        <v>0.35830000000000001</v>
      </c>
      <c r="H308" s="207" t="s">
        <v>1911</v>
      </c>
      <c r="I308" s="207" t="s">
        <v>1939</v>
      </c>
      <c r="J308" s="273">
        <v>305</v>
      </c>
      <c r="K308" s="42" t="s">
        <v>836</v>
      </c>
      <c r="L308" s="42">
        <v>1905015</v>
      </c>
      <c r="M308" s="42" t="s">
        <v>63</v>
      </c>
      <c r="N308" s="42">
        <v>190501500</v>
      </c>
      <c r="O308" s="42" t="s">
        <v>59</v>
      </c>
      <c r="P308" s="42" t="s">
        <v>2009</v>
      </c>
      <c r="Q308" s="42" t="s">
        <v>30</v>
      </c>
      <c r="R308" s="82" t="s">
        <v>1858</v>
      </c>
      <c r="S308" s="221">
        <v>64</v>
      </c>
      <c r="T308" s="221">
        <v>64</v>
      </c>
      <c r="U308" s="80">
        <v>64</v>
      </c>
      <c r="V308" s="221">
        <v>64</v>
      </c>
      <c r="W308" s="221">
        <v>64</v>
      </c>
      <c r="X308" s="221">
        <v>64</v>
      </c>
      <c r="Y308" s="243">
        <v>64</v>
      </c>
      <c r="Z308" s="245">
        <f>IF(
'Tablero de control'!$U308="NP",
 0,
  IF(
     'Tablero de control'!$Q308&lt;&gt;"Reducción",
     'Tablero de control'!$Y308*100/'Tablero de control'!$U308,
     IF(
       'Tablero de control'!$U308&gt;='Tablero de control'!$Y308,
       100,
       IF(
         'Tablero de control'!$S308&lt;='Tablero de control'!$Y308,
         0,
         (('Tablero de control'!$S308-'Tablero de control'!$U308)-('Tablero de control'!$Y308-'Tablero de control'!$U308))*100/('Tablero de control'!$S308-'Tablero de control'!$U308)
       )
     )
   )
)</f>
        <v>100</v>
      </c>
      <c r="AA308" s="254">
        <f>IF('Tablero de control'!$Z308&gt;100,100,'Tablero de control'!$Z308)</f>
        <v>100</v>
      </c>
      <c r="AB308" s="37" t="str">
        <f>IF(
  'Tablero de control'!$U308="NP",
  "NO PROGRAMADA",
  IF(
    OR('Tablero de control'!$Y308="",'Tablero de control'!$Z308&lt;=0),
    "SIN AVANCE",
    IF(
      'Tablero de control'!$Z308&lt;Parametros!$D$4*Parametros!$G$9,
      "MUY DEFICIENTE",
    IF(
      'Tablero de control'!$Z308&lt;Parametros!$D$4*Parametros!$G$8,
      "DEFICIENTE",
   IF(
      'Tablero de control'!$Z308&lt;Parametros!$D$4*Parametros!$G$7,
      "ACEPTABLE",
      IF(
        'Tablero de control'!$Z308&lt;Parametros!$D$4*Parametros!$G$6,
        "BUENO",
        IF(
          'Tablero de control'!$Z308&lt;Parametros!$D$4*Parametros!$G$5,
          "SATISFACTORIO",
          IF(
            'Tablero de control'!$Z308&gt;=Parametros!$D$4*Parametros!$G$4,
            "OPTIMO"
          )
        )
      )
    )
  )
)
)
)</f>
        <v>OPTIMO</v>
      </c>
    </row>
    <row r="309" spans="1:28" s="38" customFormat="1" ht="92.25" customHeight="1" x14ac:dyDescent="0.25">
      <c r="A309" s="286" t="s">
        <v>240</v>
      </c>
      <c r="B309" s="42" t="s">
        <v>251</v>
      </c>
      <c r="C309" s="42" t="s">
        <v>292</v>
      </c>
      <c r="D309" s="42" t="s">
        <v>349</v>
      </c>
      <c r="E309" s="42" t="s">
        <v>440</v>
      </c>
      <c r="F309" s="213">
        <v>0.27800000000000002</v>
      </c>
      <c r="G309" s="207">
        <v>0.35830000000000001</v>
      </c>
      <c r="H309" s="207" t="s">
        <v>1911</v>
      </c>
      <c r="I309" s="207" t="s">
        <v>1939</v>
      </c>
      <c r="J309" s="273">
        <v>306</v>
      </c>
      <c r="K309" s="42" t="s">
        <v>837</v>
      </c>
      <c r="L309" s="42">
        <v>1905049</v>
      </c>
      <c r="M309" s="42" t="s">
        <v>1306</v>
      </c>
      <c r="N309" s="42">
        <v>190504902</v>
      </c>
      <c r="O309" s="42" t="s">
        <v>1629</v>
      </c>
      <c r="P309" s="42" t="s">
        <v>2009</v>
      </c>
      <c r="Q309" s="42" t="s">
        <v>30</v>
      </c>
      <c r="R309" s="82" t="s">
        <v>1858</v>
      </c>
      <c r="S309" s="221">
        <v>64</v>
      </c>
      <c r="T309" s="221">
        <v>64</v>
      </c>
      <c r="U309" s="80">
        <v>64</v>
      </c>
      <c r="V309" s="221">
        <v>64</v>
      </c>
      <c r="W309" s="221">
        <v>64</v>
      </c>
      <c r="X309" s="221">
        <v>64</v>
      </c>
      <c r="Y309" s="243">
        <v>64</v>
      </c>
      <c r="Z309" s="245">
        <f>IF(
'Tablero de control'!$U309="NP",
 0,
  IF(
     'Tablero de control'!$Q309&lt;&gt;"Reducción",
     'Tablero de control'!$Y309*100/'Tablero de control'!$U309,
     IF(
       'Tablero de control'!$U309&gt;='Tablero de control'!$Y309,
       100,
       IF(
         'Tablero de control'!$S309&lt;='Tablero de control'!$Y309,
         0,
         (('Tablero de control'!$S309-'Tablero de control'!$U309)-('Tablero de control'!$Y309-'Tablero de control'!$U309))*100/('Tablero de control'!$S309-'Tablero de control'!$U309)
       )
     )
   )
)</f>
        <v>100</v>
      </c>
      <c r="AA309" s="254">
        <f>IF('Tablero de control'!$Z309&gt;100,100,'Tablero de control'!$Z309)</f>
        <v>100</v>
      </c>
      <c r="AB309" s="37" t="str">
        <f>IF(
  'Tablero de control'!$U309="NP",
  "NO PROGRAMADA",
  IF(
    OR('Tablero de control'!$Y309="",'Tablero de control'!$Z309&lt;=0),
    "SIN AVANCE",
    IF(
      'Tablero de control'!$Z309&lt;Parametros!$D$4*Parametros!$G$9,
      "MUY DEFICIENTE",
    IF(
      'Tablero de control'!$Z309&lt;Parametros!$D$4*Parametros!$G$8,
      "DEFICIENTE",
   IF(
      'Tablero de control'!$Z309&lt;Parametros!$D$4*Parametros!$G$7,
      "ACEPTABLE",
      IF(
        'Tablero de control'!$Z309&lt;Parametros!$D$4*Parametros!$G$6,
        "BUENO",
        IF(
          'Tablero de control'!$Z309&lt;Parametros!$D$4*Parametros!$G$5,
          "SATISFACTORIO",
          IF(
            'Tablero de control'!$Z309&gt;=Parametros!$D$4*Parametros!$G$4,
            "OPTIMO"
          )
        )
      )
    )
  )
)
)
)</f>
        <v>OPTIMO</v>
      </c>
    </row>
    <row r="310" spans="1:28" s="38" customFormat="1" ht="65.25" customHeight="1" x14ac:dyDescent="0.25">
      <c r="A310" s="286" t="s">
        <v>240</v>
      </c>
      <c r="B310" s="42" t="s">
        <v>251</v>
      </c>
      <c r="C310" s="42" t="s">
        <v>292</v>
      </c>
      <c r="D310" s="42" t="s">
        <v>349</v>
      </c>
      <c r="E310" s="42" t="s">
        <v>440</v>
      </c>
      <c r="F310" s="213">
        <v>0.27800000000000002</v>
      </c>
      <c r="G310" s="207">
        <v>0.35830000000000001</v>
      </c>
      <c r="H310" s="207" t="s">
        <v>1911</v>
      </c>
      <c r="I310" s="207" t="s">
        <v>1939</v>
      </c>
      <c r="J310" s="273">
        <v>307</v>
      </c>
      <c r="K310" s="42" t="s">
        <v>838</v>
      </c>
      <c r="L310" s="42" t="s">
        <v>1880</v>
      </c>
      <c r="M310" s="42" t="s">
        <v>120</v>
      </c>
      <c r="N310" s="42">
        <v>190503700</v>
      </c>
      <c r="O310" s="42" t="s">
        <v>178</v>
      </c>
      <c r="P310" s="42" t="s">
        <v>2009</v>
      </c>
      <c r="Q310" s="42" t="s">
        <v>29</v>
      </c>
      <c r="R310" s="221" t="s">
        <v>1857</v>
      </c>
      <c r="S310" s="221">
        <v>34.67</v>
      </c>
      <c r="T310" s="221">
        <v>49.06</v>
      </c>
      <c r="U310" s="80">
        <v>38.26</v>
      </c>
      <c r="V310" s="221">
        <v>41.86</v>
      </c>
      <c r="W310" s="221">
        <v>45.46</v>
      </c>
      <c r="X310" s="221">
        <v>49.06</v>
      </c>
      <c r="Y310" s="243">
        <v>38.28</v>
      </c>
      <c r="Z310" s="245">
        <f>IF(
'Tablero de control'!$U310="NP",
 0,
  IF(
     'Tablero de control'!$Q310&lt;&gt;"Reducción",
     'Tablero de control'!$Y310*100/'Tablero de control'!$U310,
     IF(
       'Tablero de control'!$U310&gt;='Tablero de control'!$Y310,
       100,
       IF(
         'Tablero de control'!$S310&lt;='Tablero de control'!$Y310,
         0,
         (('Tablero de control'!$S310-'Tablero de control'!$U310)-('Tablero de control'!$Y310-'Tablero de control'!$U310))*100/('Tablero de control'!$S310-'Tablero de control'!$U310)
       )
     )
   )
)</f>
        <v>100.05227391531626</v>
      </c>
      <c r="AA310" s="254">
        <f>IF('Tablero de control'!$Z310&gt;100,100,'Tablero de control'!$Z310)</f>
        <v>100</v>
      </c>
      <c r="AB310" s="37" t="str">
        <f>IF(
  'Tablero de control'!$U310="NP",
  "NO PROGRAMADA",
  IF(
    OR('Tablero de control'!$Y310="",'Tablero de control'!$Z310&lt;=0),
    "SIN AVANCE",
    IF(
      'Tablero de control'!$Z310&lt;Parametros!$D$4*Parametros!$G$9,
      "MUY DEFICIENTE",
    IF(
      'Tablero de control'!$Z310&lt;Parametros!$D$4*Parametros!$G$8,
      "DEFICIENTE",
   IF(
      'Tablero de control'!$Z310&lt;Parametros!$D$4*Parametros!$G$7,
      "ACEPTABLE",
      IF(
        'Tablero de control'!$Z310&lt;Parametros!$D$4*Parametros!$G$6,
        "BUENO",
        IF(
          'Tablero de control'!$Z310&lt;Parametros!$D$4*Parametros!$G$5,
          "SATISFACTORIO",
          IF(
            'Tablero de control'!$Z310&gt;=Parametros!$D$4*Parametros!$G$4,
            "OPTIMO"
          )
        )
      )
    )
  )
)
)
)</f>
        <v>OPTIMO</v>
      </c>
    </row>
    <row r="311" spans="1:28" s="38" customFormat="1" ht="59.25" customHeight="1" x14ac:dyDescent="0.25">
      <c r="A311" s="286" t="s">
        <v>240</v>
      </c>
      <c r="B311" s="42" t="s">
        <v>251</v>
      </c>
      <c r="C311" s="42" t="s">
        <v>292</v>
      </c>
      <c r="D311" s="42" t="s">
        <v>349</v>
      </c>
      <c r="E311" s="42" t="s">
        <v>440</v>
      </c>
      <c r="F311" s="213">
        <v>0.27800000000000002</v>
      </c>
      <c r="G311" s="207">
        <v>0.35830000000000001</v>
      </c>
      <c r="H311" s="207" t="s">
        <v>1911</v>
      </c>
      <c r="I311" s="207" t="s">
        <v>1939</v>
      </c>
      <c r="J311" s="273">
        <v>308</v>
      </c>
      <c r="K311" s="42" t="s">
        <v>839</v>
      </c>
      <c r="L311" s="42">
        <v>1905050</v>
      </c>
      <c r="M311" s="42" t="s">
        <v>1278</v>
      </c>
      <c r="N311" s="42">
        <v>190505000</v>
      </c>
      <c r="O311" s="42" t="s">
        <v>1671</v>
      </c>
      <c r="P311" s="42" t="s">
        <v>2009</v>
      </c>
      <c r="Q311" s="42" t="s">
        <v>30</v>
      </c>
      <c r="R311" s="82" t="s">
        <v>1858</v>
      </c>
      <c r="S311" s="221">
        <v>64</v>
      </c>
      <c r="T311" s="221">
        <v>64</v>
      </c>
      <c r="U311" s="80">
        <v>64</v>
      </c>
      <c r="V311" s="221">
        <v>64</v>
      </c>
      <c r="W311" s="221">
        <v>64</v>
      </c>
      <c r="X311" s="221">
        <v>64</v>
      </c>
      <c r="Y311" s="243">
        <v>64</v>
      </c>
      <c r="Z311" s="245">
        <f>IF(
'Tablero de control'!$U311="NP",
 0,
  IF(
     'Tablero de control'!$Q311&lt;&gt;"Reducción",
     'Tablero de control'!$Y311*100/'Tablero de control'!$U311,
     IF(
       'Tablero de control'!$U311&gt;='Tablero de control'!$Y311,
       100,
       IF(
         'Tablero de control'!$S311&lt;='Tablero de control'!$Y311,
         0,
         (('Tablero de control'!$S311-'Tablero de control'!$U311)-('Tablero de control'!$Y311-'Tablero de control'!$U311))*100/('Tablero de control'!$S311-'Tablero de control'!$U311)
       )
     )
   )
)</f>
        <v>100</v>
      </c>
      <c r="AA311" s="254">
        <f>IF('Tablero de control'!$Z311&gt;100,100,'Tablero de control'!$Z311)</f>
        <v>100</v>
      </c>
      <c r="AB311" s="37" t="str">
        <f>IF(
  'Tablero de control'!$U311="NP",
  "NO PROGRAMADA",
  IF(
    OR('Tablero de control'!$Y311="",'Tablero de control'!$Z311&lt;=0),
    "SIN AVANCE",
    IF(
      'Tablero de control'!$Z311&lt;Parametros!$D$4*Parametros!$G$9,
      "MUY DEFICIENTE",
    IF(
      'Tablero de control'!$Z311&lt;Parametros!$D$4*Parametros!$G$8,
      "DEFICIENTE",
   IF(
      'Tablero de control'!$Z311&lt;Parametros!$D$4*Parametros!$G$7,
      "ACEPTABLE",
      IF(
        'Tablero de control'!$Z311&lt;Parametros!$D$4*Parametros!$G$6,
        "BUENO",
        IF(
          'Tablero de control'!$Z311&lt;Parametros!$D$4*Parametros!$G$5,
          "SATISFACTORIO",
          IF(
            'Tablero de control'!$Z311&gt;=Parametros!$D$4*Parametros!$G$4,
            "OPTIMO"
          )
        )
      )
    )
  )
)
)
)</f>
        <v>OPTIMO</v>
      </c>
    </row>
    <row r="312" spans="1:28" s="38" customFormat="1" ht="61.5" customHeight="1" x14ac:dyDescent="0.25">
      <c r="A312" s="286" t="s">
        <v>240</v>
      </c>
      <c r="B312" s="42" t="s">
        <v>251</v>
      </c>
      <c r="C312" s="42" t="s">
        <v>292</v>
      </c>
      <c r="D312" s="42" t="s">
        <v>349</v>
      </c>
      <c r="E312" s="42" t="s">
        <v>441</v>
      </c>
      <c r="F312" s="222">
        <v>10</v>
      </c>
      <c r="G312" s="206">
        <v>8</v>
      </c>
      <c r="H312" s="206" t="s">
        <v>1911</v>
      </c>
      <c r="I312" s="206" t="s">
        <v>1939</v>
      </c>
      <c r="J312" s="273">
        <v>309</v>
      </c>
      <c r="K312" s="42" t="s">
        <v>840</v>
      </c>
      <c r="L312" s="42">
        <v>1905043</v>
      </c>
      <c r="M312" s="42" t="s">
        <v>1307</v>
      </c>
      <c r="N312" s="42">
        <v>190504300</v>
      </c>
      <c r="O312" s="42" t="s">
        <v>1672</v>
      </c>
      <c r="P312" s="42" t="s">
        <v>2014</v>
      </c>
      <c r="Q312" s="42" t="s">
        <v>29</v>
      </c>
      <c r="R312" s="206" t="s">
        <v>1857</v>
      </c>
      <c r="S312" s="206">
        <v>18</v>
      </c>
      <c r="T312" s="206">
        <v>22</v>
      </c>
      <c r="U312" s="80">
        <v>19</v>
      </c>
      <c r="V312" s="206">
        <v>20</v>
      </c>
      <c r="W312" s="206">
        <v>21</v>
      </c>
      <c r="X312" s="206">
        <v>22</v>
      </c>
      <c r="Y312" s="243">
        <v>19</v>
      </c>
      <c r="Z312" s="245">
        <f>IF(
'Tablero de control'!$U312="NP",
 0,
  IF(
     'Tablero de control'!$Q312&lt;&gt;"Reducción",
     'Tablero de control'!$Y312*100/'Tablero de control'!$U312,
     IF(
       'Tablero de control'!$U312&gt;='Tablero de control'!$Y312,
       100,
       IF(
         'Tablero de control'!$S312&lt;='Tablero de control'!$Y312,
         0,
         (('Tablero de control'!$S312-'Tablero de control'!$U312)-('Tablero de control'!$Y312-'Tablero de control'!$U312))*100/('Tablero de control'!$S312-'Tablero de control'!$U312)
       )
     )
   )
)</f>
        <v>100</v>
      </c>
      <c r="AA312" s="254">
        <f>IF('Tablero de control'!$Z312&gt;100,100,'Tablero de control'!$Z312)</f>
        <v>100</v>
      </c>
      <c r="AB312" s="37" t="str">
        <f>IF(
  'Tablero de control'!$U312="NP",
  "NO PROGRAMADA",
  IF(
    OR('Tablero de control'!$Y312="",'Tablero de control'!$Z312&lt;=0),
    "SIN AVANCE",
    IF(
      'Tablero de control'!$Z312&lt;Parametros!$D$4*Parametros!$G$9,
      "MUY DEFICIENTE",
    IF(
      'Tablero de control'!$Z312&lt;Parametros!$D$4*Parametros!$G$8,
      "DEFICIENTE",
   IF(
      'Tablero de control'!$Z312&lt;Parametros!$D$4*Parametros!$G$7,
      "ACEPTABLE",
      IF(
        'Tablero de control'!$Z312&lt;Parametros!$D$4*Parametros!$G$6,
        "BUENO",
        IF(
          'Tablero de control'!$Z312&lt;Parametros!$D$4*Parametros!$G$5,
          "SATISFACTORIO",
          IF(
            'Tablero de control'!$Z312&gt;=Parametros!$D$4*Parametros!$G$4,
            "OPTIMO"
          )
        )
      )
    )
  )
)
)
)</f>
        <v>OPTIMO</v>
      </c>
    </row>
    <row r="313" spans="1:28" s="38" customFormat="1" ht="54.75" customHeight="1" x14ac:dyDescent="0.25">
      <c r="A313" s="286" t="s">
        <v>240</v>
      </c>
      <c r="B313" s="42" t="s">
        <v>251</v>
      </c>
      <c r="C313" s="42" t="s">
        <v>293</v>
      </c>
      <c r="D313" s="42" t="s">
        <v>349</v>
      </c>
      <c r="E313" s="42" t="s">
        <v>422</v>
      </c>
      <c r="F313" s="213">
        <v>0.89900000000000002</v>
      </c>
      <c r="G313" s="203">
        <v>0.92</v>
      </c>
      <c r="H313" s="203" t="s">
        <v>1911</v>
      </c>
      <c r="I313" s="203" t="s">
        <v>1938</v>
      </c>
      <c r="J313" s="273">
        <v>310</v>
      </c>
      <c r="K313" s="42" t="s">
        <v>841</v>
      </c>
      <c r="L313" s="42">
        <v>1903001</v>
      </c>
      <c r="M313" s="42" t="s">
        <v>50</v>
      </c>
      <c r="N313" s="42">
        <v>190300100</v>
      </c>
      <c r="O313" s="42" t="s">
        <v>1673</v>
      </c>
      <c r="P313" s="42" t="s">
        <v>2012</v>
      </c>
      <c r="Q313" s="42" t="s">
        <v>30</v>
      </c>
      <c r="R313" s="82" t="s">
        <v>1858</v>
      </c>
      <c r="S313" s="206">
        <v>5</v>
      </c>
      <c r="T313" s="206">
        <v>5</v>
      </c>
      <c r="U313" s="80">
        <v>5</v>
      </c>
      <c r="V313" s="206">
        <v>5</v>
      </c>
      <c r="W313" s="206">
        <v>5</v>
      </c>
      <c r="X313" s="206">
        <v>5</v>
      </c>
      <c r="Y313" s="243">
        <v>5</v>
      </c>
      <c r="Z313" s="245">
        <f>IF(
'Tablero de control'!$U313="NP",
 0,
  IF(
     'Tablero de control'!$Q313&lt;&gt;"Reducción",
     'Tablero de control'!$Y313*100/'Tablero de control'!$U313,
     IF(
       'Tablero de control'!$U313&gt;='Tablero de control'!$Y313,
       100,
       IF(
         'Tablero de control'!$S313&lt;='Tablero de control'!$Y313,
         0,
         (('Tablero de control'!$S313-'Tablero de control'!$U313)-('Tablero de control'!$Y313-'Tablero de control'!$U313))*100/('Tablero de control'!$S313-'Tablero de control'!$U313)
       )
     )
   )
)</f>
        <v>100</v>
      </c>
      <c r="AA313" s="254">
        <f>IF('Tablero de control'!$Z313&gt;100,100,'Tablero de control'!$Z313)</f>
        <v>100</v>
      </c>
      <c r="AB313" s="37" t="str">
        <f>IF(
  'Tablero de control'!$U313="NP",
  "NO PROGRAMADA",
  IF(
    OR('Tablero de control'!$Y313="",'Tablero de control'!$Z313&lt;=0),
    "SIN AVANCE",
    IF(
      'Tablero de control'!$Z313&lt;Parametros!$D$4*Parametros!$G$9,
      "MUY DEFICIENTE",
    IF(
      'Tablero de control'!$Z313&lt;Parametros!$D$4*Parametros!$G$8,
      "DEFICIENTE",
   IF(
      'Tablero de control'!$Z313&lt;Parametros!$D$4*Parametros!$G$7,
      "ACEPTABLE",
      IF(
        'Tablero de control'!$Z313&lt;Parametros!$D$4*Parametros!$G$6,
        "BUENO",
        IF(
          'Tablero de control'!$Z313&lt;Parametros!$D$4*Parametros!$G$5,
          "SATISFACTORIO",
          IF(
            'Tablero de control'!$Z313&gt;=Parametros!$D$4*Parametros!$G$4,
            "OPTIMO"
          )
        )
      )
    )
  )
)
)
)</f>
        <v>OPTIMO</v>
      </c>
    </row>
    <row r="314" spans="1:28" s="38" customFormat="1" ht="54" customHeight="1" x14ac:dyDescent="0.25">
      <c r="A314" s="286" t="s">
        <v>240</v>
      </c>
      <c r="B314" s="42" t="s">
        <v>251</v>
      </c>
      <c r="C314" s="42" t="s">
        <v>293</v>
      </c>
      <c r="D314" s="42" t="s">
        <v>349</v>
      </c>
      <c r="E314" s="42" t="s">
        <v>422</v>
      </c>
      <c r="F314" s="213">
        <v>0.89900000000000002</v>
      </c>
      <c r="G314" s="203">
        <v>0.92</v>
      </c>
      <c r="H314" s="203" t="s">
        <v>1911</v>
      </c>
      <c r="I314" s="203" t="s">
        <v>1938</v>
      </c>
      <c r="J314" s="273">
        <v>311</v>
      </c>
      <c r="K314" s="42" t="s">
        <v>842</v>
      </c>
      <c r="L314" s="42">
        <v>1903046</v>
      </c>
      <c r="M314" s="42" t="s">
        <v>137</v>
      </c>
      <c r="N314" s="42">
        <v>190304600</v>
      </c>
      <c r="O314" s="42" t="s">
        <v>1674</v>
      </c>
      <c r="P314" s="42" t="s">
        <v>2012</v>
      </c>
      <c r="Q314" s="42" t="s">
        <v>30</v>
      </c>
      <c r="R314" s="82" t="s">
        <v>1858</v>
      </c>
      <c r="S314" s="206">
        <v>4</v>
      </c>
      <c r="T314" s="206">
        <v>4</v>
      </c>
      <c r="U314" s="80">
        <v>1</v>
      </c>
      <c r="V314" s="206">
        <v>1</v>
      </c>
      <c r="W314" s="206">
        <v>1</v>
      </c>
      <c r="X314" s="206">
        <v>1</v>
      </c>
      <c r="Y314" s="243">
        <v>34</v>
      </c>
      <c r="Z314" s="245">
        <f>IF(
'Tablero de control'!$U314="NP",
 0,
  IF(
     'Tablero de control'!$Q314&lt;&gt;"Reducción",
     'Tablero de control'!$Y314*100/'Tablero de control'!$U314,
     IF(
       'Tablero de control'!$U314&gt;='Tablero de control'!$Y314,
       100,
       IF(
         'Tablero de control'!$S314&lt;='Tablero de control'!$Y314,
         0,
         (('Tablero de control'!$S314-'Tablero de control'!$U314)-('Tablero de control'!$Y314-'Tablero de control'!$U314))*100/('Tablero de control'!$S314-'Tablero de control'!$U314)
       )
     )
   )
)</f>
        <v>3400</v>
      </c>
      <c r="AA314" s="254">
        <f>IF('Tablero de control'!$Z314&gt;100,100,'Tablero de control'!$Z314)</f>
        <v>100</v>
      </c>
      <c r="AB314" s="37" t="str">
        <f>IF(
  'Tablero de control'!$U314="NP",
  "NO PROGRAMADA",
  IF(
    OR('Tablero de control'!$Y314="",'Tablero de control'!$Z314&lt;=0),
    "SIN AVANCE",
    IF(
      'Tablero de control'!$Z314&lt;Parametros!$D$4*Parametros!$G$9,
      "MUY DEFICIENTE",
    IF(
      'Tablero de control'!$Z314&lt;Parametros!$D$4*Parametros!$G$8,
      "DEFICIENTE",
   IF(
      'Tablero de control'!$Z314&lt;Parametros!$D$4*Parametros!$G$7,
      "ACEPTABLE",
      IF(
        'Tablero de control'!$Z314&lt;Parametros!$D$4*Parametros!$G$6,
        "BUENO",
        IF(
          'Tablero de control'!$Z314&lt;Parametros!$D$4*Parametros!$G$5,
          "SATISFACTORIO",
          IF(
            'Tablero de control'!$Z314&gt;=Parametros!$D$4*Parametros!$G$4,
            "OPTIMO"
          )
        )
      )
    )
  )
)
)
)</f>
        <v>OPTIMO</v>
      </c>
    </row>
    <row r="315" spans="1:28" s="38" customFormat="1" ht="68.25" customHeight="1" x14ac:dyDescent="0.25">
      <c r="A315" s="286" t="s">
        <v>240</v>
      </c>
      <c r="B315" s="42" t="s">
        <v>252</v>
      </c>
      <c r="C315" s="42" t="s">
        <v>296</v>
      </c>
      <c r="D315" s="42" t="s">
        <v>350</v>
      </c>
      <c r="E315" s="42" t="s">
        <v>442</v>
      </c>
      <c r="F315" s="53">
        <v>0.60743397724303239</v>
      </c>
      <c r="G315" s="54">
        <v>0.7</v>
      </c>
      <c r="H315" s="54" t="s">
        <v>1912</v>
      </c>
      <c r="I315" s="54" t="s">
        <v>1943</v>
      </c>
      <c r="J315" s="273">
        <v>312</v>
      </c>
      <c r="K315" s="42" t="s">
        <v>843</v>
      </c>
      <c r="L315" s="42" t="s">
        <v>1308</v>
      </c>
      <c r="M315" s="42" t="s">
        <v>1309</v>
      </c>
      <c r="N315" s="42">
        <v>400301500</v>
      </c>
      <c r="O315" s="42" t="s">
        <v>1309</v>
      </c>
      <c r="P315" s="42" t="s">
        <v>2016</v>
      </c>
      <c r="Q315" s="42" t="s">
        <v>29</v>
      </c>
      <c r="R315" s="176" t="s">
        <v>1858</v>
      </c>
      <c r="S315" s="91">
        <v>4</v>
      </c>
      <c r="T315" s="91">
        <v>10</v>
      </c>
      <c r="U315" s="80">
        <v>3</v>
      </c>
      <c r="V315" s="91">
        <v>3</v>
      </c>
      <c r="W315" s="91">
        <v>2</v>
      </c>
      <c r="X315" s="91">
        <v>2</v>
      </c>
      <c r="Y315" s="243">
        <v>1</v>
      </c>
      <c r="Z315" s="245">
        <f>IF(
'Tablero de control'!$U315="NP",
 0,
  IF(
     'Tablero de control'!$Q315&lt;&gt;"Reducción",
     'Tablero de control'!$Y315*100/'Tablero de control'!$U315,
     IF(
       'Tablero de control'!$U315&gt;='Tablero de control'!$Y315,
       100,
       IF(
         'Tablero de control'!$S315&lt;='Tablero de control'!$Y315,
         0,
         (('Tablero de control'!$S315-'Tablero de control'!$U315)-('Tablero de control'!$Y315-'Tablero de control'!$U315))*100/('Tablero de control'!$S315-'Tablero de control'!$U315)
       )
     )
   )
)</f>
        <v>33.333333333333336</v>
      </c>
      <c r="AA315" s="254">
        <f>IF('Tablero de control'!$Z315&gt;100,100,'Tablero de control'!$Z315)</f>
        <v>33.333333333333336</v>
      </c>
      <c r="AB315" s="37" t="str">
        <f>IF(
  'Tablero de control'!$U315="NP",
  "NO PROGRAMADA",
  IF(
    OR('Tablero de control'!$Y315="",'Tablero de control'!$Z315&lt;=0),
    "SIN AVANCE",
    IF(
      'Tablero de control'!$Z315&lt;Parametros!$D$4*Parametros!$G$9,
      "MUY DEFICIENTE",
    IF(
      'Tablero de control'!$Z315&lt;Parametros!$D$4*Parametros!$G$8,
      "DEFICIENTE",
   IF(
      'Tablero de control'!$Z315&lt;Parametros!$D$4*Parametros!$G$7,
      "ACEPTABLE",
      IF(
        'Tablero de control'!$Z315&lt;Parametros!$D$4*Parametros!$G$6,
        "BUENO",
        IF(
          'Tablero de control'!$Z315&lt;Parametros!$D$4*Parametros!$G$5,
          "SATISFACTORIO",
          IF(
            'Tablero de control'!$Z315&gt;=Parametros!$D$4*Parametros!$G$4,
            "OPTIMO"
          )
        )
      )
    )
  )
)
)
)</f>
        <v>DEFICIENTE</v>
      </c>
    </row>
    <row r="316" spans="1:28" s="38" customFormat="1" ht="57" customHeight="1" x14ac:dyDescent="0.25">
      <c r="A316" s="286" t="s">
        <v>240</v>
      </c>
      <c r="B316" s="42" t="s">
        <v>252</v>
      </c>
      <c r="C316" s="42" t="s">
        <v>296</v>
      </c>
      <c r="D316" s="42" t="s">
        <v>350</v>
      </c>
      <c r="E316" s="42" t="s">
        <v>442</v>
      </c>
      <c r="F316" s="53">
        <v>0.60743397724303239</v>
      </c>
      <c r="G316" s="54">
        <v>0.7</v>
      </c>
      <c r="H316" s="54" t="s">
        <v>1912</v>
      </c>
      <c r="I316" s="54" t="s">
        <v>1943</v>
      </c>
      <c r="J316" s="273">
        <v>313</v>
      </c>
      <c r="K316" s="42" t="s">
        <v>844</v>
      </c>
      <c r="L316" s="42">
        <v>4003042</v>
      </c>
      <c r="M316" s="42" t="s">
        <v>105</v>
      </c>
      <c r="N316" s="42">
        <v>400304200</v>
      </c>
      <c r="O316" s="42" t="s">
        <v>174</v>
      </c>
      <c r="P316" s="42" t="s">
        <v>2016</v>
      </c>
      <c r="Q316" s="42" t="s">
        <v>29</v>
      </c>
      <c r="R316" s="176" t="s">
        <v>1858</v>
      </c>
      <c r="S316" s="91">
        <v>11</v>
      </c>
      <c r="T316" s="91">
        <v>30</v>
      </c>
      <c r="U316" s="80">
        <v>6</v>
      </c>
      <c r="V316" s="91">
        <v>10</v>
      </c>
      <c r="W316" s="91">
        <v>10</v>
      </c>
      <c r="X316" s="91">
        <v>4</v>
      </c>
      <c r="Y316" s="243">
        <v>7</v>
      </c>
      <c r="Z316" s="245">
        <f>IF(
'Tablero de control'!$U316="NP",
 0,
  IF(
     'Tablero de control'!$Q316&lt;&gt;"Reducción",
     'Tablero de control'!$Y316*100/'Tablero de control'!$U316,
     IF(
       'Tablero de control'!$U316&gt;='Tablero de control'!$Y316,
       100,
       IF(
         'Tablero de control'!$S316&lt;='Tablero de control'!$Y316,
         0,
         (('Tablero de control'!$S316-'Tablero de control'!$U316)-('Tablero de control'!$Y316-'Tablero de control'!$U316))*100/('Tablero de control'!$S316-'Tablero de control'!$U316)
       )
     )
   )
)</f>
        <v>116.66666666666667</v>
      </c>
      <c r="AA316" s="254">
        <f>IF('Tablero de control'!$Z316&gt;100,100,'Tablero de control'!$Z316)</f>
        <v>100</v>
      </c>
      <c r="AB316" s="37" t="str">
        <f>IF(
  'Tablero de control'!$U316="NP",
  "NO PROGRAMADA",
  IF(
    OR('Tablero de control'!$Y316="",'Tablero de control'!$Z316&lt;=0),
    "SIN AVANCE",
    IF(
      'Tablero de control'!$Z316&lt;Parametros!$D$4*Parametros!$G$9,
      "MUY DEFICIENTE",
    IF(
      'Tablero de control'!$Z316&lt;Parametros!$D$4*Parametros!$G$8,
      "DEFICIENTE",
   IF(
      'Tablero de control'!$Z316&lt;Parametros!$D$4*Parametros!$G$7,
      "ACEPTABLE",
      IF(
        'Tablero de control'!$Z316&lt;Parametros!$D$4*Parametros!$G$6,
        "BUENO",
        IF(
          'Tablero de control'!$Z316&lt;Parametros!$D$4*Parametros!$G$5,
          "SATISFACTORIO",
          IF(
            'Tablero de control'!$Z316&gt;=Parametros!$D$4*Parametros!$G$4,
            "OPTIMO"
          )
        )
      )
    )
  )
)
)
)</f>
        <v>OPTIMO</v>
      </c>
    </row>
    <row r="317" spans="1:28" s="38" customFormat="1" ht="63" customHeight="1" x14ac:dyDescent="0.25">
      <c r="A317" s="286" t="s">
        <v>240</v>
      </c>
      <c r="B317" s="42" t="s">
        <v>252</v>
      </c>
      <c r="C317" s="42" t="s">
        <v>296</v>
      </c>
      <c r="D317" s="42" t="s">
        <v>350</v>
      </c>
      <c r="E317" s="42" t="s">
        <v>442</v>
      </c>
      <c r="F317" s="53">
        <v>0.60743397724303239</v>
      </c>
      <c r="G317" s="54">
        <v>0.7</v>
      </c>
      <c r="H317" s="54" t="s">
        <v>1912</v>
      </c>
      <c r="I317" s="54" t="s">
        <v>1943</v>
      </c>
      <c r="J317" s="273">
        <v>314</v>
      </c>
      <c r="K317" s="42" t="s">
        <v>845</v>
      </c>
      <c r="L317" s="42" t="s">
        <v>1310</v>
      </c>
      <c r="M317" s="42" t="s">
        <v>1311</v>
      </c>
      <c r="N317" s="42">
        <v>400305300</v>
      </c>
      <c r="O317" s="42" t="s">
        <v>1675</v>
      </c>
      <c r="P317" s="42" t="s">
        <v>2016</v>
      </c>
      <c r="Q317" s="42" t="s">
        <v>29</v>
      </c>
      <c r="R317" s="176" t="s">
        <v>1858</v>
      </c>
      <c r="S317" s="91">
        <v>300</v>
      </c>
      <c r="T317" s="91">
        <v>530</v>
      </c>
      <c r="U317" s="80">
        <v>10</v>
      </c>
      <c r="V317" s="91">
        <v>180</v>
      </c>
      <c r="W317" s="91">
        <v>180</v>
      </c>
      <c r="X317" s="91">
        <v>160</v>
      </c>
      <c r="Y317" s="243">
        <v>10</v>
      </c>
      <c r="Z317" s="245">
        <f>IF(
'Tablero de control'!$U317="NP",
 0,
  IF(
     'Tablero de control'!$Q317&lt;&gt;"Reducción",
     'Tablero de control'!$Y317*100/'Tablero de control'!$U317,
     IF(
       'Tablero de control'!$U317&gt;='Tablero de control'!$Y317,
       100,
       IF(
         'Tablero de control'!$S317&lt;='Tablero de control'!$Y317,
         0,
         (('Tablero de control'!$S317-'Tablero de control'!$U317)-('Tablero de control'!$Y317-'Tablero de control'!$U317))*100/('Tablero de control'!$S317-'Tablero de control'!$U317)
       )
     )
   )
)</f>
        <v>100</v>
      </c>
      <c r="AA317" s="254">
        <f>IF('Tablero de control'!$Z317&gt;100,100,'Tablero de control'!$Z317)</f>
        <v>100</v>
      </c>
      <c r="AB317" s="37" t="str">
        <f>IF(
  'Tablero de control'!$U317="NP",
  "NO PROGRAMADA",
  IF(
    OR('Tablero de control'!$Y317="",'Tablero de control'!$Z317&lt;=0),
    "SIN AVANCE",
    IF(
      'Tablero de control'!$Z317&lt;Parametros!$D$4*Parametros!$G$9,
      "MUY DEFICIENTE",
    IF(
      'Tablero de control'!$Z317&lt;Parametros!$D$4*Parametros!$G$8,
      "DEFICIENTE",
   IF(
      'Tablero de control'!$Z317&lt;Parametros!$D$4*Parametros!$G$7,
      "ACEPTABLE",
      IF(
        'Tablero de control'!$Z317&lt;Parametros!$D$4*Parametros!$G$6,
        "BUENO",
        IF(
          'Tablero de control'!$Z317&lt;Parametros!$D$4*Parametros!$G$5,
          "SATISFACTORIO",
          IF(
            'Tablero de control'!$Z317&gt;=Parametros!$D$4*Parametros!$G$4,
            "OPTIMO"
          )
        )
      )
    )
  )
)
)
)</f>
        <v>OPTIMO</v>
      </c>
    </row>
    <row r="318" spans="1:28" s="38" customFormat="1" ht="69.75" customHeight="1" x14ac:dyDescent="0.25">
      <c r="A318" s="286" t="s">
        <v>240</v>
      </c>
      <c r="B318" s="42" t="s">
        <v>252</v>
      </c>
      <c r="C318" s="42" t="s">
        <v>296</v>
      </c>
      <c r="D318" s="42" t="s">
        <v>350</v>
      </c>
      <c r="E318" s="42" t="s">
        <v>442</v>
      </c>
      <c r="F318" s="53">
        <v>0.60743397724303239</v>
      </c>
      <c r="G318" s="54">
        <v>0.7</v>
      </c>
      <c r="H318" s="54" t="s">
        <v>1912</v>
      </c>
      <c r="I318" s="54" t="s">
        <v>1943</v>
      </c>
      <c r="J318" s="273">
        <v>315</v>
      </c>
      <c r="K318" s="42" t="s">
        <v>846</v>
      </c>
      <c r="L318" s="42" t="s">
        <v>1312</v>
      </c>
      <c r="M318" s="42" t="s">
        <v>92</v>
      </c>
      <c r="N318" s="42">
        <v>400301700</v>
      </c>
      <c r="O318" s="42" t="s">
        <v>92</v>
      </c>
      <c r="P318" s="42" t="s">
        <v>2016</v>
      </c>
      <c r="Q318" s="42" t="s">
        <v>29</v>
      </c>
      <c r="R318" s="176" t="s">
        <v>1858</v>
      </c>
      <c r="S318" s="91">
        <v>13</v>
      </c>
      <c r="T318" s="91">
        <v>50</v>
      </c>
      <c r="U318" s="80">
        <v>10</v>
      </c>
      <c r="V318" s="91">
        <v>15</v>
      </c>
      <c r="W318" s="91">
        <v>15</v>
      </c>
      <c r="X318" s="91">
        <v>10</v>
      </c>
      <c r="Y318" s="243">
        <v>10</v>
      </c>
      <c r="Z318" s="245">
        <f>IF(
'Tablero de control'!$U318="NP",
 0,
  IF(
     'Tablero de control'!$Q318&lt;&gt;"Reducción",
     'Tablero de control'!$Y318*100/'Tablero de control'!$U318,
     IF(
       'Tablero de control'!$U318&gt;='Tablero de control'!$Y318,
       100,
       IF(
         'Tablero de control'!$S318&lt;='Tablero de control'!$Y318,
         0,
         (('Tablero de control'!$S318-'Tablero de control'!$U318)-('Tablero de control'!$Y318-'Tablero de control'!$U318))*100/('Tablero de control'!$S318-'Tablero de control'!$U318)
       )
     )
   )
)</f>
        <v>100</v>
      </c>
      <c r="AA318" s="254">
        <f>IF('Tablero de control'!$Z318&gt;100,100,'Tablero de control'!$Z318)</f>
        <v>100</v>
      </c>
      <c r="AB318" s="37" t="str">
        <f>IF(
  'Tablero de control'!$U318="NP",
  "NO PROGRAMADA",
  IF(
    OR('Tablero de control'!$Y318="",'Tablero de control'!$Z318&lt;=0),
    "SIN AVANCE",
    IF(
      'Tablero de control'!$Z318&lt;Parametros!$D$4*Parametros!$G$9,
      "MUY DEFICIENTE",
    IF(
      'Tablero de control'!$Z318&lt;Parametros!$D$4*Parametros!$G$8,
      "DEFICIENTE",
   IF(
      'Tablero de control'!$Z318&lt;Parametros!$D$4*Parametros!$G$7,
      "ACEPTABLE",
      IF(
        'Tablero de control'!$Z318&lt;Parametros!$D$4*Parametros!$G$6,
        "BUENO",
        IF(
          'Tablero de control'!$Z318&lt;Parametros!$D$4*Parametros!$G$5,
          "SATISFACTORIO",
          IF(
            'Tablero de control'!$Z318&gt;=Parametros!$D$4*Parametros!$G$4,
            "OPTIMO"
          )
        )
      )
    )
  )
)
)
)</f>
        <v>OPTIMO</v>
      </c>
    </row>
    <row r="319" spans="1:28" s="38" customFormat="1" ht="76.5" customHeight="1" x14ac:dyDescent="0.25">
      <c r="A319" s="286" t="s">
        <v>240</v>
      </c>
      <c r="B319" s="42" t="s">
        <v>252</v>
      </c>
      <c r="C319" s="42" t="s">
        <v>296</v>
      </c>
      <c r="D319" s="42" t="s">
        <v>350</v>
      </c>
      <c r="E319" s="42" t="s">
        <v>443</v>
      </c>
      <c r="F319" s="55">
        <v>0.91132064834299276</v>
      </c>
      <c r="G319" s="56">
        <v>0.93</v>
      </c>
      <c r="H319" s="56" t="s">
        <v>1912</v>
      </c>
      <c r="I319" s="56" t="s">
        <v>1943</v>
      </c>
      <c r="J319" s="273">
        <v>316</v>
      </c>
      <c r="K319" s="42" t="s">
        <v>847</v>
      </c>
      <c r="L319" s="42">
        <v>4003042</v>
      </c>
      <c r="M319" s="42" t="s">
        <v>105</v>
      </c>
      <c r="N319" s="42">
        <v>400304200</v>
      </c>
      <c r="O319" s="42" t="s">
        <v>174</v>
      </c>
      <c r="P319" s="42" t="s">
        <v>2016</v>
      </c>
      <c r="Q319" s="42" t="s">
        <v>29</v>
      </c>
      <c r="R319" s="176" t="s">
        <v>1858</v>
      </c>
      <c r="S319" s="91">
        <v>4</v>
      </c>
      <c r="T319" s="91">
        <v>10</v>
      </c>
      <c r="U319" s="80">
        <v>3</v>
      </c>
      <c r="V319" s="91">
        <v>5</v>
      </c>
      <c r="W319" s="91">
        <v>2</v>
      </c>
      <c r="X319" s="82" t="s">
        <v>10</v>
      </c>
      <c r="Y319" s="243">
        <v>3</v>
      </c>
      <c r="Z319" s="245">
        <f>IF(
'Tablero de control'!$U319="NP",
 0,
  IF(
     'Tablero de control'!$Q319&lt;&gt;"Reducción",
     'Tablero de control'!$Y319*100/'Tablero de control'!$U319,
     IF(
       'Tablero de control'!$U319&gt;='Tablero de control'!$Y319,
       100,
       IF(
         'Tablero de control'!$S319&lt;='Tablero de control'!$Y319,
         0,
         (('Tablero de control'!$S319-'Tablero de control'!$U319)-('Tablero de control'!$Y319-'Tablero de control'!$U319))*100/('Tablero de control'!$S319-'Tablero de control'!$U319)
       )
     )
   )
)</f>
        <v>100</v>
      </c>
      <c r="AA319" s="254">
        <f>IF('Tablero de control'!$Z319&gt;100,100,'Tablero de control'!$Z319)</f>
        <v>100</v>
      </c>
      <c r="AB319" s="37" t="str">
        <f>IF(
  'Tablero de control'!$U319="NP",
  "NO PROGRAMADA",
  IF(
    OR('Tablero de control'!$Y319="",'Tablero de control'!$Z319&lt;=0),
    "SIN AVANCE",
    IF(
      'Tablero de control'!$Z319&lt;Parametros!$D$4*Parametros!$G$9,
      "MUY DEFICIENTE",
    IF(
      'Tablero de control'!$Z319&lt;Parametros!$D$4*Parametros!$G$8,
      "DEFICIENTE",
   IF(
      'Tablero de control'!$Z319&lt;Parametros!$D$4*Parametros!$G$7,
      "ACEPTABLE",
      IF(
        'Tablero de control'!$Z319&lt;Parametros!$D$4*Parametros!$G$6,
        "BUENO",
        IF(
          'Tablero de control'!$Z319&lt;Parametros!$D$4*Parametros!$G$5,
          "SATISFACTORIO",
          IF(
            'Tablero de control'!$Z319&gt;=Parametros!$D$4*Parametros!$G$4,
            "OPTIMO"
          )
        )
      )
    )
  )
)
)
)</f>
        <v>OPTIMO</v>
      </c>
    </row>
    <row r="320" spans="1:28" s="38" customFormat="1" ht="61.5" customHeight="1" x14ac:dyDescent="0.25">
      <c r="A320" s="286" t="s">
        <v>240</v>
      </c>
      <c r="B320" s="42" t="s">
        <v>252</v>
      </c>
      <c r="C320" s="42" t="s">
        <v>296</v>
      </c>
      <c r="D320" s="42" t="s">
        <v>350</v>
      </c>
      <c r="E320" s="42" t="s">
        <v>443</v>
      </c>
      <c r="F320" s="55">
        <v>0.91132064834299276</v>
      </c>
      <c r="G320" s="56">
        <v>0.93</v>
      </c>
      <c r="H320" s="56" t="s">
        <v>1912</v>
      </c>
      <c r="I320" s="56" t="s">
        <v>1943</v>
      </c>
      <c r="J320" s="273">
        <v>317</v>
      </c>
      <c r="K320" s="42" t="s">
        <v>848</v>
      </c>
      <c r="L320" s="42" t="s">
        <v>1312</v>
      </c>
      <c r="M320" s="42" t="s">
        <v>92</v>
      </c>
      <c r="N320" s="42">
        <v>400301700</v>
      </c>
      <c r="O320" s="42" t="s">
        <v>92</v>
      </c>
      <c r="P320" s="42" t="s">
        <v>2016</v>
      </c>
      <c r="Q320" s="42" t="s">
        <v>29</v>
      </c>
      <c r="R320" s="176" t="s">
        <v>1858</v>
      </c>
      <c r="S320" s="91">
        <v>3</v>
      </c>
      <c r="T320" s="91">
        <v>10</v>
      </c>
      <c r="U320" s="80">
        <v>1</v>
      </c>
      <c r="V320" s="91">
        <v>4</v>
      </c>
      <c r="W320" s="91">
        <v>4</v>
      </c>
      <c r="X320" s="91">
        <v>1</v>
      </c>
      <c r="Y320" s="243">
        <v>1</v>
      </c>
      <c r="Z320" s="245">
        <f>IF(
'Tablero de control'!$U320="NP",
 0,
  IF(
     'Tablero de control'!$Q320&lt;&gt;"Reducción",
     'Tablero de control'!$Y320*100/'Tablero de control'!$U320,
     IF(
       'Tablero de control'!$U320&gt;='Tablero de control'!$Y320,
       100,
       IF(
         'Tablero de control'!$S320&lt;='Tablero de control'!$Y320,
         0,
         (('Tablero de control'!$S320-'Tablero de control'!$U320)-('Tablero de control'!$Y320-'Tablero de control'!$U320))*100/('Tablero de control'!$S320-'Tablero de control'!$U320)
       )
     )
   )
)</f>
        <v>100</v>
      </c>
      <c r="AA320" s="254">
        <f>IF('Tablero de control'!$Z320&gt;100,100,'Tablero de control'!$Z320)</f>
        <v>100</v>
      </c>
      <c r="AB320" s="37" t="str">
        <f>IF(
  'Tablero de control'!$U320="NP",
  "NO PROGRAMADA",
  IF(
    OR('Tablero de control'!$Y320="",'Tablero de control'!$Z320&lt;=0),
    "SIN AVANCE",
    IF(
      'Tablero de control'!$Z320&lt;Parametros!$D$4*Parametros!$G$9,
      "MUY DEFICIENTE",
    IF(
      'Tablero de control'!$Z320&lt;Parametros!$D$4*Parametros!$G$8,
      "DEFICIENTE",
   IF(
      'Tablero de control'!$Z320&lt;Parametros!$D$4*Parametros!$G$7,
      "ACEPTABLE",
      IF(
        'Tablero de control'!$Z320&lt;Parametros!$D$4*Parametros!$G$6,
        "BUENO",
        IF(
          'Tablero de control'!$Z320&lt;Parametros!$D$4*Parametros!$G$5,
          "SATISFACTORIO",
          IF(
            'Tablero de control'!$Z320&gt;=Parametros!$D$4*Parametros!$G$4,
            "OPTIMO"
          )
        )
      )
    )
  )
)
)
)</f>
        <v>OPTIMO</v>
      </c>
    </row>
    <row r="321" spans="1:28" s="38" customFormat="1" ht="56.25" customHeight="1" x14ac:dyDescent="0.25">
      <c r="A321" s="286" t="s">
        <v>240</v>
      </c>
      <c r="B321" s="42" t="s">
        <v>252</v>
      </c>
      <c r="C321" s="42" t="s">
        <v>296</v>
      </c>
      <c r="D321" s="42" t="s">
        <v>350</v>
      </c>
      <c r="E321" s="42" t="s">
        <v>444</v>
      </c>
      <c r="F321" s="57">
        <v>23.492187500000007</v>
      </c>
      <c r="G321" s="57">
        <v>14</v>
      </c>
      <c r="H321" s="57" t="s">
        <v>1912</v>
      </c>
      <c r="I321" s="57" t="s">
        <v>1943</v>
      </c>
      <c r="J321" s="273">
        <v>318</v>
      </c>
      <c r="K321" s="42" t="s">
        <v>849</v>
      </c>
      <c r="L321" s="42" t="s">
        <v>1308</v>
      </c>
      <c r="M321" s="42" t="s">
        <v>1309</v>
      </c>
      <c r="N321" s="42">
        <v>400301503</v>
      </c>
      <c r="O321" s="42" t="s">
        <v>1676</v>
      </c>
      <c r="P321" s="42" t="s">
        <v>2016</v>
      </c>
      <c r="Q321" s="42" t="s">
        <v>29</v>
      </c>
      <c r="R321" s="176" t="s">
        <v>1858</v>
      </c>
      <c r="S321" s="91">
        <v>1</v>
      </c>
      <c r="T321" s="91">
        <v>3</v>
      </c>
      <c r="U321" s="81" t="s">
        <v>10</v>
      </c>
      <c r="V321" s="91">
        <v>1</v>
      </c>
      <c r="W321" s="91">
        <v>1</v>
      </c>
      <c r="X321" s="91">
        <v>1</v>
      </c>
      <c r="Y321" s="243">
        <v>0</v>
      </c>
      <c r="Z321" s="245">
        <f>IF(
'Tablero de control'!$U321="NP",
 0,
  IF(
     'Tablero de control'!$Q321&lt;&gt;"Reducción",
     'Tablero de control'!$Y321*100/'Tablero de control'!$U321,
     IF(
       'Tablero de control'!$U321&gt;='Tablero de control'!$Y321,
       100,
       IF(
         'Tablero de control'!$S321&lt;='Tablero de control'!$Y321,
         0,
         (('Tablero de control'!$S321-'Tablero de control'!$U321)-('Tablero de control'!$Y321-'Tablero de control'!$U321))*100/('Tablero de control'!$S321-'Tablero de control'!$U321)
       )
     )
   )
)</f>
        <v>0</v>
      </c>
      <c r="AA321" s="254">
        <f>IF('Tablero de control'!$Z321&gt;100,100,'Tablero de control'!$Z321)</f>
        <v>0</v>
      </c>
      <c r="AB321" s="37" t="str">
        <f>IF(
  'Tablero de control'!$U321="NP",
  "NO PROGRAMADA",
  IF(
    OR('Tablero de control'!$Y321="",'Tablero de control'!$Z321&lt;=0),
    "SIN AVANCE",
    IF(
      'Tablero de control'!$Z321&lt;Parametros!$D$4*Parametros!$G$9,
      "MUY DEFICIENTE",
    IF(
      'Tablero de control'!$Z321&lt;Parametros!$D$4*Parametros!$G$8,
      "DEFICIENTE",
   IF(
      'Tablero de control'!$Z321&lt;Parametros!$D$4*Parametros!$G$7,
      "ACEPTABLE",
      IF(
        'Tablero de control'!$Z321&lt;Parametros!$D$4*Parametros!$G$6,
        "BUENO",
        IF(
          'Tablero de control'!$Z321&lt;Parametros!$D$4*Parametros!$G$5,
          "SATISFACTORIO",
          IF(
            'Tablero de control'!$Z321&gt;=Parametros!$D$4*Parametros!$G$4,
            "OPTIMO"
          )
        )
      )
    )
  )
)
)
)</f>
        <v>NO PROGRAMADA</v>
      </c>
    </row>
    <row r="322" spans="1:28" s="38" customFormat="1" ht="60" customHeight="1" x14ac:dyDescent="0.25">
      <c r="A322" s="286" t="s">
        <v>240</v>
      </c>
      <c r="B322" s="42" t="s">
        <v>252</v>
      </c>
      <c r="C322" s="42" t="s">
        <v>296</v>
      </c>
      <c r="D322" s="42" t="s">
        <v>350</v>
      </c>
      <c r="E322" s="42" t="s">
        <v>444</v>
      </c>
      <c r="F322" s="57">
        <v>23.492187500000007</v>
      </c>
      <c r="G322" s="57">
        <v>14</v>
      </c>
      <c r="H322" s="57" t="s">
        <v>1912</v>
      </c>
      <c r="I322" s="57" t="s">
        <v>1943</v>
      </c>
      <c r="J322" s="273">
        <v>319</v>
      </c>
      <c r="K322" s="42" t="s">
        <v>850</v>
      </c>
      <c r="L322" s="42" t="s">
        <v>1312</v>
      </c>
      <c r="M322" s="42" t="s">
        <v>92</v>
      </c>
      <c r="N322" s="42">
        <v>400301702</v>
      </c>
      <c r="O322" s="42" t="s">
        <v>1677</v>
      </c>
      <c r="P322" s="42" t="s">
        <v>2016</v>
      </c>
      <c r="Q322" s="42" t="s">
        <v>29</v>
      </c>
      <c r="R322" s="176" t="s">
        <v>1858</v>
      </c>
      <c r="S322" s="91">
        <v>2</v>
      </c>
      <c r="T322" s="91">
        <v>5</v>
      </c>
      <c r="U322" s="81" t="s">
        <v>10</v>
      </c>
      <c r="V322" s="91">
        <v>1</v>
      </c>
      <c r="W322" s="91">
        <v>2</v>
      </c>
      <c r="X322" s="91">
        <v>2</v>
      </c>
      <c r="Y322" s="243">
        <v>0</v>
      </c>
      <c r="Z322" s="245">
        <f>IF(
'Tablero de control'!$U322="NP",
 0,
  IF(
     'Tablero de control'!$Q322&lt;&gt;"Reducción",
     'Tablero de control'!$Y322*100/'Tablero de control'!$U322,
     IF(
       'Tablero de control'!$U322&gt;='Tablero de control'!$Y322,
       100,
       IF(
         'Tablero de control'!$S322&lt;='Tablero de control'!$Y322,
         0,
         (('Tablero de control'!$S322-'Tablero de control'!$U322)-('Tablero de control'!$Y322-'Tablero de control'!$U322))*100/('Tablero de control'!$S322-'Tablero de control'!$U322)
       )
     )
   )
)</f>
        <v>0</v>
      </c>
      <c r="AA322" s="254">
        <f>IF('Tablero de control'!$Z322&gt;100,100,'Tablero de control'!$Z322)</f>
        <v>0</v>
      </c>
      <c r="AB322" s="37" t="str">
        <f>IF(
  'Tablero de control'!$U322="NP",
  "NO PROGRAMADA",
  IF(
    OR('Tablero de control'!$Y322="",'Tablero de control'!$Z322&lt;=0),
    "SIN AVANCE",
    IF(
      'Tablero de control'!$Z322&lt;Parametros!$D$4*Parametros!$G$9,
      "MUY DEFICIENTE",
    IF(
      'Tablero de control'!$Z322&lt;Parametros!$D$4*Parametros!$G$8,
      "DEFICIENTE",
   IF(
      'Tablero de control'!$Z322&lt;Parametros!$D$4*Parametros!$G$7,
      "ACEPTABLE",
      IF(
        'Tablero de control'!$Z322&lt;Parametros!$D$4*Parametros!$G$6,
        "BUENO",
        IF(
          'Tablero de control'!$Z322&lt;Parametros!$D$4*Parametros!$G$5,
          "SATISFACTORIO",
          IF(
            'Tablero de control'!$Z322&gt;=Parametros!$D$4*Parametros!$G$4,
            "OPTIMO"
          )
        )
      )
    )
  )
)
)
)</f>
        <v>NO PROGRAMADA</v>
      </c>
    </row>
    <row r="323" spans="1:28" s="38" customFormat="1" ht="60.75" customHeight="1" x14ac:dyDescent="0.25">
      <c r="A323" s="286" t="s">
        <v>240</v>
      </c>
      <c r="B323" s="42" t="s">
        <v>252</v>
      </c>
      <c r="C323" s="42" t="s">
        <v>296</v>
      </c>
      <c r="D323" s="42" t="s">
        <v>350</v>
      </c>
      <c r="E323" s="42" t="s">
        <v>445</v>
      </c>
      <c r="F323" s="57">
        <v>54.340350877192982</v>
      </c>
      <c r="G323" s="58">
        <v>35</v>
      </c>
      <c r="H323" s="58" t="s">
        <v>1912</v>
      </c>
      <c r="I323" s="58" t="s">
        <v>1943</v>
      </c>
      <c r="J323" s="273">
        <v>320</v>
      </c>
      <c r="K323" s="42" t="s">
        <v>851</v>
      </c>
      <c r="L323" s="42" t="s">
        <v>1308</v>
      </c>
      <c r="M323" s="42" t="s">
        <v>1309</v>
      </c>
      <c r="N323" s="42">
        <v>400301503</v>
      </c>
      <c r="O323" s="42" t="s">
        <v>1676</v>
      </c>
      <c r="P323" s="42" t="s">
        <v>2016</v>
      </c>
      <c r="Q323" s="42" t="s">
        <v>29</v>
      </c>
      <c r="R323" s="176" t="s">
        <v>1858</v>
      </c>
      <c r="S323" s="91">
        <v>1</v>
      </c>
      <c r="T323" s="91">
        <v>4</v>
      </c>
      <c r="U323" s="80">
        <v>1</v>
      </c>
      <c r="V323" s="91">
        <v>1</v>
      </c>
      <c r="W323" s="91">
        <v>1</v>
      </c>
      <c r="X323" s="91">
        <v>1</v>
      </c>
      <c r="Y323" s="275">
        <v>0.7</v>
      </c>
      <c r="Z323" s="245">
        <f>IF(
'Tablero de control'!$U323="NP",
 0,
  IF(
     'Tablero de control'!$Q323&lt;&gt;"Reducción",
     'Tablero de control'!$Y323*100/'Tablero de control'!$U323,
     IF(
       'Tablero de control'!$U323&gt;='Tablero de control'!$Y323,
       100,
       IF(
         'Tablero de control'!$S323&lt;='Tablero de control'!$Y323,
         0,
         (('Tablero de control'!$S323-'Tablero de control'!$U323)-('Tablero de control'!$Y323-'Tablero de control'!$U323))*100/('Tablero de control'!$S323-'Tablero de control'!$U323)
       )
     )
   )
)</f>
        <v>70</v>
      </c>
      <c r="AA323" s="254">
        <f>IF('Tablero de control'!$Z323&gt;100,100,'Tablero de control'!$Z323)</f>
        <v>70</v>
      </c>
      <c r="AB323" s="37" t="str">
        <f>IF(
  'Tablero de control'!$U323="NP",
  "NO PROGRAMADA",
  IF(
    OR('Tablero de control'!$Y323="",'Tablero de control'!$Z323&lt;=0),
    "SIN AVANCE",
    IF(
      'Tablero de control'!$Z323&lt;Parametros!$D$4*Parametros!$G$9,
      "MUY DEFICIENTE",
    IF(
      'Tablero de control'!$Z323&lt;Parametros!$D$4*Parametros!$G$8,
      "DEFICIENTE",
   IF(
      'Tablero de control'!$Z323&lt;Parametros!$D$4*Parametros!$G$7,
      "ACEPTABLE",
      IF(
        'Tablero de control'!$Z323&lt;Parametros!$D$4*Parametros!$G$6,
        "BUENO",
        IF(
          'Tablero de control'!$Z323&lt;Parametros!$D$4*Parametros!$G$5,
          "SATISFACTORIO",
          IF(
            'Tablero de control'!$Z323&gt;=Parametros!$D$4*Parametros!$G$4,
            "OPTIMO"
          )
        )
      )
    )
  )
)
)
)</f>
        <v>ACEPTABLE</v>
      </c>
    </row>
    <row r="324" spans="1:28" s="38" customFormat="1" ht="63.75" customHeight="1" x14ac:dyDescent="0.25">
      <c r="A324" s="286" t="s">
        <v>240</v>
      </c>
      <c r="B324" s="42" t="s">
        <v>252</v>
      </c>
      <c r="C324" s="42" t="s">
        <v>296</v>
      </c>
      <c r="D324" s="42" t="s">
        <v>350</v>
      </c>
      <c r="E324" s="42" t="s">
        <v>445</v>
      </c>
      <c r="F324" s="57">
        <v>54.340350877192982</v>
      </c>
      <c r="G324" s="58">
        <v>35</v>
      </c>
      <c r="H324" s="58" t="s">
        <v>1912</v>
      </c>
      <c r="I324" s="58" t="s">
        <v>1943</v>
      </c>
      <c r="J324" s="273">
        <v>321</v>
      </c>
      <c r="K324" s="42" t="s">
        <v>852</v>
      </c>
      <c r="L324" s="42" t="s">
        <v>1312</v>
      </c>
      <c r="M324" s="42" t="s">
        <v>92</v>
      </c>
      <c r="N324" s="42">
        <v>400301702</v>
      </c>
      <c r="O324" s="42" t="s">
        <v>1677</v>
      </c>
      <c r="P324" s="42" t="s">
        <v>2016</v>
      </c>
      <c r="Q324" s="42" t="s">
        <v>29</v>
      </c>
      <c r="R324" s="176" t="s">
        <v>1858</v>
      </c>
      <c r="S324" s="91">
        <v>3</v>
      </c>
      <c r="T324" s="91">
        <v>5</v>
      </c>
      <c r="U324" s="81" t="s">
        <v>10</v>
      </c>
      <c r="V324" s="91">
        <v>2</v>
      </c>
      <c r="W324" s="91">
        <v>2</v>
      </c>
      <c r="X324" s="91">
        <v>1</v>
      </c>
      <c r="Y324" s="243">
        <v>0</v>
      </c>
      <c r="Z324" s="245">
        <f>IF(
'Tablero de control'!$U324="NP",
 0,
  IF(
     'Tablero de control'!$Q324&lt;&gt;"Reducción",
     'Tablero de control'!$Y324*100/'Tablero de control'!$U324,
     IF(
       'Tablero de control'!$U324&gt;='Tablero de control'!$Y324,
       100,
       IF(
         'Tablero de control'!$S324&lt;='Tablero de control'!$Y324,
         0,
         (('Tablero de control'!$S324-'Tablero de control'!$U324)-('Tablero de control'!$Y324-'Tablero de control'!$U324))*100/('Tablero de control'!$S324-'Tablero de control'!$U324)
       )
     )
   )
)</f>
        <v>0</v>
      </c>
      <c r="AA324" s="254">
        <f>IF('Tablero de control'!$Z324&gt;100,100,'Tablero de control'!$Z324)</f>
        <v>0</v>
      </c>
      <c r="AB324" s="37" t="str">
        <f>IF(
  'Tablero de control'!$U324="NP",
  "NO PROGRAMADA",
  IF(
    OR('Tablero de control'!$Y324="",'Tablero de control'!$Z324&lt;=0),
    "SIN AVANCE",
    IF(
      'Tablero de control'!$Z324&lt;Parametros!$D$4*Parametros!$G$9,
      "MUY DEFICIENTE",
    IF(
      'Tablero de control'!$Z324&lt;Parametros!$D$4*Parametros!$G$8,
      "DEFICIENTE",
   IF(
      'Tablero de control'!$Z324&lt;Parametros!$D$4*Parametros!$G$7,
      "ACEPTABLE",
      IF(
        'Tablero de control'!$Z324&lt;Parametros!$D$4*Parametros!$G$6,
        "BUENO",
        IF(
          'Tablero de control'!$Z324&lt;Parametros!$D$4*Parametros!$G$5,
          "SATISFACTORIO",
          IF(
            'Tablero de control'!$Z324&gt;=Parametros!$D$4*Parametros!$G$4,
            "OPTIMO"
          )
        )
      )
    )
  )
)
)
)</f>
        <v>NO PROGRAMADA</v>
      </c>
    </row>
    <row r="325" spans="1:28" s="38" customFormat="1" ht="56.25" customHeight="1" x14ac:dyDescent="0.25">
      <c r="A325" s="286" t="s">
        <v>240</v>
      </c>
      <c r="B325" s="42" t="s">
        <v>252</v>
      </c>
      <c r="C325" s="42" t="s">
        <v>296</v>
      </c>
      <c r="D325" s="42" t="s">
        <v>350</v>
      </c>
      <c r="E325" s="42" t="s">
        <v>446</v>
      </c>
      <c r="F325" s="55">
        <v>0.83492074793459081</v>
      </c>
      <c r="G325" s="56">
        <v>0.86</v>
      </c>
      <c r="H325" s="56" t="s">
        <v>1912</v>
      </c>
      <c r="I325" s="56" t="s">
        <v>1943</v>
      </c>
      <c r="J325" s="273">
        <v>322</v>
      </c>
      <c r="K325" s="42" t="s">
        <v>853</v>
      </c>
      <c r="L325" s="42" t="s">
        <v>1313</v>
      </c>
      <c r="M325" s="42" t="s">
        <v>93</v>
      </c>
      <c r="N325" s="42">
        <v>400302000</v>
      </c>
      <c r="O325" s="42" t="s">
        <v>93</v>
      </c>
      <c r="P325" s="42" t="s">
        <v>2016</v>
      </c>
      <c r="Q325" s="42" t="s">
        <v>29</v>
      </c>
      <c r="R325" s="176" t="s">
        <v>1858</v>
      </c>
      <c r="S325" s="91">
        <v>5</v>
      </c>
      <c r="T325" s="91">
        <v>9</v>
      </c>
      <c r="U325" s="81" t="s">
        <v>10</v>
      </c>
      <c r="V325" s="91">
        <v>3</v>
      </c>
      <c r="W325" s="91">
        <v>3</v>
      </c>
      <c r="X325" s="91">
        <v>3</v>
      </c>
      <c r="Y325" s="275">
        <v>0</v>
      </c>
      <c r="Z325" s="245">
        <f>IF(
'Tablero de control'!$U325="NP",
 0,
  IF(
     'Tablero de control'!$Q325&lt;&gt;"Reducción",
     'Tablero de control'!$Y325*100/'Tablero de control'!$U325,
     IF(
       'Tablero de control'!$U325&gt;='Tablero de control'!$Y325,
       100,
       IF(
         'Tablero de control'!$S325&lt;='Tablero de control'!$Y325,
         0,
         (('Tablero de control'!$S325-'Tablero de control'!$U325)-('Tablero de control'!$Y325-'Tablero de control'!$U325))*100/('Tablero de control'!$S325-'Tablero de control'!$U325)
       )
     )
   )
)</f>
        <v>0</v>
      </c>
      <c r="AA325" s="254">
        <f>IF('Tablero de control'!$Z325&gt;100,100,'Tablero de control'!$Z325)</f>
        <v>0</v>
      </c>
      <c r="AB325" s="37" t="str">
        <f>IF(
  'Tablero de control'!$U325="NP",
  "NO PROGRAMADA",
  IF(
    OR('Tablero de control'!$Y325="",'Tablero de control'!$Z325&lt;=0),
    "SIN AVANCE",
    IF(
      'Tablero de control'!$Z325&lt;Parametros!$D$4*Parametros!$G$9,
      "MUY DEFICIENTE",
    IF(
      'Tablero de control'!$Z325&lt;Parametros!$D$4*Parametros!$G$8,
      "DEFICIENTE",
   IF(
      'Tablero de control'!$Z325&lt;Parametros!$D$4*Parametros!$G$7,
      "ACEPTABLE",
      IF(
        'Tablero de control'!$Z325&lt;Parametros!$D$4*Parametros!$G$6,
        "BUENO",
        IF(
          'Tablero de control'!$Z325&lt;Parametros!$D$4*Parametros!$G$5,
          "SATISFACTORIO",
          IF(
            'Tablero de control'!$Z325&gt;=Parametros!$D$4*Parametros!$G$4,
            "OPTIMO"
          )
        )
      )
    )
  )
)
)
)</f>
        <v>NO PROGRAMADA</v>
      </c>
    </row>
    <row r="326" spans="1:28" s="38" customFormat="1" ht="51" customHeight="1" x14ac:dyDescent="0.25">
      <c r="A326" s="286" t="s">
        <v>240</v>
      </c>
      <c r="B326" s="42" t="s">
        <v>252</v>
      </c>
      <c r="C326" s="42" t="s">
        <v>296</v>
      </c>
      <c r="D326" s="42" t="s">
        <v>350</v>
      </c>
      <c r="E326" s="42" t="s">
        <v>446</v>
      </c>
      <c r="F326" s="55">
        <v>0.83492074793459081</v>
      </c>
      <c r="G326" s="56">
        <v>0.86</v>
      </c>
      <c r="H326" s="56" t="s">
        <v>1912</v>
      </c>
      <c r="I326" s="56" t="s">
        <v>1943</v>
      </c>
      <c r="J326" s="273">
        <v>323</v>
      </c>
      <c r="K326" s="42" t="s">
        <v>854</v>
      </c>
      <c r="L326" s="42" t="s">
        <v>1314</v>
      </c>
      <c r="M326" s="42" t="s">
        <v>105</v>
      </c>
      <c r="N326" s="42">
        <v>400304200</v>
      </c>
      <c r="O326" s="42" t="s">
        <v>174</v>
      </c>
      <c r="P326" s="42" t="s">
        <v>2016</v>
      </c>
      <c r="Q326" s="42" t="s">
        <v>29</v>
      </c>
      <c r="R326" s="176" t="s">
        <v>1858</v>
      </c>
      <c r="S326" s="91">
        <v>7</v>
      </c>
      <c r="T326" s="91">
        <v>12</v>
      </c>
      <c r="U326" s="80">
        <v>5</v>
      </c>
      <c r="V326" s="91">
        <v>3</v>
      </c>
      <c r="W326" s="91">
        <v>2</v>
      </c>
      <c r="X326" s="91">
        <v>2</v>
      </c>
      <c r="Y326" s="243">
        <v>5</v>
      </c>
      <c r="Z326" s="245">
        <f>IF(
'Tablero de control'!$U326="NP",
 0,
  IF(
     'Tablero de control'!$Q326&lt;&gt;"Reducción",
     'Tablero de control'!$Y326*100/'Tablero de control'!$U326,
     IF(
       'Tablero de control'!$U326&gt;='Tablero de control'!$Y326,
       100,
       IF(
         'Tablero de control'!$S326&lt;='Tablero de control'!$Y326,
         0,
         (('Tablero de control'!$S326-'Tablero de control'!$U326)-('Tablero de control'!$Y326-'Tablero de control'!$U326))*100/('Tablero de control'!$S326-'Tablero de control'!$U326)
       )
     )
   )
)</f>
        <v>100</v>
      </c>
      <c r="AA326" s="254">
        <f>IF('Tablero de control'!$Z326&gt;100,100,'Tablero de control'!$Z326)</f>
        <v>100</v>
      </c>
      <c r="AB326" s="37" t="str">
        <f>IF(
  'Tablero de control'!$U326="NP",
  "NO PROGRAMADA",
  IF(
    OR('Tablero de control'!$Y326="",'Tablero de control'!$Z326&lt;=0),
    "SIN AVANCE",
    IF(
      'Tablero de control'!$Z326&lt;Parametros!$D$4*Parametros!$G$9,
      "MUY DEFICIENTE",
    IF(
      'Tablero de control'!$Z326&lt;Parametros!$D$4*Parametros!$G$8,
      "DEFICIENTE",
   IF(
      'Tablero de control'!$Z326&lt;Parametros!$D$4*Parametros!$G$7,
      "ACEPTABLE",
      IF(
        'Tablero de control'!$Z326&lt;Parametros!$D$4*Parametros!$G$6,
        "BUENO",
        IF(
          'Tablero de control'!$Z326&lt;Parametros!$D$4*Parametros!$G$5,
          "SATISFACTORIO",
          IF(
            'Tablero de control'!$Z326&gt;=Parametros!$D$4*Parametros!$G$4,
            "OPTIMO"
          )
        )
      )
    )
  )
)
)
)</f>
        <v>OPTIMO</v>
      </c>
    </row>
    <row r="327" spans="1:28" s="38" customFormat="1" ht="58.5" customHeight="1" x14ac:dyDescent="0.25">
      <c r="A327" s="286" t="s">
        <v>240</v>
      </c>
      <c r="B327" s="42" t="s">
        <v>252</v>
      </c>
      <c r="C327" s="42" t="s">
        <v>296</v>
      </c>
      <c r="D327" s="42" t="s">
        <v>350</v>
      </c>
      <c r="E327" s="42" t="s">
        <v>447</v>
      </c>
      <c r="F327" s="55">
        <v>0.19827196689919549</v>
      </c>
      <c r="G327" s="56">
        <v>0.3</v>
      </c>
      <c r="H327" s="56" t="s">
        <v>1912</v>
      </c>
      <c r="I327" s="56" t="s">
        <v>1943</v>
      </c>
      <c r="J327" s="273">
        <v>324</v>
      </c>
      <c r="K327" s="42" t="s">
        <v>855</v>
      </c>
      <c r="L327" s="42">
        <v>4003018</v>
      </c>
      <c r="M327" s="42" t="s">
        <v>1315</v>
      </c>
      <c r="N327" s="42">
        <v>400301800</v>
      </c>
      <c r="O327" s="42" t="s">
        <v>1315</v>
      </c>
      <c r="P327" s="42" t="s">
        <v>2016</v>
      </c>
      <c r="Q327" s="42" t="s">
        <v>29</v>
      </c>
      <c r="R327" s="176" t="s">
        <v>1858</v>
      </c>
      <c r="S327" s="91">
        <v>5</v>
      </c>
      <c r="T327" s="91">
        <v>9</v>
      </c>
      <c r="U327" s="81" t="s">
        <v>10</v>
      </c>
      <c r="V327" s="91">
        <v>4</v>
      </c>
      <c r="W327" s="91">
        <v>3</v>
      </c>
      <c r="X327" s="91">
        <v>2</v>
      </c>
      <c r="Y327" s="243">
        <v>2</v>
      </c>
      <c r="Z327" s="245">
        <f>IF(
'Tablero de control'!$U327="NP",
 0,
  IF(
     'Tablero de control'!$Q327&lt;&gt;"Reducción",
     'Tablero de control'!$Y327*100/'Tablero de control'!$U327,
     IF(
       'Tablero de control'!$U327&gt;='Tablero de control'!$Y327,
       100,
       IF(
         'Tablero de control'!$S327&lt;='Tablero de control'!$Y327,
         0,
         (('Tablero de control'!$S327-'Tablero de control'!$U327)-('Tablero de control'!$Y327-'Tablero de control'!$U327))*100/('Tablero de control'!$S327-'Tablero de control'!$U327)
       )
     )
   )
)</f>
        <v>0</v>
      </c>
      <c r="AA327" s="254">
        <f>IF('Tablero de control'!$Z327&gt;100,100,'Tablero de control'!$Z327)</f>
        <v>0</v>
      </c>
      <c r="AB327" s="37" t="str">
        <f>IF(
  'Tablero de control'!$U327="NP",
  "NO PROGRAMADA",
  IF(
    OR('Tablero de control'!$Y327="",'Tablero de control'!$Z327&lt;=0),
    "SIN AVANCE",
    IF(
      'Tablero de control'!$Z327&lt;Parametros!$D$4*Parametros!$G$9,
      "MUY DEFICIENTE",
    IF(
      'Tablero de control'!$Z327&lt;Parametros!$D$4*Parametros!$G$8,
      "DEFICIENTE",
   IF(
      'Tablero de control'!$Z327&lt;Parametros!$D$4*Parametros!$G$7,
      "ACEPTABLE",
      IF(
        'Tablero de control'!$Z327&lt;Parametros!$D$4*Parametros!$G$6,
        "BUENO",
        IF(
          'Tablero de control'!$Z327&lt;Parametros!$D$4*Parametros!$G$5,
          "SATISFACTORIO",
          IF(
            'Tablero de control'!$Z327&gt;=Parametros!$D$4*Parametros!$G$4,
            "OPTIMO"
          )
        )
      )
    )
  )
)
)
)</f>
        <v>NO PROGRAMADA</v>
      </c>
    </row>
    <row r="328" spans="1:28" s="38" customFormat="1" ht="57.75" customHeight="1" x14ac:dyDescent="0.25">
      <c r="A328" s="286" t="s">
        <v>240</v>
      </c>
      <c r="B328" s="42" t="s">
        <v>252</v>
      </c>
      <c r="C328" s="42" t="s">
        <v>296</v>
      </c>
      <c r="D328" s="42" t="s">
        <v>350</v>
      </c>
      <c r="E328" s="42" t="s">
        <v>447</v>
      </c>
      <c r="F328" s="55">
        <v>0.19827196689919549</v>
      </c>
      <c r="G328" s="56">
        <v>0.3</v>
      </c>
      <c r="H328" s="56" t="s">
        <v>1912</v>
      </c>
      <c r="I328" s="56" t="s">
        <v>1943</v>
      </c>
      <c r="J328" s="273">
        <v>325</v>
      </c>
      <c r="K328" s="42" t="s">
        <v>856</v>
      </c>
      <c r="L328" s="42" t="s">
        <v>1313</v>
      </c>
      <c r="M328" s="42" t="s">
        <v>93</v>
      </c>
      <c r="N328" s="42">
        <v>400302000</v>
      </c>
      <c r="O328" s="42" t="s">
        <v>93</v>
      </c>
      <c r="P328" s="42" t="s">
        <v>2016</v>
      </c>
      <c r="Q328" s="42" t="s">
        <v>29</v>
      </c>
      <c r="R328" s="176" t="s">
        <v>1858</v>
      </c>
      <c r="S328" s="91">
        <v>6</v>
      </c>
      <c r="T328" s="91">
        <v>10</v>
      </c>
      <c r="U328" s="81" t="s">
        <v>10</v>
      </c>
      <c r="V328" s="91">
        <v>5</v>
      </c>
      <c r="W328" s="91">
        <v>3</v>
      </c>
      <c r="X328" s="91">
        <v>2</v>
      </c>
      <c r="Y328" s="243">
        <v>1</v>
      </c>
      <c r="Z328" s="245">
        <f>IF(
'Tablero de control'!$U328="NP",
 0,
  IF(
     'Tablero de control'!$Q328&lt;&gt;"Reducción",
     'Tablero de control'!$Y328*100/'Tablero de control'!$U328,
     IF(
       'Tablero de control'!$U328&gt;='Tablero de control'!$Y328,
       100,
       IF(
         'Tablero de control'!$S328&lt;='Tablero de control'!$Y328,
         0,
         (('Tablero de control'!$S328-'Tablero de control'!$U328)-('Tablero de control'!$Y328-'Tablero de control'!$U328))*100/('Tablero de control'!$S328-'Tablero de control'!$U328)
       )
     )
   )
)</f>
        <v>0</v>
      </c>
      <c r="AA328" s="254">
        <f>IF('Tablero de control'!$Z328&gt;100,100,'Tablero de control'!$Z328)</f>
        <v>0</v>
      </c>
      <c r="AB328" s="37" t="str">
        <f>IF(
  'Tablero de control'!$U328="NP",
  "NO PROGRAMADA",
  IF(
    OR('Tablero de control'!$Y328="",'Tablero de control'!$Z328&lt;=0),
    "SIN AVANCE",
    IF(
      'Tablero de control'!$Z328&lt;Parametros!$D$4*Parametros!$G$9,
      "MUY DEFICIENTE",
    IF(
      'Tablero de control'!$Z328&lt;Parametros!$D$4*Parametros!$G$8,
      "DEFICIENTE",
   IF(
      'Tablero de control'!$Z328&lt;Parametros!$D$4*Parametros!$G$7,
      "ACEPTABLE",
      IF(
        'Tablero de control'!$Z328&lt;Parametros!$D$4*Parametros!$G$6,
        "BUENO",
        IF(
          'Tablero de control'!$Z328&lt;Parametros!$D$4*Parametros!$G$5,
          "SATISFACTORIO",
          IF(
            'Tablero de control'!$Z328&gt;=Parametros!$D$4*Parametros!$G$4,
            "OPTIMO"
          )
        )
      )
    )
  )
)
)
)</f>
        <v>NO PROGRAMADA</v>
      </c>
    </row>
    <row r="329" spans="1:28" s="38" customFormat="1" ht="58.5" customHeight="1" x14ac:dyDescent="0.25">
      <c r="A329" s="286" t="s">
        <v>240</v>
      </c>
      <c r="B329" s="42" t="s">
        <v>252</v>
      </c>
      <c r="C329" s="42" t="s">
        <v>296</v>
      </c>
      <c r="D329" s="42" t="s">
        <v>350</v>
      </c>
      <c r="E329" s="42" t="s">
        <v>447</v>
      </c>
      <c r="F329" s="55">
        <v>0.19827196689919549</v>
      </c>
      <c r="G329" s="56">
        <v>0.3</v>
      </c>
      <c r="H329" s="56" t="s">
        <v>1912</v>
      </c>
      <c r="I329" s="56" t="s">
        <v>1943</v>
      </c>
      <c r="J329" s="273">
        <v>326</v>
      </c>
      <c r="K329" s="42" t="s">
        <v>857</v>
      </c>
      <c r="L329" s="42" t="s">
        <v>1316</v>
      </c>
      <c r="M329" s="42" t="s">
        <v>1317</v>
      </c>
      <c r="N329" s="42">
        <v>400304400</v>
      </c>
      <c r="O329" s="42" t="s">
        <v>1678</v>
      </c>
      <c r="P329" s="42" t="s">
        <v>2016</v>
      </c>
      <c r="Q329" s="42" t="s">
        <v>29</v>
      </c>
      <c r="R329" s="176" t="s">
        <v>1858</v>
      </c>
      <c r="S329" s="91">
        <v>290</v>
      </c>
      <c r="T329" s="91">
        <v>400</v>
      </c>
      <c r="U329" s="81" t="s">
        <v>10</v>
      </c>
      <c r="V329" s="91">
        <v>150</v>
      </c>
      <c r="W329" s="91">
        <v>150</v>
      </c>
      <c r="X329" s="91">
        <v>100</v>
      </c>
      <c r="Y329" s="243">
        <v>0</v>
      </c>
      <c r="Z329" s="245">
        <f>IF(
'Tablero de control'!$U329="NP",
 0,
  IF(
     'Tablero de control'!$Q329&lt;&gt;"Reducción",
     'Tablero de control'!$Y329*100/'Tablero de control'!$U329,
     IF(
       'Tablero de control'!$U329&gt;='Tablero de control'!$Y329,
       100,
       IF(
         'Tablero de control'!$S329&lt;='Tablero de control'!$Y329,
         0,
         (('Tablero de control'!$S329-'Tablero de control'!$U329)-('Tablero de control'!$Y329-'Tablero de control'!$U329))*100/('Tablero de control'!$S329-'Tablero de control'!$U329)
       )
     )
   )
)</f>
        <v>0</v>
      </c>
      <c r="AA329" s="254">
        <f>IF('Tablero de control'!$Z329&gt;100,100,'Tablero de control'!$Z329)</f>
        <v>0</v>
      </c>
      <c r="AB329" s="37" t="str">
        <f>IF(
  'Tablero de control'!$U329="NP",
  "NO PROGRAMADA",
  IF(
    OR('Tablero de control'!$Y329="",'Tablero de control'!$Z329&lt;=0),
    "SIN AVANCE",
    IF(
      'Tablero de control'!$Z329&lt;Parametros!$D$4*Parametros!$G$9,
      "MUY DEFICIENTE",
    IF(
      'Tablero de control'!$Z329&lt;Parametros!$D$4*Parametros!$G$8,
      "DEFICIENTE",
   IF(
      'Tablero de control'!$Z329&lt;Parametros!$D$4*Parametros!$G$7,
      "ACEPTABLE",
      IF(
        'Tablero de control'!$Z329&lt;Parametros!$D$4*Parametros!$G$6,
        "BUENO",
        IF(
          'Tablero de control'!$Z329&lt;Parametros!$D$4*Parametros!$G$5,
          "SATISFACTORIO",
          IF(
            'Tablero de control'!$Z329&gt;=Parametros!$D$4*Parametros!$G$4,
            "OPTIMO"
          )
        )
      )
    )
  )
)
)
)</f>
        <v>NO PROGRAMADA</v>
      </c>
    </row>
    <row r="330" spans="1:28" s="38" customFormat="1" ht="63.75" customHeight="1" x14ac:dyDescent="0.25">
      <c r="A330" s="286" t="s">
        <v>240</v>
      </c>
      <c r="B330" s="42" t="s">
        <v>252</v>
      </c>
      <c r="C330" s="42" t="s">
        <v>296</v>
      </c>
      <c r="D330" s="42" t="s">
        <v>350</v>
      </c>
      <c r="E330" s="42" t="s">
        <v>448</v>
      </c>
      <c r="F330" s="55">
        <v>0.13831249999999998</v>
      </c>
      <c r="G330" s="56">
        <v>0.2</v>
      </c>
      <c r="H330" s="56" t="s">
        <v>1912</v>
      </c>
      <c r="I330" s="56" t="s">
        <v>1943</v>
      </c>
      <c r="J330" s="273">
        <v>327</v>
      </c>
      <c r="K330" s="42" t="s">
        <v>858</v>
      </c>
      <c r="L330" s="42">
        <v>4003018</v>
      </c>
      <c r="M330" s="42" t="s">
        <v>1315</v>
      </c>
      <c r="N330" s="42">
        <v>400301802</v>
      </c>
      <c r="O330" s="42" t="s">
        <v>1679</v>
      </c>
      <c r="P330" s="42" t="s">
        <v>2016</v>
      </c>
      <c r="Q330" s="42" t="s">
        <v>29</v>
      </c>
      <c r="R330" s="176" t="s">
        <v>1858</v>
      </c>
      <c r="S330" s="91">
        <v>0</v>
      </c>
      <c r="T330" s="91">
        <v>7</v>
      </c>
      <c r="U330" s="81" t="s">
        <v>10</v>
      </c>
      <c r="V330" s="91">
        <v>3</v>
      </c>
      <c r="W330" s="91">
        <v>2</v>
      </c>
      <c r="X330" s="91">
        <v>2</v>
      </c>
      <c r="Y330" s="243">
        <v>0</v>
      </c>
      <c r="Z330" s="245">
        <f>IF(
'Tablero de control'!$U330="NP",
 0,
  IF(
     'Tablero de control'!$Q330&lt;&gt;"Reducción",
     'Tablero de control'!$Y330*100/'Tablero de control'!$U330,
     IF(
       'Tablero de control'!$U330&gt;='Tablero de control'!$Y330,
       100,
       IF(
         'Tablero de control'!$S330&lt;='Tablero de control'!$Y330,
         0,
         (('Tablero de control'!$S330-'Tablero de control'!$U330)-('Tablero de control'!$Y330-'Tablero de control'!$U330))*100/('Tablero de control'!$S330-'Tablero de control'!$U330)
       )
     )
   )
)</f>
        <v>0</v>
      </c>
      <c r="AA330" s="254">
        <f>IF('Tablero de control'!$Z330&gt;100,100,'Tablero de control'!$Z330)</f>
        <v>0</v>
      </c>
      <c r="AB330" s="37" t="str">
        <f>IF(
  'Tablero de control'!$U330="NP",
  "NO PROGRAMADA",
  IF(
    OR('Tablero de control'!$Y330="",'Tablero de control'!$Z330&lt;=0),
    "SIN AVANCE",
    IF(
      'Tablero de control'!$Z330&lt;Parametros!$D$4*Parametros!$G$9,
      "MUY DEFICIENTE",
    IF(
      'Tablero de control'!$Z330&lt;Parametros!$D$4*Parametros!$G$8,
      "DEFICIENTE",
   IF(
      'Tablero de control'!$Z330&lt;Parametros!$D$4*Parametros!$G$7,
      "ACEPTABLE",
      IF(
        'Tablero de control'!$Z330&lt;Parametros!$D$4*Parametros!$G$6,
        "BUENO",
        IF(
          'Tablero de control'!$Z330&lt;Parametros!$D$4*Parametros!$G$5,
          "SATISFACTORIO",
          IF(
            'Tablero de control'!$Z330&gt;=Parametros!$D$4*Parametros!$G$4,
            "OPTIMO"
          )
        )
      )
    )
  )
)
)
)</f>
        <v>NO PROGRAMADA</v>
      </c>
    </row>
    <row r="331" spans="1:28" s="38" customFormat="1" ht="58.5" customHeight="1" x14ac:dyDescent="0.25">
      <c r="A331" s="286" t="s">
        <v>240</v>
      </c>
      <c r="B331" s="42" t="s">
        <v>252</v>
      </c>
      <c r="C331" s="42" t="s">
        <v>296</v>
      </c>
      <c r="D331" s="42" t="s">
        <v>350</v>
      </c>
      <c r="E331" s="42" t="s">
        <v>448</v>
      </c>
      <c r="F331" s="55">
        <v>0.13831249999999998</v>
      </c>
      <c r="G331" s="56">
        <v>0.2</v>
      </c>
      <c r="H331" s="56" t="s">
        <v>1912</v>
      </c>
      <c r="I331" s="56" t="s">
        <v>1943</v>
      </c>
      <c r="J331" s="273">
        <v>328</v>
      </c>
      <c r="K331" s="42" t="s">
        <v>859</v>
      </c>
      <c r="L331" s="42" t="s">
        <v>1313</v>
      </c>
      <c r="M331" s="42" t="s">
        <v>93</v>
      </c>
      <c r="N331" s="42">
        <v>400302002</v>
      </c>
      <c r="O331" s="42" t="s">
        <v>1680</v>
      </c>
      <c r="P331" s="42" t="s">
        <v>2016</v>
      </c>
      <c r="Q331" s="42" t="s">
        <v>29</v>
      </c>
      <c r="R331" s="176" t="s">
        <v>1858</v>
      </c>
      <c r="S331" s="91">
        <v>0</v>
      </c>
      <c r="T331" s="91">
        <v>6</v>
      </c>
      <c r="U331" s="81" t="s">
        <v>10</v>
      </c>
      <c r="V331" s="91">
        <v>2</v>
      </c>
      <c r="W331" s="91">
        <v>2</v>
      </c>
      <c r="X331" s="91">
        <v>2</v>
      </c>
      <c r="Y331" s="243">
        <v>0</v>
      </c>
      <c r="Z331" s="245">
        <f>IF(
'Tablero de control'!$U331="NP",
 0,
  IF(
     'Tablero de control'!$Q331&lt;&gt;"Reducción",
     'Tablero de control'!$Y331*100/'Tablero de control'!$U331,
     IF(
       'Tablero de control'!$U331&gt;='Tablero de control'!$Y331,
       100,
       IF(
         'Tablero de control'!$S331&lt;='Tablero de control'!$Y331,
         0,
         (('Tablero de control'!$S331-'Tablero de control'!$U331)-('Tablero de control'!$Y331-'Tablero de control'!$U331))*100/('Tablero de control'!$S331-'Tablero de control'!$U331)
       )
     )
   )
)</f>
        <v>0</v>
      </c>
      <c r="AA331" s="254">
        <f>IF('Tablero de control'!$Z331&gt;100,100,'Tablero de control'!$Z331)</f>
        <v>0</v>
      </c>
      <c r="AB331" s="37" t="str">
        <f>IF(
  'Tablero de control'!$U331="NP",
  "NO PROGRAMADA",
  IF(
    OR('Tablero de control'!$Y331="",'Tablero de control'!$Z331&lt;=0),
    "SIN AVANCE",
    IF(
      'Tablero de control'!$Z331&lt;Parametros!$D$4*Parametros!$G$9,
      "MUY DEFICIENTE",
    IF(
      'Tablero de control'!$Z331&lt;Parametros!$D$4*Parametros!$G$8,
      "DEFICIENTE",
   IF(
      'Tablero de control'!$Z331&lt;Parametros!$D$4*Parametros!$G$7,
      "ACEPTABLE",
      IF(
        'Tablero de control'!$Z331&lt;Parametros!$D$4*Parametros!$G$6,
        "BUENO",
        IF(
          'Tablero de control'!$Z331&lt;Parametros!$D$4*Parametros!$G$5,
          "SATISFACTORIO",
          IF(
            'Tablero de control'!$Z331&gt;=Parametros!$D$4*Parametros!$G$4,
            "OPTIMO"
          )
        )
      )
    )
  )
)
)
)</f>
        <v>NO PROGRAMADA</v>
      </c>
    </row>
    <row r="332" spans="1:28" s="38" customFormat="1" ht="57.75" customHeight="1" x14ac:dyDescent="0.25">
      <c r="A332" s="286" t="s">
        <v>240</v>
      </c>
      <c r="B332" s="42" t="s">
        <v>252</v>
      </c>
      <c r="C332" s="42" t="s">
        <v>296</v>
      </c>
      <c r="D332" s="42" t="s">
        <v>350</v>
      </c>
      <c r="E332" s="42" t="s">
        <v>449</v>
      </c>
      <c r="F332" s="55">
        <v>0.11475</v>
      </c>
      <c r="G332" s="56">
        <v>0.2</v>
      </c>
      <c r="H332" s="56" t="s">
        <v>1912</v>
      </c>
      <c r="I332" s="56" t="s">
        <v>1943</v>
      </c>
      <c r="J332" s="273">
        <v>329</v>
      </c>
      <c r="K332" s="42" t="s">
        <v>860</v>
      </c>
      <c r="L332" s="42">
        <v>4003018</v>
      </c>
      <c r="M332" s="42" t="s">
        <v>1315</v>
      </c>
      <c r="N332" s="42">
        <v>400301802</v>
      </c>
      <c r="O332" s="42" t="s">
        <v>1679</v>
      </c>
      <c r="P332" s="42" t="s">
        <v>2016</v>
      </c>
      <c r="Q332" s="42" t="s">
        <v>29</v>
      </c>
      <c r="R332" s="176" t="s">
        <v>1858</v>
      </c>
      <c r="S332" s="91">
        <v>1</v>
      </c>
      <c r="T332" s="91">
        <v>8</v>
      </c>
      <c r="U332" s="81" t="s">
        <v>10</v>
      </c>
      <c r="V332" s="91">
        <v>3</v>
      </c>
      <c r="W332" s="91">
        <v>3</v>
      </c>
      <c r="X332" s="91">
        <v>2</v>
      </c>
      <c r="Y332" s="243">
        <v>0</v>
      </c>
      <c r="Z332" s="245">
        <f>IF(
'Tablero de control'!$U332="NP",
 0,
  IF(
     'Tablero de control'!$Q332&lt;&gt;"Reducción",
     'Tablero de control'!$Y332*100/'Tablero de control'!$U332,
     IF(
       'Tablero de control'!$U332&gt;='Tablero de control'!$Y332,
       100,
       IF(
         'Tablero de control'!$S332&lt;='Tablero de control'!$Y332,
         0,
         (('Tablero de control'!$S332-'Tablero de control'!$U332)-('Tablero de control'!$Y332-'Tablero de control'!$U332))*100/('Tablero de control'!$S332-'Tablero de control'!$U332)
       )
     )
   )
)</f>
        <v>0</v>
      </c>
      <c r="AA332" s="254">
        <f>IF('Tablero de control'!$Z332&gt;100,100,'Tablero de control'!$Z332)</f>
        <v>0</v>
      </c>
      <c r="AB332" s="37" t="str">
        <f>IF(
  'Tablero de control'!$U332="NP",
  "NO PROGRAMADA",
  IF(
    OR('Tablero de control'!$Y332="",'Tablero de control'!$Z332&lt;=0),
    "SIN AVANCE",
    IF(
      'Tablero de control'!$Z332&lt;Parametros!$D$4*Parametros!$G$9,
      "MUY DEFICIENTE",
    IF(
      'Tablero de control'!$Z332&lt;Parametros!$D$4*Parametros!$G$8,
      "DEFICIENTE",
   IF(
      'Tablero de control'!$Z332&lt;Parametros!$D$4*Parametros!$G$7,
      "ACEPTABLE",
      IF(
        'Tablero de control'!$Z332&lt;Parametros!$D$4*Parametros!$G$6,
        "BUENO",
        IF(
          'Tablero de control'!$Z332&lt;Parametros!$D$4*Parametros!$G$5,
          "SATISFACTORIO",
          IF(
            'Tablero de control'!$Z332&gt;=Parametros!$D$4*Parametros!$G$4,
            "OPTIMO"
          )
        )
      )
    )
  )
)
)
)</f>
        <v>NO PROGRAMADA</v>
      </c>
    </row>
    <row r="333" spans="1:28" s="38" customFormat="1" ht="51" customHeight="1" x14ac:dyDescent="0.25">
      <c r="A333" s="286" t="s">
        <v>240</v>
      </c>
      <c r="B333" s="42" t="s">
        <v>252</v>
      </c>
      <c r="C333" s="42" t="s">
        <v>296</v>
      </c>
      <c r="D333" s="42" t="s">
        <v>350</v>
      </c>
      <c r="E333" s="42" t="s">
        <v>449</v>
      </c>
      <c r="F333" s="55">
        <v>0.11475</v>
      </c>
      <c r="G333" s="56">
        <v>0.2</v>
      </c>
      <c r="H333" s="56" t="s">
        <v>1912</v>
      </c>
      <c r="I333" s="56" t="s">
        <v>1943</v>
      </c>
      <c r="J333" s="273">
        <v>330</v>
      </c>
      <c r="K333" s="42" t="s">
        <v>861</v>
      </c>
      <c r="L333" s="42" t="s">
        <v>1313</v>
      </c>
      <c r="M333" s="42" t="s">
        <v>93</v>
      </c>
      <c r="N333" s="42">
        <v>400302002</v>
      </c>
      <c r="O333" s="42" t="s">
        <v>1680</v>
      </c>
      <c r="P333" s="42" t="s">
        <v>2016</v>
      </c>
      <c r="Q333" s="42" t="s">
        <v>29</v>
      </c>
      <c r="R333" s="176" t="s">
        <v>1858</v>
      </c>
      <c r="S333" s="91">
        <v>0</v>
      </c>
      <c r="T333" s="91">
        <v>10</v>
      </c>
      <c r="U333" s="81" t="s">
        <v>10</v>
      </c>
      <c r="V333" s="91">
        <v>3</v>
      </c>
      <c r="W333" s="91">
        <v>4</v>
      </c>
      <c r="X333" s="91">
        <v>3</v>
      </c>
      <c r="Y333" s="243">
        <v>0</v>
      </c>
      <c r="Z333" s="245">
        <f>IF(
'Tablero de control'!$U333="NP",
 0,
  IF(
     'Tablero de control'!$Q333&lt;&gt;"Reducción",
     'Tablero de control'!$Y333*100/'Tablero de control'!$U333,
     IF(
       'Tablero de control'!$U333&gt;='Tablero de control'!$Y333,
       100,
       IF(
         'Tablero de control'!$S333&lt;='Tablero de control'!$Y333,
         0,
         (('Tablero de control'!$S333-'Tablero de control'!$U333)-('Tablero de control'!$Y333-'Tablero de control'!$U333))*100/('Tablero de control'!$S333-'Tablero de control'!$U333)
       )
     )
   )
)</f>
        <v>0</v>
      </c>
      <c r="AA333" s="254">
        <f>IF('Tablero de control'!$Z333&gt;100,100,'Tablero de control'!$Z333)</f>
        <v>0</v>
      </c>
      <c r="AB333" s="37" t="str">
        <f>IF(
  'Tablero de control'!$U333="NP",
  "NO PROGRAMADA",
  IF(
    OR('Tablero de control'!$Y333="",'Tablero de control'!$Z333&lt;=0),
    "SIN AVANCE",
    IF(
      'Tablero de control'!$Z333&lt;Parametros!$D$4*Parametros!$G$9,
      "MUY DEFICIENTE",
    IF(
      'Tablero de control'!$Z333&lt;Parametros!$D$4*Parametros!$G$8,
      "DEFICIENTE",
   IF(
      'Tablero de control'!$Z333&lt;Parametros!$D$4*Parametros!$G$7,
      "ACEPTABLE",
      IF(
        'Tablero de control'!$Z333&lt;Parametros!$D$4*Parametros!$G$6,
        "BUENO",
        IF(
          'Tablero de control'!$Z333&lt;Parametros!$D$4*Parametros!$G$5,
          "SATISFACTORIO",
          IF(
            'Tablero de control'!$Z333&gt;=Parametros!$D$4*Parametros!$G$4,
            "OPTIMO"
          )
        )
      )
    )
  )
)
)
)</f>
        <v>NO PROGRAMADA</v>
      </c>
    </row>
    <row r="334" spans="1:28" s="38" customFormat="1" ht="70.5" customHeight="1" x14ac:dyDescent="0.25">
      <c r="A334" s="286" t="s">
        <v>240</v>
      </c>
      <c r="B334" s="42" t="s">
        <v>252</v>
      </c>
      <c r="C334" s="42" t="s">
        <v>296</v>
      </c>
      <c r="D334" s="42" t="s">
        <v>350</v>
      </c>
      <c r="E334" s="42" t="s">
        <v>450</v>
      </c>
      <c r="F334" s="55">
        <v>0.92674352224222378</v>
      </c>
      <c r="G334" s="56">
        <v>0.95</v>
      </c>
      <c r="H334" s="56" t="s">
        <v>1912</v>
      </c>
      <c r="I334" s="56" t="s">
        <v>1943</v>
      </c>
      <c r="J334" s="273">
        <v>331</v>
      </c>
      <c r="K334" s="42" t="s">
        <v>862</v>
      </c>
      <c r="L334" s="42">
        <v>4003010</v>
      </c>
      <c r="M334" s="42" t="s">
        <v>1318</v>
      </c>
      <c r="N334" s="42">
        <v>400301001</v>
      </c>
      <c r="O334" s="42" t="s">
        <v>1681</v>
      </c>
      <c r="P334" s="42" t="s">
        <v>2016</v>
      </c>
      <c r="Q334" s="42" t="s">
        <v>29</v>
      </c>
      <c r="R334" s="176" t="s">
        <v>1858</v>
      </c>
      <c r="S334" s="173">
        <v>9</v>
      </c>
      <c r="T334" s="173">
        <v>34</v>
      </c>
      <c r="U334" s="81" t="s">
        <v>10</v>
      </c>
      <c r="V334" s="173">
        <v>17</v>
      </c>
      <c r="W334" s="173">
        <v>17</v>
      </c>
      <c r="X334" s="82" t="s">
        <v>10</v>
      </c>
      <c r="Y334" s="243">
        <v>0</v>
      </c>
      <c r="Z334" s="245">
        <f>IF(
'Tablero de control'!$U334="NP",
 0,
  IF(
     'Tablero de control'!$Q334&lt;&gt;"Reducción",
     'Tablero de control'!$Y334*100/'Tablero de control'!$U334,
     IF(
       'Tablero de control'!$U334&gt;='Tablero de control'!$Y334,
       100,
       IF(
         'Tablero de control'!$S334&lt;='Tablero de control'!$Y334,
         0,
         (('Tablero de control'!$S334-'Tablero de control'!$U334)-('Tablero de control'!$Y334-'Tablero de control'!$U334))*100/('Tablero de control'!$S334-'Tablero de control'!$U334)
       )
     )
   )
)</f>
        <v>0</v>
      </c>
      <c r="AA334" s="254">
        <f>IF('Tablero de control'!$Z334&gt;100,100,'Tablero de control'!$Z334)</f>
        <v>0</v>
      </c>
      <c r="AB334" s="37" t="str">
        <f>IF(
  'Tablero de control'!$U334="NP",
  "NO PROGRAMADA",
  IF(
    OR('Tablero de control'!$Y334="",'Tablero de control'!$Z334&lt;=0),
    "SIN AVANCE",
    IF(
      'Tablero de control'!$Z334&lt;Parametros!$D$4*Parametros!$G$9,
      "MUY DEFICIENTE",
    IF(
      'Tablero de control'!$Z334&lt;Parametros!$D$4*Parametros!$G$8,
      "DEFICIENTE",
   IF(
      'Tablero de control'!$Z334&lt;Parametros!$D$4*Parametros!$G$7,
      "ACEPTABLE",
      IF(
        'Tablero de control'!$Z334&lt;Parametros!$D$4*Parametros!$G$6,
        "BUENO",
        IF(
          'Tablero de control'!$Z334&lt;Parametros!$D$4*Parametros!$G$5,
          "SATISFACTORIO",
          IF(
            'Tablero de control'!$Z334&gt;=Parametros!$D$4*Parametros!$G$4,
            "OPTIMO"
          )
        )
      )
    )
  )
)
)
)</f>
        <v>NO PROGRAMADA</v>
      </c>
    </row>
    <row r="335" spans="1:28" s="38" customFormat="1" ht="63.75" customHeight="1" x14ac:dyDescent="0.25">
      <c r="A335" s="286" t="s">
        <v>240</v>
      </c>
      <c r="B335" s="42" t="s">
        <v>252</v>
      </c>
      <c r="C335" s="42" t="s">
        <v>296</v>
      </c>
      <c r="D335" s="42" t="s">
        <v>350</v>
      </c>
      <c r="E335" s="42" t="s">
        <v>450</v>
      </c>
      <c r="F335" s="55">
        <v>0.92674352224222378</v>
      </c>
      <c r="G335" s="56">
        <v>0.95</v>
      </c>
      <c r="H335" s="56" t="s">
        <v>1912</v>
      </c>
      <c r="I335" s="56" t="s">
        <v>1943</v>
      </c>
      <c r="J335" s="273">
        <v>332</v>
      </c>
      <c r="K335" s="42" t="s">
        <v>863</v>
      </c>
      <c r="L335" s="42" t="s">
        <v>1319</v>
      </c>
      <c r="M335" s="42" t="s">
        <v>1320</v>
      </c>
      <c r="N335" s="42">
        <v>400301200</v>
      </c>
      <c r="O335" s="42" t="s">
        <v>1682</v>
      </c>
      <c r="P335" s="42" t="s">
        <v>2016</v>
      </c>
      <c r="Q335" s="42" t="s">
        <v>29</v>
      </c>
      <c r="R335" s="176" t="s">
        <v>1858</v>
      </c>
      <c r="S335" s="173">
        <v>0</v>
      </c>
      <c r="T335" s="91">
        <v>1</v>
      </c>
      <c r="U335" s="81" t="s">
        <v>10</v>
      </c>
      <c r="V335" s="80" t="s">
        <v>10</v>
      </c>
      <c r="W335" s="80" t="s">
        <v>10</v>
      </c>
      <c r="X335" s="91">
        <v>1</v>
      </c>
      <c r="Y335" s="243">
        <v>0</v>
      </c>
      <c r="Z335" s="245">
        <f>IF(
'Tablero de control'!$U335="NP",
 0,
  IF(
     'Tablero de control'!$Q335&lt;&gt;"Reducción",
     'Tablero de control'!$Y335*100/'Tablero de control'!$U335,
     IF(
       'Tablero de control'!$U335&gt;='Tablero de control'!$Y335,
       100,
       IF(
         'Tablero de control'!$S335&lt;='Tablero de control'!$Y335,
         0,
         (('Tablero de control'!$S335-'Tablero de control'!$U335)-('Tablero de control'!$Y335-'Tablero de control'!$U335))*100/('Tablero de control'!$S335-'Tablero de control'!$U335)
       )
     )
   )
)</f>
        <v>0</v>
      </c>
      <c r="AA335" s="254">
        <f>IF('Tablero de control'!$Z335&gt;100,100,'Tablero de control'!$Z335)</f>
        <v>0</v>
      </c>
      <c r="AB335" s="37" t="str">
        <f>IF(
  'Tablero de control'!$U335="NP",
  "NO PROGRAMADA",
  IF(
    OR('Tablero de control'!$Y335="",'Tablero de control'!$Z335&lt;=0),
    "SIN AVANCE",
    IF(
      'Tablero de control'!$Z335&lt;Parametros!$D$4*Parametros!$G$9,
      "MUY DEFICIENTE",
    IF(
      'Tablero de control'!$Z335&lt;Parametros!$D$4*Parametros!$G$8,
      "DEFICIENTE",
   IF(
      'Tablero de control'!$Z335&lt;Parametros!$D$4*Parametros!$G$7,
      "ACEPTABLE",
      IF(
        'Tablero de control'!$Z335&lt;Parametros!$D$4*Parametros!$G$6,
        "BUENO",
        IF(
          'Tablero de control'!$Z335&lt;Parametros!$D$4*Parametros!$G$5,
          "SATISFACTORIO",
          IF(
            'Tablero de control'!$Z335&gt;=Parametros!$D$4*Parametros!$G$4,
            "OPTIMO"
          )
        )
      )
    )
  )
)
)
)</f>
        <v>NO PROGRAMADA</v>
      </c>
    </row>
    <row r="336" spans="1:28" s="38" customFormat="1" ht="51" customHeight="1" x14ac:dyDescent="0.25">
      <c r="A336" s="286" t="s">
        <v>240</v>
      </c>
      <c r="B336" s="42" t="s">
        <v>252</v>
      </c>
      <c r="C336" s="42" t="s">
        <v>296</v>
      </c>
      <c r="D336" s="42" t="s">
        <v>350</v>
      </c>
      <c r="E336" s="42" t="s">
        <v>451</v>
      </c>
      <c r="F336" s="55">
        <v>0.77500000000000002</v>
      </c>
      <c r="G336" s="56">
        <v>0.8</v>
      </c>
      <c r="H336" s="56" t="s">
        <v>1912</v>
      </c>
      <c r="I336" s="56" t="s">
        <v>1943</v>
      </c>
      <c r="J336" s="273">
        <v>333</v>
      </c>
      <c r="K336" s="42" t="s">
        <v>864</v>
      </c>
      <c r="L336" s="42">
        <v>4003052</v>
      </c>
      <c r="M336" s="42" t="s">
        <v>96</v>
      </c>
      <c r="N336" s="42">
        <v>400305200</v>
      </c>
      <c r="O336" s="42" t="s">
        <v>56</v>
      </c>
      <c r="P336" s="42" t="s">
        <v>2016</v>
      </c>
      <c r="Q336" s="42" t="s">
        <v>30</v>
      </c>
      <c r="R336" s="82" t="s">
        <v>1858</v>
      </c>
      <c r="S336" s="91">
        <v>61</v>
      </c>
      <c r="T336" s="91">
        <v>64</v>
      </c>
      <c r="U336" s="80">
        <v>64</v>
      </c>
      <c r="V336" s="91">
        <v>64</v>
      </c>
      <c r="W336" s="91">
        <v>64</v>
      </c>
      <c r="X336" s="91">
        <v>64</v>
      </c>
      <c r="Y336" s="243">
        <v>64</v>
      </c>
      <c r="Z336" s="245">
        <f>IF(
'Tablero de control'!$U336="NP",
 0,
  IF(
     'Tablero de control'!$Q336&lt;&gt;"Reducción",
     'Tablero de control'!$Y336*100/'Tablero de control'!$U336,
     IF(
       'Tablero de control'!$U336&gt;='Tablero de control'!$Y336,
       100,
       IF(
         'Tablero de control'!$S336&lt;='Tablero de control'!$Y336,
         0,
         (('Tablero de control'!$S336-'Tablero de control'!$U336)-('Tablero de control'!$Y336-'Tablero de control'!$U336))*100/('Tablero de control'!$S336-'Tablero de control'!$U336)
       )
     )
   )
)</f>
        <v>100</v>
      </c>
      <c r="AA336" s="254">
        <f>IF('Tablero de control'!$Z336&gt;100,100,'Tablero de control'!$Z336)</f>
        <v>100</v>
      </c>
      <c r="AB336" s="37" t="str">
        <f>IF(
  'Tablero de control'!$U336="NP",
  "NO PROGRAMADA",
  IF(
    OR('Tablero de control'!$Y336="",'Tablero de control'!$Z336&lt;=0),
    "SIN AVANCE",
    IF(
      'Tablero de control'!$Z336&lt;Parametros!$D$4*Parametros!$G$9,
      "MUY DEFICIENTE",
    IF(
      'Tablero de control'!$Z336&lt;Parametros!$D$4*Parametros!$G$8,
      "DEFICIENTE",
   IF(
      'Tablero de control'!$Z336&lt;Parametros!$D$4*Parametros!$G$7,
      "ACEPTABLE",
      IF(
        'Tablero de control'!$Z336&lt;Parametros!$D$4*Parametros!$G$6,
        "BUENO",
        IF(
          'Tablero de control'!$Z336&lt;Parametros!$D$4*Parametros!$G$5,
          "SATISFACTORIO",
          IF(
            'Tablero de control'!$Z336&gt;=Parametros!$D$4*Parametros!$G$4,
            "OPTIMO"
          )
        )
      )
    )
  )
)
)
)</f>
        <v>OPTIMO</v>
      </c>
    </row>
    <row r="337" spans="1:28" s="38" customFormat="1" ht="51" customHeight="1" x14ac:dyDescent="0.25">
      <c r="A337" s="286" t="s">
        <v>240</v>
      </c>
      <c r="B337" s="42" t="s">
        <v>252</v>
      </c>
      <c r="C337" s="42" t="s">
        <v>296</v>
      </c>
      <c r="D337" s="42" t="s">
        <v>350</v>
      </c>
      <c r="E337" s="42" t="s">
        <v>451</v>
      </c>
      <c r="F337" s="55">
        <v>0.77500000000000002</v>
      </c>
      <c r="G337" s="56">
        <v>0.8</v>
      </c>
      <c r="H337" s="56" t="s">
        <v>1912</v>
      </c>
      <c r="I337" s="56" t="s">
        <v>1943</v>
      </c>
      <c r="J337" s="273">
        <v>334</v>
      </c>
      <c r="K337" s="42" t="s">
        <v>865</v>
      </c>
      <c r="L337" s="42">
        <v>4003008</v>
      </c>
      <c r="M337" s="42" t="s">
        <v>97</v>
      </c>
      <c r="N337" s="42">
        <v>400300800</v>
      </c>
      <c r="O337" s="42" t="s">
        <v>173</v>
      </c>
      <c r="P337" s="42" t="s">
        <v>2016</v>
      </c>
      <c r="Q337" s="42" t="s">
        <v>29</v>
      </c>
      <c r="R337" s="176" t="s">
        <v>1858</v>
      </c>
      <c r="S337" s="91">
        <v>40</v>
      </c>
      <c r="T337" s="91">
        <v>80</v>
      </c>
      <c r="U337" s="80">
        <v>10</v>
      </c>
      <c r="V337" s="91">
        <v>25</v>
      </c>
      <c r="W337" s="91">
        <v>25</v>
      </c>
      <c r="X337" s="91">
        <v>20</v>
      </c>
      <c r="Y337" s="243">
        <v>7</v>
      </c>
      <c r="Z337" s="245">
        <f>IF(
'Tablero de control'!$U337="NP",
 0,
  IF(
     'Tablero de control'!$Q337&lt;&gt;"Reducción",
     'Tablero de control'!$Y337*100/'Tablero de control'!$U337,
     IF(
       'Tablero de control'!$U337&gt;='Tablero de control'!$Y337,
       100,
       IF(
         'Tablero de control'!$S337&lt;='Tablero de control'!$Y337,
         0,
         (('Tablero de control'!$S337-'Tablero de control'!$U337)-('Tablero de control'!$Y337-'Tablero de control'!$U337))*100/('Tablero de control'!$S337-'Tablero de control'!$U337)
       )
     )
   )
)</f>
        <v>70</v>
      </c>
      <c r="AA337" s="254">
        <f>IF('Tablero de control'!$Z337&gt;100,100,'Tablero de control'!$Z337)</f>
        <v>70</v>
      </c>
      <c r="AB337" s="37" t="str">
        <f>IF(
  'Tablero de control'!$U337="NP",
  "NO PROGRAMADA",
  IF(
    OR('Tablero de control'!$Y337="",'Tablero de control'!$Z337&lt;=0),
    "SIN AVANCE",
    IF(
      'Tablero de control'!$Z337&lt;Parametros!$D$4*Parametros!$G$9,
      "MUY DEFICIENTE",
    IF(
      'Tablero de control'!$Z337&lt;Parametros!$D$4*Parametros!$G$8,
      "DEFICIENTE",
   IF(
      'Tablero de control'!$Z337&lt;Parametros!$D$4*Parametros!$G$7,
      "ACEPTABLE",
      IF(
        'Tablero de control'!$Z337&lt;Parametros!$D$4*Parametros!$G$6,
        "BUENO",
        IF(
          'Tablero de control'!$Z337&lt;Parametros!$D$4*Parametros!$G$5,
          "SATISFACTORIO",
          IF(
            'Tablero de control'!$Z337&gt;=Parametros!$D$4*Parametros!$G$4,
            "OPTIMO"
          )
        )
      )
    )
  )
)
)
)</f>
        <v>ACEPTABLE</v>
      </c>
    </row>
    <row r="338" spans="1:28" s="38" customFormat="1" ht="51" customHeight="1" x14ac:dyDescent="0.25">
      <c r="A338" s="286" t="s">
        <v>240</v>
      </c>
      <c r="B338" s="42" t="s">
        <v>252</v>
      </c>
      <c r="C338" s="42" t="s">
        <v>296</v>
      </c>
      <c r="D338" s="42" t="s">
        <v>350</v>
      </c>
      <c r="E338" s="42" t="s">
        <v>451</v>
      </c>
      <c r="F338" s="55">
        <v>0.77500000000000002</v>
      </c>
      <c r="G338" s="56">
        <v>0.8</v>
      </c>
      <c r="H338" s="56" t="s">
        <v>1912</v>
      </c>
      <c r="I338" s="56" t="s">
        <v>1943</v>
      </c>
      <c r="J338" s="273">
        <v>335</v>
      </c>
      <c r="K338" s="42" t="s">
        <v>866</v>
      </c>
      <c r="L338" s="42" t="s">
        <v>1321</v>
      </c>
      <c r="M338" s="42" t="s">
        <v>63</v>
      </c>
      <c r="N338" s="42">
        <v>400300600</v>
      </c>
      <c r="O338" s="42" t="s">
        <v>59</v>
      </c>
      <c r="P338" s="42" t="s">
        <v>2016</v>
      </c>
      <c r="Q338" s="42" t="s">
        <v>30</v>
      </c>
      <c r="R338" s="82" t="s">
        <v>1858</v>
      </c>
      <c r="S338" s="91">
        <v>54</v>
      </c>
      <c r="T338" s="91">
        <v>64</v>
      </c>
      <c r="U338" s="80">
        <v>59</v>
      </c>
      <c r="V338" s="91">
        <v>5</v>
      </c>
      <c r="W338" s="82" t="s">
        <v>10</v>
      </c>
      <c r="X338" s="82" t="s">
        <v>10</v>
      </c>
      <c r="Y338" s="243">
        <v>60</v>
      </c>
      <c r="Z338" s="245">
        <f>IF(
'Tablero de control'!$U338="NP",
 0,
  IF(
     'Tablero de control'!$Q338&lt;&gt;"Reducción",
     'Tablero de control'!$Y338*100/'Tablero de control'!$U338,
     IF(
       'Tablero de control'!$U338&gt;='Tablero de control'!$Y338,
       100,
       IF(
         'Tablero de control'!$S338&lt;='Tablero de control'!$Y338,
         0,
         (('Tablero de control'!$S338-'Tablero de control'!$U338)-('Tablero de control'!$Y338-'Tablero de control'!$U338))*100/('Tablero de control'!$S338-'Tablero de control'!$U338)
       )
     )
   )
)</f>
        <v>101.69491525423729</v>
      </c>
      <c r="AA338" s="254">
        <f>IF('Tablero de control'!$Z338&gt;100,100,'Tablero de control'!$Z338)</f>
        <v>100</v>
      </c>
      <c r="AB338" s="37" t="str">
        <f>IF(
  'Tablero de control'!$U338="NP",
  "NO PROGRAMADA",
  IF(
    OR('Tablero de control'!$Y338="",'Tablero de control'!$Z338&lt;=0),
    "SIN AVANCE",
    IF(
      'Tablero de control'!$Z338&lt;Parametros!$D$4*Parametros!$G$9,
      "MUY DEFICIENTE",
    IF(
      'Tablero de control'!$Z338&lt;Parametros!$D$4*Parametros!$G$8,
      "DEFICIENTE",
   IF(
      'Tablero de control'!$Z338&lt;Parametros!$D$4*Parametros!$G$7,
      "ACEPTABLE",
      IF(
        'Tablero de control'!$Z338&lt;Parametros!$D$4*Parametros!$G$6,
        "BUENO",
        IF(
          'Tablero de control'!$Z338&lt;Parametros!$D$4*Parametros!$G$5,
          "SATISFACTORIO",
          IF(
            'Tablero de control'!$Z338&gt;=Parametros!$D$4*Parametros!$G$4,
            "OPTIMO"
          )
        )
      )
    )
  )
)
)
)</f>
        <v>OPTIMO</v>
      </c>
    </row>
    <row r="339" spans="1:28" s="38" customFormat="1" ht="51" customHeight="1" x14ac:dyDescent="0.25">
      <c r="A339" s="286" t="s">
        <v>240</v>
      </c>
      <c r="B339" s="42" t="s">
        <v>253</v>
      </c>
      <c r="C339" s="42" t="s">
        <v>297</v>
      </c>
      <c r="D339" s="42" t="s">
        <v>351</v>
      </c>
      <c r="E339" s="42" t="s">
        <v>452</v>
      </c>
      <c r="F339" s="50" t="s">
        <v>514</v>
      </c>
      <c r="G339" s="110">
        <v>0.09</v>
      </c>
      <c r="H339" s="110" t="s">
        <v>1912</v>
      </c>
      <c r="I339" s="110" t="s">
        <v>1944</v>
      </c>
      <c r="J339" s="273">
        <v>336</v>
      </c>
      <c r="K339" s="42" t="s">
        <v>867</v>
      </c>
      <c r="L339" s="42">
        <v>4001043</v>
      </c>
      <c r="M339" s="42" t="s">
        <v>1322</v>
      </c>
      <c r="N339" s="42">
        <v>400104301</v>
      </c>
      <c r="O339" s="42" t="s">
        <v>1683</v>
      </c>
      <c r="P339" s="42" t="s">
        <v>2017</v>
      </c>
      <c r="Q339" s="42" t="s">
        <v>29</v>
      </c>
      <c r="R339" s="87" t="s">
        <v>1858</v>
      </c>
      <c r="S339" s="90">
        <v>200</v>
      </c>
      <c r="T339" s="111">
        <v>350</v>
      </c>
      <c r="U339" s="80">
        <v>200</v>
      </c>
      <c r="V339" s="87">
        <v>50</v>
      </c>
      <c r="W339" s="87">
        <v>50</v>
      </c>
      <c r="X339" s="87">
        <v>50</v>
      </c>
      <c r="Y339" s="243">
        <v>0</v>
      </c>
      <c r="Z339" s="245">
        <f>IF(
'Tablero de control'!$U339="NP",
 0,
  IF(
     'Tablero de control'!$Q339&lt;&gt;"Reducción",
     'Tablero de control'!$Y339*100/'Tablero de control'!$U339,
     IF(
       'Tablero de control'!$U339&gt;='Tablero de control'!$Y339,
       100,
       IF(
         'Tablero de control'!$S339&lt;='Tablero de control'!$Y339,
         0,
         (('Tablero de control'!$S339-'Tablero de control'!$U339)-('Tablero de control'!$Y339-'Tablero de control'!$U339))*100/('Tablero de control'!$S339-'Tablero de control'!$U339)
       )
     )
   )
)</f>
        <v>0</v>
      </c>
      <c r="AA339" s="254">
        <f>IF('Tablero de control'!$Z339&gt;100,100,'Tablero de control'!$Z339)</f>
        <v>0</v>
      </c>
      <c r="AB339" s="37" t="str">
        <f>IF(
  'Tablero de control'!$U339="NP",
  "NO PROGRAMADA",
  IF(
    OR('Tablero de control'!$Y339="",'Tablero de control'!$Z339&lt;=0),
    "SIN AVANCE",
    IF(
      'Tablero de control'!$Z339&lt;Parametros!$D$4*Parametros!$G$9,
      "MUY DEFICIENTE",
    IF(
      'Tablero de control'!$Z339&lt;Parametros!$D$4*Parametros!$G$8,
      "DEFICIENTE",
   IF(
      'Tablero de control'!$Z339&lt;Parametros!$D$4*Parametros!$G$7,
      "ACEPTABLE",
      IF(
        'Tablero de control'!$Z339&lt;Parametros!$D$4*Parametros!$G$6,
        "BUENO",
        IF(
          'Tablero de control'!$Z339&lt;Parametros!$D$4*Parametros!$G$5,
          "SATISFACTORIO",
          IF(
            'Tablero de control'!$Z339&gt;=Parametros!$D$4*Parametros!$G$4,
            "OPTIMO"
          )
        )
      )
    )
  )
)
)
)</f>
        <v>SIN AVANCE</v>
      </c>
    </row>
    <row r="340" spans="1:28" s="38" customFormat="1" ht="51" customHeight="1" x14ac:dyDescent="0.25">
      <c r="A340" s="286" t="s">
        <v>240</v>
      </c>
      <c r="B340" s="42" t="s">
        <v>253</v>
      </c>
      <c r="C340" s="42" t="s">
        <v>297</v>
      </c>
      <c r="D340" s="42" t="s">
        <v>351</v>
      </c>
      <c r="E340" s="42" t="s">
        <v>452</v>
      </c>
      <c r="F340" s="50" t="s">
        <v>514</v>
      </c>
      <c r="G340" s="110">
        <v>0.09</v>
      </c>
      <c r="H340" s="110" t="s">
        <v>1912</v>
      </c>
      <c r="I340" s="110" t="s">
        <v>1944</v>
      </c>
      <c r="J340" s="273">
        <v>337</v>
      </c>
      <c r="K340" s="42" t="s">
        <v>868</v>
      </c>
      <c r="L340" s="42" t="s">
        <v>1323</v>
      </c>
      <c r="M340" s="42" t="s">
        <v>1324</v>
      </c>
      <c r="N340" s="42">
        <v>400103902</v>
      </c>
      <c r="O340" s="42" t="s">
        <v>1684</v>
      </c>
      <c r="P340" s="42" t="s">
        <v>2017</v>
      </c>
      <c r="Q340" s="42" t="s">
        <v>29</v>
      </c>
      <c r="R340" s="87" t="s">
        <v>1858</v>
      </c>
      <c r="S340" s="90" t="s">
        <v>9</v>
      </c>
      <c r="T340" s="111">
        <v>360</v>
      </c>
      <c r="U340" s="80">
        <v>90</v>
      </c>
      <c r="V340" s="89">
        <v>90</v>
      </c>
      <c r="W340" s="89">
        <v>90</v>
      </c>
      <c r="X340" s="89">
        <v>90</v>
      </c>
      <c r="Y340" s="243">
        <v>0</v>
      </c>
      <c r="Z340" s="245">
        <f>IF(
'Tablero de control'!$U340="NP",
 0,
  IF(
     'Tablero de control'!$Q340&lt;&gt;"Reducción",
     'Tablero de control'!$Y340*100/'Tablero de control'!$U340,
     IF(
       'Tablero de control'!$U340&gt;='Tablero de control'!$Y340,
       100,
       IF(
         'Tablero de control'!$S340&lt;='Tablero de control'!$Y340,
         0,
         (('Tablero de control'!$S340-'Tablero de control'!$U340)-('Tablero de control'!$Y340-'Tablero de control'!$U340))*100/('Tablero de control'!$S340-'Tablero de control'!$U340)
       )
     )
   )
)</f>
        <v>0</v>
      </c>
      <c r="AA340" s="254">
        <f>IF('Tablero de control'!$Z340&gt;100,100,'Tablero de control'!$Z340)</f>
        <v>0</v>
      </c>
      <c r="AB340" s="37" t="str">
        <f>IF(
  'Tablero de control'!$U340="NP",
  "NO PROGRAMADA",
  IF(
    OR('Tablero de control'!$Y340="",'Tablero de control'!$Z340&lt;=0),
    "SIN AVANCE",
    IF(
      'Tablero de control'!$Z340&lt;Parametros!$D$4*Parametros!$G$9,
      "MUY DEFICIENTE",
    IF(
      'Tablero de control'!$Z340&lt;Parametros!$D$4*Parametros!$G$8,
      "DEFICIENTE",
   IF(
      'Tablero de control'!$Z340&lt;Parametros!$D$4*Parametros!$G$7,
      "ACEPTABLE",
      IF(
        'Tablero de control'!$Z340&lt;Parametros!$D$4*Parametros!$G$6,
        "BUENO",
        IF(
          'Tablero de control'!$Z340&lt;Parametros!$D$4*Parametros!$G$5,
          "SATISFACTORIO",
          IF(
            'Tablero de control'!$Z340&gt;=Parametros!$D$4*Parametros!$G$4,
            "OPTIMO"
          )
        )
      )
    )
  )
)
)
)</f>
        <v>SIN AVANCE</v>
      </c>
    </row>
    <row r="341" spans="1:28" s="38" customFormat="1" ht="51" customHeight="1" x14ac:dyDescent="0.25">
      <c r="A341" s="286" t="s">
        <v>240</v>
      </c>
      <c r="B341" s="42" t="s">
        <v>253</v>
      </c>
      <c r="C341" s="42" t="s">
        <v>297</v>
      </c>
      <c r="D341" s="42" t="s">
        <v>351</v>
      </c>
      <c r="E341" s="42" t="s">
        <v>452</v>
      </c>
      <c r="F341" s="50" t="s">
        <v>514</v>
      </c>
      <c r="G341" s="110">
        <v>0.09</v>
      </c>
      <c r="H341" s="110" t="s">
        <v>1912</v>
      </c>
      <c r="I341" s="110" t="s">
        <v>1944</v>
      </c>
      <c r="J341" s="273">
        <v>338</v>
      </c>
      <c r="K341" s="42" t="s">
        <v>869</v>
      </c>
      <c r="L341" s="42">
        <v>4001039</v>
      </c>
      <c r="M341" s="42" t="s">
        <v>1325</v>
      </c>
      <c r="N341" s="42">
        <v>400103901</v>
      </c>
      <c r="O341" s="42" t="s">
        <v>1685</v>
      </c>
      <c r="P341" s="42" t="s">
        <v>2017</v>
      </c>
      <c r="Q341" s="42" t="s">
        <v>29</v>
      </c>
      <c r="R341" s="87" t="s">
        <v>1858</v>
      </c>
      <c r="S341" s="90">
        <v>100</v>
      </c>
      <c r="T341" s="111">
        <v>150</v>
      </c>
      <c r="U341" s="80">
        <v>30</v>
      </c>
      <c r="V341" s="87">
        <v>40</v>
      </c>
      <c r="W341" s="87">
        <v>40</v>
      </c>
      <c r="X341" s="87">
        <v>40</v>
      </c>
      <c r="Y341" s="243">
        <v>0</v>
      </c>
      <c r="Z341" s="245">
        <f>IF(
'Tablero de control'!$U341="NP",
 0,
  IF(
     'Tablero de control'!$Q341&lt;&gt;"Reducción",
     'Tablero de control'!$Y341*100/'Tablero de control'!$U341,
     IF(
       'Tablero de control'!$U341&gt;='Tablero de control'!$Y341,
       100,
       IF(
         'Tablero de control'!$S341&lt;='Tablero de control'!$Y341,
         0,
         (('Tablero de control'!$S341-'Tablero de control'!$U341)-('Tablero de control'!$Y341-'Tablero de control'!$U341))*100/('Tablero de control'!$S341-'Tablero de control'!$U341)
       )
     )
   )
)</f>
        <v>0</v>
      </c>
      <c r="AA341" s="254">
        <f>IF('Tablero de control'!$Z341&gt;100,100,'Tablero de control'!$Z341)</f>
        <v>0</v>
      </c>
      <c r="AB341" s="37" t="str">
        <f>IF(
  'Tablero de control'!$U341="NP",
  "NO PROGRAMADA",
  IF(
    OR('Tablero de control'!$Y341="",'Tablero de control'!$Z341&lt;=0),
    "SIN AVANCE",
    IF(
      'Tablero de control'!$Z341&lt;Parametros!$D$4*Parametros!$G$9,
      "MUY DEFICIENTE",
    IF(
      'Tablero de control'!$Z341&lt;Parametros!$D$4*Parametros!$G$8,
      "DEFICIENTE",
   IF(
      'Tablero de control'!$Z341&lt;Parametros!$D$4*Parametros!$G$7,
      "ACEPTABLE",
      IF(
        'Tablero de control'!$Z341&lt;Parametros!$D$4*Parametros!$G$6,
        "BUENO",
        IF(
          'Tablero de control'!$Z341&lt;Parametros!$D$4*Parametros!$G$5,
          "SATISFACTORIO",
          IF(
            'Tablero de control'!$Z341&gt;=Parametros!$D$4*Parametros!$G$4,
            "OPTIMO"
          )
        )
      )
    )
  )
)
)
)</f>
        <v>SIN AVANCE</v>
      </c>
    </row>
    <row r="342" spans="1:28" s="38" customFormat="1" ht="51" customHeight="1" x14ac:dyDescent="0.25">
      <c r="A342" s="286" t="s">
        <v>240</v>
      </c>
      <c r="B342" s="42" t="s">
        <v>253</v>
      </c>
      <c r="C342" s="42" t="s">
        <v>297</v>
      </c>
      <c r="D342" s="42" t="s">
        <v>351</v>
      </c>
      <c r="E342" s="42" t="s">
        <v>452</v>
      </c>
      <c r="F342" s="50" t="s">
        <v>514</v>
      </c>
      <c r="G342" s="110">
        <v>0.09</v>
      </c>
      <c r="H342" s="110" t="s">
        <v>1912</v>
      </c>
      <c r="I342" s="110" t="s">
        <v>1944</v>
      </c>
      <c r="J342" s="273">
        <v>339</v>
      </c>
      <c r="K342" s="42" t="s">
        <v>870</v>
      </c>
      <c r="L342" s="42" t="s">
        <v>1326</v>
      </c>
      <c r="M342" s="42" t="s">
        <v>1327</v>
      </c>
      <c r="N342" s="42" t="s">
        <v>1686</v>
      </c>
      <c r="O342" s="42" t="s">
        <v>1687</v>
      </c>
      <c r="P342" s="42" t="s">
        <v>2017</v>
      </c>
      <c r="Q342" s="42" t="s">
        <v>29</v>
      </c>
      <c r="R342" s="87" t="s">
        <v>1858</v>
      </c>
      <c r="S342" s="90" t="s">
        <v>9</v>
      </c>
      <c r="T342" s="111">
        <v>150</v>
      </c>
      <c r="U342" s="81" t="s">
        <v>10</v>
      </c>
      <c r="V342" s="87">
        <v>50</v>
      </c>
      <c r="W342" s="87">
        <v>50</v>
      </c>
      <c r="X342" s="87">
        <v>50</v>
      </c>
      <c r="Y342" s="243">
        <v>0</v>
      </c>
      <c r="Z342" s="245">
        <f>IF(
'Tablero de control'!$U342="NP",
 0,
  IF(
     'Tablero de control'!$Q342&lt;&gt;"Reducción",
     'Tablero de control'!$Y342*100/'Tablero de control'!$U342,
     IF(
       'Tablero de control'!$U342&gt;='Tablero de control'!$Y342,
       100,
       IF(
         'Tablero de control'!$S342&lt;='Tablero de control'!$Y342,
         0,
         (('Tablero de control'!$S342-'Tablero de control'!$U342)-('Tablero de control'!$Y342-'Tablero de control'!$U342))*100/('Tablero de control'!$S342-'Tablero de control'!$U342)
       )
     )
   )
)</f>
        <v>0</v>
      </c>
      <c r="AA342" s="254">
        <f>IF('Tablero de control'!$Z342&gt;100,100,'Tablero de control'!$Z342)</f>
        <v>0</v>
      </c>
      <c r="AB342" s="37" t="str">
        <f>IF(
  'Tablero de control'!$U342="NP",
  "NO PROGRAMADA",
  IF(
    OR('Tablero de control'!$Y342="",'Tablero de control'!$Z342&lt;=0),
    "SIN AVANCE",
    IF(
      'Tablero de control'!$Z342&lt;Parametros!$D$4*Parametros!$G$9,
      "MUY DEFICIENTE",
    IF(
      'Tablero de control'!$Z342&lt;Parametros!$D$4*Parametros!$G$8,
      "DEFICIENTE",
   IF(
      'Tablero de control'!$Z342&lt;Parametros!$D$4*Parametros!$G$7,
      "ACEPTABLE",
      IF(
        'Tablero de control'!$Z342&lt;Parametros!$D$4*Parametros!$G$6,
        "BUENO",
        IF(
          'Tablero de control'!$Z342&lt;Parametros!$D$4*Parametros!$G$5,
          "SATISFACTORIO",
          IF(
            'Tablero de control'!$Z342&gt;=Parametros!$D$4*Parametros!$G$4,
            "OPTIMO"
          )
        )
      )
    )
  )
)
)
)</f>
        <v>NO PROGRAMADA</v>
      </c>
    </row>
    <row r="343" spans="1:28" s="38" customFormat="1" ht="51" customHeight="1" x14ac:dyDescent="0.25">
      <c r="A343" s="286" t="s">
        <v>240</v>
      </c>
      <c r="B343" s="42" t="s">
        <v>253</v>
      </c>
      <c r="C343" s="42" t="s">
        <v>297</v>
      </c>
      <c r="D343" s="42" t="s">
        <v>351</v>
      </c>
      <c r="E343" s="42" t="s">
        <v>453</v>
      </c>
      <c r="F343" s="50" t="s">
        <v>515</v>
      </c>
      <c r="G343" s="112">
        <v>3.6999999999999998E-2</v>
      </c>
      <c r="H343" s="112" t="s">
        <v>1912</v>
      </c>
      <c r="I343" s="112" t="s">
        <v>1944</v>
      </c>
      <c r="J343" s="273">
        <v>340</v>
      </c>
      <c r="K343" s="42" t="s">
        <v>871</v>
      </c>
      <c r="L343" s="42">
        <v>4001041</v>
      </c>
      <c r="M343" s="42" t="s">
        <v>1328</v>
      </c>
      <c r="N343" s="42">
        <v>400104102</v>
      </c>
      <c r="O343" s="42" t="s">
        <v>1688</v>
      </c>
      <c r="P343" s="42" t="s">
        <v>2017</v>
      </c>
      <c r="Q343" s="42" t="s">
        <v>29</v>
      </c>
      <c r="R343" s="87" t="s">
        <v>1858</v>
      </c>
      <c r="S343" s="87">
        <v>0</v>
      </c>
      <c r="T343" s="111">
        <v>400</v>
      </c>
      <c r="U343" s="80">
        <v>100</v>
      </c>
      <c r="V343" s="87">
        <v>100</v>
      </c>
      <c r="W343" s="87">
        <v>100</v>
      </c>
      <c r="X343" s="87">
        <v>100</v>
      </c>
      <c r="Y343" s="243">
        <v>64</v>
      </c>
      <c r="Z343" s="245">
        <f>IF(
'Tablero de control'!$U343="NP",
 0,
  IF(
     'Tablero de control'!$Q343&lt;&gt;"Reducción",
     'Tablero de control'!$Y343*100/'Tablero de control'!$U343,
     IF(
       'Tablero de control'!$U343&gt;='Tablero de control'!$Y343,
       100,
       IF(
         'Tablero de control'!$S343&lt;='Tablero de control'!$Y343,
         0,
         (('Tablero de control'!$S343-'Tablero de control'!$U343)-('Tablero de control'!$Y343-'Tablero de control'!$U343))*100/('Tablero de control'!$S343-'Tablero de control'!$U343)
       )
     )
   )
)</f>
        <v>64</v>
      </c>
      <c r="AA343" s="254">
        <f>IF('Tablero de control'!$Z343&gt;100,100,'Tablero de control'!$Z343)</f>
        <v>64</v>
      </c>
      <c r="AB343" s="37" t="str">
        <f>IF(
  'Tablero de control'!$U343="NP",
  "NO PROGRAMADA",
  IF(
    OR('Tablero de control'!$Y343="",'Tablero de control'!$Z343&lt;=0),
    "SIN AVANCE",
    IF(
      'Tablero de control'!$Z343&lt;Parametros!$D$4*Parametros!$G$9,
      "MUY DEFICIENTE",
    IF(
      'Tablero de control'!$Z343&lt;Parametros!$D$4*Parametros!$G$8,
      "DEFICIENTE",
   IF(
      'Tablero de control'!$Z343&lt;Parametros!$D$4*Parametros!$G$7,
      "ACEPTABLE",
      IF(
        'Tablero de control'!$Z343&lt;Parametros!$D$4*Parametros!$G$6,
        "BUENO",
        IF(
          'Tablero de control'!$Z343&lt;Parametros!$D$4*Parametros!$G$5,
          "SATISFACTORIO",
          IF(
            'Tablero de control'!$Z343&gt;=Parametros!$D$4*Parametros!$G$4,
            "OPTIMO"
          )
        )
      )
    )
  )
)
)
)</f>
        <v>ACEPTABLE</v>
      </c>
    </row>
    <row r="344" spans="1:28" s="38" customFormat="1" ht="51" customHeight="1" x14ac:dyDescent="0.25">
      <c r="A344" s="286" t="s">
        <v>240</v>
      </c>
      <c r="B344" s="42" t="s">
        <v>253</v>
      </c>
      <c r="C344" s="42" t="s">
        <v>297</v>
      </c>
      <c r="D344" s="42" t="s">
        <v>351</v>
      </c>
      <c r="E344" s="42" t="s">
        <v>453</v>
      </c>
      <c r="F344" s="50" t="s">
        <v>515</v>
      </c>
      <c r="G344" s="112">
        <v>3.6999999999999998E-2</v>
      </c>
      <c r="H344" s="112" t="s">
        <v>1912</v>
      </c>
      <c r="I344" s="112" t="s">
        <v>1944</v>
      </c>
      <c r="J344" s="273">
        <v>341</v>
      </c>
      <c r="K344" s="42" t="s">
        <v>872</v>
      </c>
      <c r="L344" s="42">
        <v>4001044</v>
      </c>
      <c r="M344" s="42" t="s">
        <v>1329</v>
      </c>
      <c r="N344" s="42" t="s">
        <v>1689</v>
      </c>
      <c r="O344" s="42" t="s">
        <v>1690</v>
      </c>
      <c r="P344" s="42" t="s">
        <v>2017</v>
      </c>
      <c r="Q344" s="42" t="s">
        <v>29</v>
      </c>
      <c r="R344" s="87" t="s">
        <v>1858</v>
      </c>
      <c r="S344" s="87">
        <v>0</v>
      </c>
      <c r="T344" s="111">
        <v>1100</v>
      </c>
      <c r="U344" s="80">
        <v>200</v>
      </c>
      <c r="V344" s="89">
        <v>300</v>
      </c>
      <c r="W344" s="89">
        <v>300</v>
      </c>
      <c r="X344" s="89">
        <v>300</v>
      </c>
      <c r="Y344" s="243">
        <v>0</v>
      </c>
      <c r="Z344" s="245">
        <f>IF(
'Tablero de control'!$U344="NP",
 0,
  IF(
     'Tablero de control'!$Q344&lt;&gt;"Reducción",
     'Tablero de control'!$Y344*100/'Tablero de control'!$U344,
     IF(
       'Tablero de control'!$U344&gt;='Tablero de control'!$Y344,
       100,
       IF(
         'Tablero de control'!$S344&lt;='Tablero de control'!$Y344,
         0,
         (('Tablero de control'!$S344-'Tablero de control'!$U344)-('Tablero de control'!$Y344-'Tablero de control'!$U344))*100/('Tablero de control'!$S344-'Tablero de control'!$U344)
       )
     )
   )
)</f>
        <v>0</v>
      </c>
      <c r="AA344" s="254">
        <f>IF('Tablero de control'!$Z344&gt;100,100,'Tablero de control'!$Z344)</f>
        <v>0</v>
      </c>
      <c r="AB344" s="37" t="str">
        <f>IF(
  'Tablero de control'!$U344="NP",
  "NO PROGRAMADA",
  IF(
    OR('Tablero de control'!$Y344="",'Tablero de control'!$Z344&lt;=0),
    "SIN AVANCE",
    IF(
      'Tablero de control'!$Z344&lt;Parametros!$D$4*Parametros!$G$9,
      "MUY DEFICIENTE",
    IF(
      'Tablero de control'!$Z344&lt;Parametros!$D$4*Parametros!$G$8,
      "DEFICIENTE",
   IF(
      'Tablero de control'!$Z344&lt;Parametros!$D$4*Parametros!$G$7,
      "ACEPTABLE",
      IF(
        'Tablero de control'!$Z344&lt;Parametros!$D$4*Parametros!$G$6,
        "BUENO",
        IF(
          'Tablero de control'!$Z344&lt;Parametros!$D$4*Parametros!$G$5,
          "SATISFACTORIO",
          IF(
            'Tablero de control'!$Z344&gt;=Parametros!$D$4*Parametros!$G$4,
            "OPTIMO"
          )
        )
      )
    )
  )
)
)
)</f>
        <v>SIN AVANCE</v>
      </c>
    </row>
    <row r="345" spans="1:28" s="38" customFormat="1" ht="51" customHeight="1" x14ac:dyDescent="0.25">
      <c r="A345" s="286" t="s">
        <v>240</v>
      </c>
      <c r="B345" s="42" t="s">
        <v>253</v>
      </c>
      <c r="C345" s="42" t="s">
        <v>297</v>
      </c>
      <c r="D345" s="42" t="s">
        <v>351</v>
      </c>
      <c r="E345" s="42" t="s">
        <v>453</v>
      </c>
      <c r="F345" s="50" t="s">
        <v>515</v>
      </c>
      <c r="G345" s="112">
        <v>3.6999999999999998E-2</v>
      </c>
      <c r="H345" s="112" t="s">
        <v>1912</v>
      </c>
      <c r="I345" s="112" t="s">
        <v>1944</v>
      </c>
      <c r="J345" s="273">
        <v>342</v>
      </c>
      <c r="K345" s="42" t="s">
        <v>873</v>
      </c>
      <c r="L345" s="42">
        <v>4001041</v>
      </c>
      <c r="M345" s="42" t="s">
        <v>1328</v>
      </c>
      <c r="N345" s="42">
        <v>400104101</v>
      </c>
      <c r="O345" s="42" t="s">
        <v>1691</v>
      </c>
      <c r="P345" s="42" t="s">
        <v>2017</v>
      </c>
      <c r="Q345" s="42" t="s">
        <v>29</v>
      </c>
      <c r="R345" s="87" t="s">
        <v>1858</v>
      </c>
      <c r="S345" s="87">
        <v>0</v>
      </c>
      <c r="T345" s="111">
        <v>352</v>
      </c>
      <c r="U345" s="80">
        <v>88</v>
      </c>
      <c r="V345" s="89">
        <v>88</v>
      </c>
      <c r="W345" s="89">
        <v>88</v>
      </c>
      <c r="X345" s="89">
        <v>88</v>
      </c>
      <c r="Y345" s="243">
        <v>0</v>
      </c>
      <c r="Z345" s="245">
        <f>IF(
'Tablero de control'!$U345="NP",
 0,
  IF(
     'Tablero de control'!$Q345&lt;&gt;"Reducción",
     'Tablero de control'!$Y345*100/'Tablero de control'!$U345,
     IF(
       'Tablero de control'!$U345&gt;='Tablero de control'!$Y345,
       100,
       IF(
         'Tablero de control'!$S345&lt;='Tablero de control'!$Y345,
         0,
         (('Tablero de control'!$S345-'Tablero de control'!$U345)-('Tablero de control'!$Y345-'Tablero de control'!$U345))*100/('Tablero de control'!$S345-'Tablero de control'!$U345)
       )
     )
   )
)</f>
        <v>0</v>
      </c>
      <c r="AA345" s="254">
        <f>IF('Tablero de control'!$Z345&gt;100,100,'Tablero de control'!$Z345)</f>
        <v>0</v>
      </c>
      <c r="AB345" s="37" t="str">
        <f>IF(
  'Tablero de control'!$U345="NP",
  "NO PROGRAMADA",
  IF(
    OR('Tablero de control'!$Y345="",'Tablero de control'!$Z345&lt;=0),
    "SIN AVANCE",
    IF(
      'Tablero de control'!$Z345&lt;Parametros!$D$4*Parametros!$G$9,
      "MUY DEFICIENTE",
    IF(
      'Tablero de control'!$Z345&lt;Parametros!$D$4*Parametros!$G$8,
      "DEFICIENTE",
   IF(
      'Tablero de control'!$Z345&lt;Parametros!$D$4*Parametros!$G$7,
      "ACEPTABLE",
      IF(
        'Tablero de control'!$Z345&lt;Parametros!$D$4*Parametros!$G$6,
        "BUENO",
        IF(
          'Tablero de control'!$Z345&lt;Parametros!$D$4*Parametros!$G$5,
          "SATISFACTORIO",
          IF(
            'Tablero de control'!$Z345&gt;=Parametros!$D$4*Parametros!$G$4,
            "OPTIMO"
          )
        )
      )
    )
  )
)
)
)</f>
        <v>SIN AVANCE</v>
      </c>
    </row>
    <row r="346" spans="1:28" s="38" customFormat="1" ht="51" customHeight="1" x14ac:dyDescent="0.25">
      <c r="A346" s="286" t="s">
        <v>240</v>
      </c>
      <c r="B346" s="42" t="s">
        <v>253</v>
      </c>
      <c r="C346" s="42" t="s">
        <v>297</v>
      </c>
      <c r="D346" s="42" t="s">
        <v>351</v>
      </c>
      <c r="E346" s="42" t="s">
        <v>453</v>
      </c>
      <c r="F346" s="50" t="s">
        <v>515</v>
      </c>
      <c r="G346" s="112">
        <v>3.6999999999999998E-2</v>
      </c>
      <c r="H346" s="112" t="s">
        <v>1912</v>
      </c>
      <c r="I346" s="112" t="s">
        <v>1944</v>
      </c>
      <c r="J346" s="273">
        <v>343</v>
      </c>
      <c r="K346" s="42" t="s">
        <v>874</v>
      </c>
      <c r="L346" s="42" t="s">
        <v>1330</v>
      </c>
      <c r="M346" s="42" t="s">
        <v>1331</v>
      </c>
      <c r="N346" s="42" t="s">
        <v>1692</v>
      </c>
      <c r="O346" s="42" t="s">
        <v>1693</v>
      </c>
      <c r="P346" s="42" t="s">
        <v>2017</v>
      </c>
      <c r="Q346" s="42" t="s">
        <v>29</v>
      </c>
      <c r="R346" s="87" t="s">
        <v>1858</v>
      </c>
      <c r="S346" s="87">
        <v>284</v>
      </c>
      <c r="T346" s="111">
        <v>400</v>
      </c>
      <c r="U346" s="80">
        <v>100</v>
      </c>
      <c r="V346" s="89">
        <v>100</v>
      </c>
      <c r="W346" s="89">
        <v>100</v>
      </c>
      <c r="X346" s="89">
        <v>100</v>
      </c>
      <c r="Y346" s="243">
        <v>0</v>
      </c>
      <c r="Z346" s="245">
        <f>IF(
'Tablero de control'!$U346="NP",
 0,
  IF(
     'Tablero de control'!$Q346&lt;&gt;"Reducción",
     'Tablero de control'!$Y346*100/'Tablero de control'!$U346,
     IF(
       'Tablero de control'!$U346&gt;='Tablero de control'!$Y346,
       100,
       IF(
         'Tablero de control'!$S346&lt;='Tablero de control'!$Y346,
         0,
         (('Tablero de control'!$S346-'Tablero de control'!$U346)-('Tablero de control'!$Y346-'Tablero de control'!$U346))*100/('Tablero de control'!$S346-'Tablero de control'!$U346)
       )
     )
   )
)</f>
        <v>0</v>
      </c>
      <c r="AA346" s="254">
        <f>IF('Tablero de control'!$Z346&gt;100,100,'Tablero de control'!$Z346)</f>
        <v>0</v>
      </c>
      <c r="AB346" s="37" t="str">
        <f>IF(
  'Tablero de control'!$U346="NP",
  "NO PROGRAMADA",
  IF(
    OR('Tablero de control'!$Y346="",'Tablero de control'!$Z346&lt;=0),
    "SIN AVANCE",
    IF(
      'Tablero de control'!$Z346&lt;Parametros!$D$4*Parametros!$G$9,
      "MUY DEFICIENTE",
    IF(
      'Tablero de control'!$Z346&lt;Parametros!$D$4*Parametros!$G$8,
      "DEFICIENTE",
   IF(
      'Tablero de control'!$Z346&lt;Parametros!$D$4*Parametros!$G$7,
      "ACEPTABLE",
      IF(
        'Tablero de control'!$Z346&lt;Parametros!$D$4*Parametros!$G$6,
        "BUENO",
        IF(
          'Tablero de control'!$Z346&lt;Parametros!$D$4*Parametros!$G$5,
          "SATISFACTORIO",
          IF(
            'Tablero de control'!$Z346&gt;=Parametros!$D$4*Parametros!$G$4,
            "OPTIMO"
          )
        )
      )
    )
  )
)
)
)</f>
        <v>SIN AVANCE</v>
      </c>
    </row>
    <row r="347" spans="1:28" s="38" customFormat="1" ht="54" customHeight="1" x14ac:dyDescent="0.25">
      <c r="A347" s="286" t="s">
        <v>240</v>
      </c>
      <c r="B347" s="42" t="s">
        <v>253</v>
      </c>
      <c r="C347" s="42" t="s">
        <v>298</v>
      </c>
      <c r="D347" s="42" t="s">
        <v>351</v>
      </c>
      <c r="E347" s="42" t="s">
        <v>454</v>
      </c>
      <c r="F347" s="51">
        <v>1</v>
      </c>
      <c r="G347" s="48">
        <v>1</v>
      </c>
      <c r="H347" s="48" t="s">
        <v>1912</v>
      </c>
      <c r="I347" s="48" t="s">
        <v>1945</v>
      </c>
      <c r="J347" s="273">
        <v>344</v>
      </c>
      <c r="K347" s="42" t="s">
        <v>875</v>
      </c>
      <c r="L347" s="257" t="s">
        <v>2100</v>
      </c>
      <c r="M347" s="253" t="s">
        <v>2101</v>
      </c>
      <c r="N347" s="42">
        <v>400201600</v>
      </c>
      <c r="O347" s="42" t="s">
        <v>59</v>
      </c>
      <c r="P347" s="42" t="s">
        <v>2017</v>
      </c>
      <c r="Q347" s="42" t="s">
        <v>30</v>
      </c>
      <c r="R347" s="87" t="s">
        <v>1858</v>
      </c>
      <c r="S347" s="102">
        <v>0</v>
      </c>
      <c r="T347" s="113">
        <v>1</v>
      </c>
      <c r="U347" s="80">
        <v>1</v>
      </c>
      <c r="V347" s="89">
        <v>1</v>
      </c>
      <c r="W347" s="89">
        <v>1</v>
      </c>
      <c r="X347" s="89">
        <v>1</v>
      </c>
      <c r="Y347" s="243">
        <v>0.3</v>
      </c>
      <c r="Z347" s="245">
        <f>IF(
'Tablero de control'!$U347="NP",
 0,
  IF(
     'Tablero de control'!$Q347&lt;&gt;"Reducción",
     'Tablero de control'!$Y347*100/'Tablero de control'!$U347,
     IF(
       'Tablero de control'!$U347&gt;='Tablero de control'!$Y347,
       100,
       IF(
         'Tablero de control'!$S347&lt;='Tablero de control'!$Y347,
         0,
         (('Tablero de control'!$S347-'Tablero de control'!$U347)-('Tablero de control'!$Y347-'Tablero de control'!$U347))*100/('Tablero de control'!$S347-'Tablero de control'!$U347)
       )
     )
   )
)</f>
        <v>30</v>
      </c>
      <c r="AA347" s="254">
        <f>IF('Tablero de control'!$Z347&gt;100,100,'Tablero de control'!$Z347)</f>
        <v>30</v>
      </c>
      <c r="AB347" s="37" t="str">
        <f>IF(
  'Tablero de control'!$U347="NP",
  "NO PROGRAMADA",
  IF(
    OR('Tablero de control'!$Y347="",'Tablero de control'!$Z347&lt;=0),
    "SIN AVANCE",
    IF(
      'Tablero de control'!$Z347&lt;Parametros!$D$4*Parametros!$G$9,
      "MUY DEFICIENTE",
    IF(
      'Tablero de control'!$Z347&lt;Parametros!$D$4*Parametros!$G$8,
      "DEFICIENTE",
   IF(
      'Tablero de control'!$Z347&lt;Parametros!$D$4*Parametros!$G$7,
      "ACEPTABLE",
      IF(
        'Tablero de control'!$Z347&lt;Parametros!$D$4*Parametros!$G$6,
        "BUENO",
        IF(
          'Tablero de control'!$Z347&lt;Parametros!$D$4*Parametros!$G$5,
          "SATISFACTORIO",
          IF(
            'Tablero de control'!$Z347&gt;=Parametros!$D$4*Parametros!$G$4,
            "OPTIMO"
          )
        )
      )
    )
  )
)
)
)</f>
        <v>MUY DEFICIENTE</v>
      </c>
    </row>
    <row r="348" spans="1:28" s="38" customFormat="1" ht="89.25" customHeight="1" x14ac:dyDescent="0.25">
      <c r="A348" s="286" t="s">
        <v>240</v>
      </c>
      <c r="B348" s="42" t="s">
        <v>253</v>
      </c>
      <c r="C348" s="42" t="s">
        <v>298</v>
      </c>
      <c r="D348" s="42" t="s">
        <v>351</v>
      </c>
      <c r="E348" s="42" t="s">
        <v>454</v>
      </c>
      <c r="F348" s="51">
        <v>1</v>
      </c>
      <c r="G348" s="48">
        <v>1</v>
      </c>
      <c r="H348" s="48" t="s">
        <v>1912</v>
      </c>
      <c r="I348" s="48" t="s">
        <v>1945</v>
      </c>
      <c r="J348" s="273">
        <v>345</v>
      </c>
      <c r="K348" s="42" t="s">
        <v>876</v>
      </c>
      <c r="L348" s="42">
        <v>4002016</v>
      </c>
      <c r="M348" s="42" t="s">
        <v>63</v>
      </c>
      <c r="N348" s="42">
        <v>400201600</v>
      </c>
      <c r="O348" s="42" t="s">
        <v>59</v>
      </c>
      <c r="P348" s="42" t="s">
        <v>2017</v>
      </c>
      <c r="Q348" s="42" t="s">
        <v>30</v>
      </c>
      <c r="R348" s="113" t="s">
        <v>1858</v>
      </c>
      <c r="S348" s="89">
        <v>0</v>
      </c>
      <c r="T348" s="113">
        <v>1</v>
      </c>
      <c r="U348" s="81" t="s">
        <v>10</v>
      </c>
      <c r="V348" s="89">
        <v>1</v>
      </c>
      <c r="W348" s="89">
        <v>1</v>
      </c>
      <c r="X348" s="89">
        <v>1</v>
      </c>
      <c r="Y348" s="242">
        <v>0</v>
      </c>
      <c r="Z348" s="245">
        <f>IF(
'Tablero de control'!$U348="NP",
 0,
  IF(
     'Tablero de control'!$Q348&lt;&gt;"Reducción",
     'Tablero de control'!$Y348*100/'Tablero de control'!$U348,
     IF(
       'Tablero de control'!$U348&gt;='Tablero de control'!$Y348,
       100,
       IF(
         'Tablero de control'!$S348&lt;='Tablero de control'!$Y348,
         0,
         (('Tablero de control'!$S348-'Tablero de control'!$U348)-('Tablero de control'!$Y348-'Tablero de control'!$U348))*100/('Tablero de control'!$S348-'Tablero de control'!$U348)
       )
     )
   )
)</f>
        <v>0</v>
      </c>
      <c r="AA348" s="254">
        <f>IF('Tablero de control'!$Z348&gt;100,100,'Tablero de control'!$Z348)</f>
        <v>0</v>
      </c>
      <c r="AB348" s="37" t="str">
        <f>IF(
  'Tablero de control'!$U348="NP",
  "NO PROGRAMADA",
  IF(
    OR('Tablero de control'!$Y348="",'Tablero de control'!$Z348&lt;=0),
    "SIN AVANCE",
    IF(
      'Tablero de control'!$Z348&lt;Parametros!$D$4*Parametros!$G$9,
      "MUY DEFICIENTE",
    IF(
      'Tablero de control'!$Z348&lt;Parametros!$D$4*Parametros!$G$8,
      "DEFICIENTE",
   IF(
      'Tablero de control'!$Z348&lt;Parametros!$D$4*Parametros!$G$7,
      "ACEPTABLE",
      IF(
        'Tablero de control'!$Z348&lt;Parametros!$D$4*Parametros!$G$6,
        "BUENO",
        IF(
          'Tablero de control'!$Z348&lt;Parametros!$D$4*Parametros!$G$5,
          "SATISFACTORIO",
          IF(
            'Tablero de control'!$Z348&gt;=Parametros!$D$4*Parametros!$G$4,
            "OPTIMO"
          )
        )
      )
    )
  )
)
)
)</f>
        <v>NO PROGRAMADA</v>
      </c>
    </row>
    <row r="349" spans="1:28" s="38" customFormat="1" ht="51" customHeight="1" x14ac:dyDescent="0.25">
      <c r="A349" s="286" t="s">
        <v>240</v>
      </c>
      <c r="B349" s="42" t="s">
        <v>253</v>
      </c>
      <c r="C349" s="42" t="s">
        <v>298</v>
      </c>
      <c r="D349" s="42" t="s">
        <v>351</v>
      </c>
      <c r="E349" s="42" t="s">
        <v>454</v>
      </c>
      <c r="F349" s="51">
        <v>1</v>
      </c>
      <c r="G349" s="48">
        <v>1</v>
      </c>
      <c r="H349" s="48" t="s">
        <v>1912</v>
      </c>
      <c r="I349" s="48" t="s">
        <v>1945</v>
      </c>
      <c r="J349" s="273">
        <v>346</v>
      </c>
      <c r="K349" s="42" t="s">
        <v>877</v>
      </c>
      <c r="L349" s="42">
        <v>4002023</v>
      </c>
      <c r="M349" s="42" t="s">
        <v>146</v>
      </c>
      <c r="N349" s="42">
        <v>400202300</v>
      </c>
      <c r="O349" s="42" t="s">
        <v>146</v>
      </c>
      <c r="P349" s="42" t="s">
        <v>2017</v>
      </c>
      <c r="Q349" s="42" t="s">
        <v>29</v>
      </c>
      <c r="R349" s="113" t="s">
        <v>1858</v>
      </c>
      <c r="S349" s="89">
        <v>3</v>
      </c>
      <c r="T349" s="113">
        <v>4</v>
      </c>
      <c r="U349" s="80">
        <v>1</v>
      </c>
      <c r="V349" s="89">
        <v>1</v>
      </c>
      <c r="W349" s="89">
        <v>1</v>
      </c>
      <c r="X349" s="89">
        <v>1</v>
      </c>
      <c r="Y349" s="243">
        <v>0</v>
      </c>
      <c r="Z349" s="245">
        <f>IF(
'Tablero de control'!$U349="NP",
 0,
  IF(
     'Tablero de control'!$Q349&lt;&gt;"Reducción",
     'Tablero de control'!$Y349*100/'Tablero de control'!$U349,
     IF(
       'Tablero de control'!$U349&gt;='Tablero de control'!$Y349,
       100,
       IF(
         'Tablero de control'!$S349&lt;='Tablero de control'!$Y349,
         0,
         (('Tablero de control'!$S349-'Tablero de control'!$U349)-('Tablero de control'!$Y349-'Tablero de control'!$U349))*100/('Tablero de control'!$S349-'Tablero de control'!$U349)
       )
     )
   )
)</f>
        <v>0</v>
      </c>
      <c r="AA349" s="254">
        <f>IF('Tablero de control'!$Z349&gt;100,100,'Tablero de control'!$Z349)</f>
        <v>0</v>
      </c>
      <c r="AB349" s="37" t="str">
        <f>IF(
  'Tablero de control'!$U349="NP",
  "NO PROGRAMADA",
  IF(
    OR('Tablero de control'!$Y349="",'Tablero de control'!$Z349&lt;=0),
    "SIN AVANCE",
    IF(
      'Tablero de control'!$Z349&lt;Parametros!$D$4*Parametros!$G$9,
      "MUY DEFICIENTE",
    IF(
      'Tablero de control'!$Z349&lt;Parametros!$D$4*Parametros!$G$8,
      "DEFICIENTE",
   IF(
      'Tablero de control'!$Z349&lt;Parametros!$D$4*Parametros!$G$7,
      "ACEPTABLE",
      IF(
        'Tablero de control'!$Z349&lt;Parametros!$D$4*Parametros!$G$6,
        "BUENO",
        IF(
          'Tablero de control'!$Z349&lt;Parametros!$D$4*Parametros!$G$5,
          "SATISFACTORIO",
          IF(
            'Tablero de control'!$Z349&gt;=Parametros!$D$4*Parametros!$G$4,
            "OPTIMO"
          )
        )
      )
    )
  )
)
)
)</f>
        <v>SIN AVANCE</v>
      </c>
    </row>
    <row r="350" spans="1:28" s="38" customFormat="1" ht="59.25" customHeight="1" x14ac:dyDescent="0.25">
      <c r="A350" s="286" t="s">
        <v>240</v>
      </c>
      <c r="B350" s="42" t="s">
        <v>253</v>
      </c>
      <c r="C350" s="42" t="s">
        <v>298</v>
      </c>
      <c r="D350" s="42" t="s">
        <v>351</v>
      </c>
      <c r="E350" s="42" t="s">
        <v>454</v>
      </c>
      <c r="F350" s="51">
        <v>1</v>
      </c>
      <c r="G350" s="48">
        <v>1</v>
      </c>
      <c r="H350" s="48" t="s">
        <v>1912</v>
      </c>
      <c r="I350" s="48" t="s">
        <v>1945</v>
      </c>
      <c r="J350" s="273">
        <v>347</v>
      </c>
      <c r="K350" s="42" t="s">
        <v>878</v>
      </c>
      <c r="L350" s="42">
        <v>4002016</v>
      </c>
      <c r="M350" s="42" t="s">
        <v>63</v>
      </c>
      <c r="N350" s="42">
        <v>400201600</v>
      </c>
      <c r="O350" s="42" t="s">
        <v>59</v>
      </c>
      <c r="P350" s="42" t="s">
        <v>2017</v>
      </c>
      <c r="Q350" s="42" t="s">
        <v>30</v>
      </c>
      <c r="R350" s="113" t="s">
        <v>1858</v>
      </c>
      <c r="S350" s="89">
        <v>0</v>
      </c>
      <c r="T350" s="113">
        <v>1</v>
      </c>
      <c r="U350" s="80">
        <v>1</v>
      </c>
      <c r="V350" s="89">
        <v>1</v>
      </c>
      <c r="W350" s="89">
        <v>1</v>
      </c>
      <c r="X350" s="89">
        <v>1</v>
      </c>
      <c r="Y350" s="243">
        <v>0</v>
      </c>
      <c r="Z350" s="245">
        <f>IF(
'Tablero de control'!$U350="NP",
 0,
  IF(
     'Tablero de control'!$Q350&lt;&gt;"Reducción",
     'Tablero de control'!$Y350*100/'Tablero de control'!$U350,
     IF(
       'Tablero de control'!$U350&gt;='Tablero de control'!$Y350,
       100,
       IF(
         'Tablero de control'!$S350&lt;='Tablero de control'!$Y350,
         0,
         (('Tablero de control'!$S350-'Tablero de control'!$U350)-('Tablero de control'!$Y350-'Tablero de control'!$U350))*100/('Tablero de control'!$S350-'Tablero de control'!$U350)
       )
     )
   )
)</f>
        <v>0</v>
      </c>
      <c r="AA350" s="254">
        <f>IF('Tablero de control'!$Z350&gt;100,100,'Tablero de control'!$Z350)</f>
        <v>0</v>
      </c>
      <c r="AB350" s="37" t="str">
        <f>IF(
  'Tablero de control'!$U350="NP",
  "NO PROGRAMADA",
  IF(
    OR('Tablero de control'!$Y350="",'Tablero de control'!$Z350&lt;=0),
    "SIN AVANCE",
    IF(
      'Tablero de control'!$Z350&lt;Parametros!$D$4*Parametros!$G$9,
      "MUY DEFICIENTE",
    IF(
      'Tablero de control'!$Z350&lt;Parametros!$D$4*Parametros!$G$8,
      "DEFICIENTE",
   IF(
      'Tablero de control'!$Z350&lt;Parametros!$D$4*Parametros!$G$7,
      "ACEPTABLE",
      IF(
        'Tablero de control'!$Z350&lt;Parametros!$D$4*Parametros!$G$6,
        "BUENO",
        IF(
          'Tablero de control'!$Z350&lt;Parametros!$D$4*Parametros!$G$5,
          "SATISFACTORIO",
          IF(
            'Tablero de control'!$Z350&gt;=Parametros!$D$4*Parametros!$G$4,
            "OPTIMO"
          )
        )
      )
    )
  )
)
)
)</f>
        <v>SIN AVANCE</v>
      </c>
    </row>
    <row r="351" spans="1:28" s="38" customFormat="1" ht="51" customHeight="1" x14ac:dyDescent="0.25">
      <c r="A351" s="286" t="s">
        <v>240</v>
      </c>
      <c r="B351" s="42" t="s">
        <v>254</v>
      </c>
      <c r="C351" s="42" t="s">
        <v>299</v>
      </c>
      <c r="D351" s="42" t="s">
        <v>353</v>
      </c>
      <c r="E351" s="42" t="s">
        <v>455</v>
      </c>
      <c r="F351" s="115">
        <v>58.7</v>
      </c>
      <c r="G351" s="115">
        <v>70</v>
      </c>
      <c r="H351" s="83" t="s">
        <v>1906</v>
      </c>
      <c r="I351" s="115" t="s">
        <v>1928</v>
      </c>
      <c r="J351" s="273">
        <v>348</v>
      </c>
      <c r="K351" s="42" t="s">
        <v>879</v>
      </c>
      <c r="L351" s="42">
        <v>4502032</v>
      </c>
      <c r="M351" s="42" t="s">
        <v>50</v>
      </c>
      <c r="N351" s="42">
        <v>450203200</v>
      </c>
      <c r="O351" s="42" t="s">
        <v>102</v>
      </c>
      <c r="P351" s="42" t="s">
        <v>2002</v>
      </c>
      <c r="Q351" s="42" t="s">
        <v>29</v>
      </c>
      <c r="R351" s="176" t="s">
        <v>1858</v>
      </c>
      <c r="S351" s="116">
        <v>1</v>
      </c>
      <c r="T351" s="116">
        <v>0.28000000000000003</v>
      </c>
      <c r="U351" s="80">
        <v>7.0000000000000007E-2</v>
      </c>
      <c r="V351" s="229">
        <v>7.0000000000000007E-2</v>
      </c>
      <c r="W351" s="229">
        <v>7.0000000000000007E-2</v>
      </c>
      <c r="X351" s="229">
        <v>7.0000000000000007E-2</v>
      </c>
      <c r="Y351" s="275">
        <v>0.06</v>
      </c>
      <c r="Z351" s="245">
        <f>IF(
'Tablero de control'!$U351="NP",
 0,
  IF(
     'Tablero de control'!$Q351&lt;&gt;"Reducción",
     'Tablero de control'!$Y351*100/'Tablero de control'!$U351,
     IF(
       'Tablero de control'!$U351&gt;='Tablero de control'!$Y351,
       100,
       IF(
         'Tablero de control'!$S351&lt;='Tablero de control'!$Y351,
         0,
         (('Tablero de control'!$S351-'Tablero de control'!$U351)-('Tablero de control'!$Y351-'Tablero de control'!$U351))*100/('Tablero de control'!$S351-'Tablero de control'!$U351)
       )
     )
   )
)</f>
        <v>85.714285714285708</v>
      </c>
      <c r="AA351" s="254">
        <f>IF('Tablero de control'!$Z351&gt;100,100,'Tablero de control'!$Z351)</f>
        <v>85.714285714285708</v>
      </c>
      <c r="AB351" s="37" t="str">
        <f>IF(
  'Tablero de control'!$U351="NP",
  "NO PROGRAMADA",
  IF(
    OR('Tablero de control'!$Y351="",'Tablero de control'!$Z351&lt;=0),
    "SIN AVANCE",
    IF(
      'Tablero de control'!$Z351&lt;Parametros!$D$4*Parametros!$G$9,
      "MUY DEFICIENTE",
    IF(
      'Tablero de control'!$Z351&lt;Parametros!$D$4*Parametros!$G$8,
      "DEFICIENTE",
   IF(
      'Tablero de control'!$Z351&lt;Parametros!$D$4*Parametros!$G$7,
      "ACEPTABLE",
      IF(
        'Tablero de control'!$Z351&lt;Parametros!$D$4*Parametros!$G$6,
        "BUENO",
        IF(
          'Tablero de control'!$Z351&lt;Parametros!$D$4*Parametros!$G$5,
          "SATISFACTORIO",
          IF(
            'Tablero de control'!$Z351&gt;=Parametros!$D$4*Parametros!$G$4,
            "OPTIMO"
          )
        )
      )
    )
  )
)
)
)</f>
        <v>BUENO</v>
      </c>
    </row>
    <row r="352" spans="1:28" s="38" customFormat="1" ht="38.25" customHeight="1" x14ac:dyDescent="0.25">
      <c r="A352" s="286" t="s">
        <v>240</v>
      </c>
      <c r="B352" s="42" t="s">
        <v>254</v>
      </c>
      <c r="C352" s="42" t="s">
        <v>299</v>
      </c>
      <c r="D352" s="42" t="s">
        <v>353</v>
      </c>
      <c r="E352" s="42" t="s">
        <v>455</v>
      </c>
      <c r="F352" s="115">
        <v>58.7</v>
      </c>
      <c r="G352" s="115">
        <v>70</v>
      </c>
      <c r="H352" s="83" t="s">
        <v>1906</v>
      </c>
      <c r="I352" s="115" t="s">
        <v>1928</v>
      </c>
      <c r="J352" s="273">
        <v>349</v>
      </c>
      <c r="K352" s="42" t="s">
        <v>880</v>
      </c>
      <c r="L352" s="42" t="s">
        <v>1332</v>
      </c>
      <c r="M352" s="42" t="s">
        <v>114</v>
      </c>
      <c r="N352" s="42">
        <v>450203702</v>
      </c>
      <c r="O352" s="42" t="s">
        <v>1694</v>
      </c>
      <c r="P352" s="42" t="s">
        <v>2002</v>
      </c>
      <c r="Q352" s="42" t="s">
        <v>30</v>
      </c>
      <c r="R352" s="117" t="s">
        <v>1858</v>
      </c>
      <c r="S352" s="117">
        <v>0</v>
      </c>
      <c r="T352" s="117">
        <v>1</v>
      </c>
      <c r="U352" s="80">
        <v>1</v>
      </c>
      <c r="V352" s="117">
        <v>1</v>
      </c>
      <c r="W352" s="117">
        <v>1</v>
      </c>
      <c r="X352" s="117">
        <v>1</v>
      </c>
      <c r="Y352" s="243">
        <v>1</v>
      </c>
      <c r="Z352" s="245">
        <f>IF(
'Tablero de control'!$U352="NP",
 0,
  IF(
     'Tablero de control'!$Q352&lt;&gt;"Reducción",
     'Tablero de control'!$Y352*100/'Tablero de control'!$U352,
     IF(
       'Tablero de control'!$U352&gt;='Tablero de control'!$Y352,
       100,
       IF(
         'Tablero de control'!$S352&lt;='Tablero de control'!$Y352,
         0,
         (('Tablero de control'!$S352-'Tablero de control'!$U352)-('Tablero de control'!$Y352-'Tablero de control'!$U352))*100/('Tablero de control'!$S352-'Tablero de control'!$U352)
       )
     )
   )
)</f>
        <v>100</v>
      </c>
      <c r="AA352" s="254">
        <f>IF('Tablero de control'!$Z352&gt;100,100,'Tablero de control'!$Z352)</f>
        <v>100</v>
      </c>
      <c r="AB352" s="37" t="str">
        <f>IF(
  'Tablero de control'!$U352="NP",
  "NO PROGRAMADA",
  IF(
    OR('Tablero de control'!$Y352="",'Tablero de control'!$Z352&lt;=0),
    "SIN AVANCE",
    IF(
      'Tablero de control'!$Z352&lt;Parametros!$D$4*Parametros!$G$9,
      "MUY DEFICIENTE",
    IF(
      'Tablero de control'!$Z352&lt;Parametros!$D$4*Parametros!$G$8,
      "DEFICIENTE",
   IF(
      'Tablero de control'!$Z352&lt;Parametros!$D$4*Parametros!$G$7,
      "ACEPTABLE",
      IF(
        'Tablero de control'!$Z352&lt;Parametros!$D$4*Parametros!$G$6,
        "BUENO",
        IF(
          'Tablero de control'!$Z352&lt;Parametros!$D$4*Parametros!$G$5,
          "SATISFACTORIO",
          IF(
            'Tablero de control'!$Z352&gt;=Parametros!$D$4*Parametros!$G$4,
            "OPTIMO"
          )
        )
      )
    )
  )
)
)
)</f>
        <v>OPTIMO</v>
      </c>
    </row>
    <row r="353" spans="1:28" s="38" customFormat="1" ht="38.25" customHeight="1" x14ac:dyDescent="0.25">
      <c r="A353" s="286" t="s">
        <v>240</v>
      </c>
      <c r="B353" s="42" t="s">
        <v>254</v>
      </c>
      <c r="C353" s="42" t="s">
        <v>299</v>
      </c>
      <c r="D353" s="42" t="s">
        <v>353</v>
      </c>
      <c r="E353" s="42" t="s">
        <v>455</v>
      </c>
      <c r="F353" s="115">
        <v>58.7</v>
      </c>
      <c r="G353" s="115">
        <v>70</v>
      </c>
      <c r="H353" s="83" t="s">
        <v>1906</v>
      </c>
      <c r="I353" s="115" t="s">
        <v>1928</v>
      </c>
      <c r="J353" s="273">
        <v>350</v>
      </c>
      <c r="K353" s="42" t="s">
        <v>881</v>
      </c>
      <c r="L353" s="42">
        <v>4502026</v>
      </c>
      <c r="M353" s="42" t="s">
        <v>82</v>
      </c>
      <c r="N353" s="42">
        <v>450202601</v>
      </c>
      <c r="O353" s="42" t="s">
        <v>1695</v>
      </c>
      <c r="P353" s="42" t="s">
        <v>2002</v>
      </c>
      <c r="Q353" s="42" t="s">
        <v>30</v>
      </c>
      <c r="R353" s="117" t="s">
        <v>1858</v>
      </c>
      <c r="S353" s="117">
        <v>0</v>
      </c>
      <c r="T353" s="117">
        <v>1</v>
      </c>
      <c r="U353" s="80">
        <v>1</v>
      </c>
      <c r="V353" s="117">
        <v>1</v>
      </c>
      <c r="W353" s="117">
        <v>1</v>
      </c>
      <c r="X353" s="117">
        <v>1</v>
      </c>
      <c r="Y353" s="243">
        <v>1</v>
      </c>
      <c r="Z353" s="245">
        <f>IF(
'Tablero de control'!$U353="NP",
 0,
  IF(
     'Tablero de control'!$Q353&lt;&gt;"Reducción",
     'Tablero de control'!$Y353*100/'Tablero de control'!$U353,
     IF(
       'Tablero de control'!$U353&gt;='Tablero de control'!$Y353,
       100,
       IF(
         'Tablero de control'!$S353&lt;='Tablero de control'!$Y353,
         0,
         (('Tablero de control'!$S353-'Tablero de control'!$U353)-('Tablero de control'!$Y353-'Tablero de control'!$U353))*100/('Tablero de control'!$S353-'Tablero de control'!$U353)
       )
     )
   )
)</f>
        <v>100</v>
      </c>
      <c r="AA353" s="254">
        <f>IF('Tablero de control'!$Z353&gt;100,100,'Tablero de control'!$Z353)</f>
        <v>100</v>
      </c>
      <c r="AB353" s="37" t="str">
        <f>IF(
  'Tablero de control'!$U353="NP",
  "NO PROGRAMADA",
  IF(
    OR('Tablero de control'!$Y353="",'Tablero de control'!$Z353&lt;=0),
    "SIN AVANCE",
    IF(
      'Tablero de control'!$Z353&lt;Parametros!$D$4*Parametros!$G$9,
      "MUY DEFICIENTE",
    IF(
      'Tablero de control'!$Z353&lt;Parametros!$D$4*Parametros!$G$8,
      "DEFICIENTE",
   IF(
      'Tablero de control'!$Z353&lt;Parametros!$D$4*Parametros!$G$7,
      "ACEPTABLE",
      IF(
        'Tablero de control'!$Z353&lt;Parametros!$D$4*Parametros!$G$6,
        "BUENO",
        IF(
          'Tablero de control'!$Z353&lt;Parametros!$D$4*Parametros!$G$5,
          "SATISFACTORIO",
          IF(
            'Tablero de control'!$Z353&gt;=Parametros!$D$4*Parametros!$G$4,
            "OPTIMO"
          )
        )
      )
    )
  )
)
)
)</f>
        <v>OPTIMO</v>
      </c>
    </row>
    <row r="354" spans="1:28" s="38" customFormat="1" ht="38.25" customHeight="1" x14ac:dyDescent="0.25">
      <c r="A354" s="286" t="s">
        <v>240</v>
      </c>
      <c r="B354" s="42" t="s">
        <v>254</v>
      </c>
      <c r="C354" s="42" t="s">
        <v>299</v>
      </c>
      <c r="D354" s="42" t="s">
        <v>353</v>
      </c>
      <c r="E354" s="42" t="s">
        <v>455</v>
      </c>
      <c r="F354" s="115">
        <v>58.7</v>
      </c>
      <c r="G354" s="115">
        <v>70</v>
      </c>
      <c r="H354" s="83" t="s">
        <v>1906</v>
      </c>
      <c r="I354" s="115" t="s">
        <v>1928</v>
      </c>
      <c r="J354" s="273">
        <v>351</v>
      </c>
      <c r="K354" s="42" t="s">
        <v>882</v>
      </c>
      <c r="L354" s="42" t="s">
        <v>1333</v>
      </c>
      <c r="M354" s="42" t="s">
        <v>116</v>
      </c>
      <c r="N354" s="42">
        <v>450202400</v>
      </c>
      <c r="O354" s="42" t="s">
        <v>189</v>
      </c>
      <c r="P354" s="42" t="s">
        <v>2002</v>
      </c>
      <c r="Q354" s="42" t="s">
        <v>29</v>
      </c>
      <c r="R354" s="116" t="s">
        <v>1857</v>
      </c>
      <c r="S354" s="118">
        <v>0.1</v>
      </c>
      <c r="T354" s="119">
        <v>1</v>
      </c>
      <c r="U354" s="80">
        <v>0.5</v>
      </c>
      <c r="V354" s="119">
        <v>1</v>
      </c>
      <c r="W354" s="119">
        <v>1</v>
      </c>
      <c r="X354" s="119">
        <v>1</v>
      </c>
      <c r="Y354" s="243">
        <v>0.5</v>
      </c>
      <c r="Z354" s="245">
        <f>IF(
'Tablero de control'!$U354="NP",
 0,
  IF(
     'Tablero de control'!$Q354&lt;&gt;"Reducción",
     'Tablero de control'!$Y354*100/'Tablero de control'!$U354,
     IF(
       'Tablero de control'!$U354&gt;='Tablero de control'!$Y354,
       100,
       IF(
         'Tablero de control'!$S354&lt;='Tablero de control'!$Y354,
         0,
         (('Tablero de control'!$S354-'Tablero de control'!$U354)-('Tablero de control'!$Y354-'Tablero de control'!$U354))*100/('Tablero de control'!$S354-'Tablero de control'!$U354)
       )
     )
   )
)</f>
        <v>100</v>
      </c>
      <c r="AA354" s="254">
        <f>IF('Tablero de control'!$Z354&gt;100,100,'Tablero de control'!$Z354)</f>
        <v>100</v>
      </c>
      <c r="AB354" s="37" t="str">
        <f>IF(
  'Tablero de control'!$U354="NP",
  "NO PROGRAMADA",
  IF(
    OR('Tablero de control'!$Y354="",'Tablero de control'!$Z354&lt;=0),
    "SIN AVANCE",
    IF(
      'Tablero de control'!$Z354&lt;Parametros!$D$4*Parametros!$G$9,
      "MUY DEFICIENTE",
    IF(
      'Tablero de control'!$Z354&lt;Parametros!$D$4*Parametros!$G$8,
      "DEFICIENTE",
   IF(
      'Tablero de control'!$Z354&lt;Parametros!$D$4*Parametros!$G$7,
      "ACEPTABLE",
      IF(
        'Tablero de control'!$Z354&lt;Parametros!$D$4*Parametros!$G$6,
        "BUENO",
        IF(
          'Tablero de control'!$Z354&lt;Parametros!$D$4*Parametros!$G$5,
          "SATISFACTORIO",
          IF(
            'Tablero de control'!$Z354&gt;=Parametros!$D$4*Parametros!$G$4,
            "OPTIMO"
          )
        )
      )
    )
  )
)
)
)</f>
        <v>OPTIMO</v>
      </c>
    </row>
    <row r="355" spans="1:28" s="38" customFormat="1" ht="38.25" customHeight="1" x14ac:dyDescent="0.25">
      <c r="A355" s="286" t="s">
        <v>240</v>
      </c>
      <c r="B355" s="42" t="s">
        <v>254</v>
      </c>
      <c r="C355" s="42" t="s">
        <v>299</v>
      </c>
      <c r="D355" s="42" t="s">
        <v>353</v>
      </c>
      <c r="E355" s="42" t="s">
        <v>455</v>
      </c>
      <c r="F355" s="115">
        <v>58.7</v>
      </c>
      <c r="G355" s="115">
        <v>70</v>
      </c>
      <c r="H355" s="83" t="s">
        <v>1906</v>
      </c>
      <c r="I355" s="115" t="s">
        <v>1928</v>
      </c>
      <c r="J355" s="273">
        <v>352</v>
      </c>
      <c r="K355" s="42" t="s">
        <v>883</v>
      </c>
      <c r="L355" s="42">
        <v>4502038</v>
      </c>
      <c r="M355" s="42" t="s">
        <v>115</v>
      </c>
      <c r="N355" s="42">
        <v>450203800</v>
      </c>
      <c r="O355" s="42" t="s">
        <v>187</v>
      </c>
      <c r="P355" s="42" t="s">
        <v>2018</v>
      </c>
      <c r="Q355" s="42" t="s">
        <v>30</v>
      </c>
      <c r="R355" s="116" t="s">
        <v>1858</v>
      </c>
      <c r="S355" s="116">
        <v>1</v>
      </c>
      <c r="T355" s="116">
        <v>3</v>
      </c>
      <c r="U355" s="80">
        <v>3</v>
      </c>
      <c r="V355" s="116">
        <v>3</v>
      </c>
      <c r="W355" s="116">
        <v>3</v>
      </c>
      <c r="X355" s="116">
        <v>3</v>
      </c>
      <c r="Y355" s="275">
        <v>3</v>
      </c>
      <c r="Z355" s="245">
        <f>IF(
'Tablero de control'!$U355="NP",
 0,
  IF(
     'Tablero de control'!$Q355&lt;&gt;"Reducción",
     'Tablero de control'!$Y355*100/'Tablero de control'!$U355,
     IF(
       'Tablero de control'!$U355&gt;='Tablero de control'!$Y355,
       100,
       IF(
         'Tablero de control'!$S355&lt;='Tablero de control'!$Y355,
         0,
         (('Tablero de control'!$S355-'Tablero de control'!$U355)-('Tablero de control'!$Y355-'Tablero de control'!$U355))*100/('Tablero de control'!$S355-'Tablero de control'!$U355)
       )
     )
   )
)</f>
        <v>100</v>
      </c>
      <c r="AA355" s="254">
        <f>IF('Tablero de control'!$Z355&gt;100,100,'Tablero de control'!$Z355)</f>
        <v>100</v>
      </c>
      <c r="AB355" s="37" t="str">
        <f>IF(
  'Tablero de control'!$U355="NP",
  "NO PROGRAMADA",
  IF(
    OR('Tablero de control'!$Y355="",'Tablero de control'!$Z355&lt;=0),
    "SIN AVANCE",
    IF(
      'Tablero de control'!$Z355&lt;Parametros!$D$4*Parametros!$G$9,
      "MUY DEFICIENTE",
    IF(
      'Tablero de control'!$Z355&lt;Parametros!$D$4*Parametros!$G$8,
      "DEFICIENTE",
   IF(
      'Tablero de control'!$Z355&lt;Parametros!$D$4*Parametros!$G$7,
      "ACEPTABLE",
      IF(
        'Tablero de control'!$Z355&lt;Parametros!$D$4*Parametros!$G$6,
        "BUENO",
        IF(
          'Tablero de control'!$Z355&lt;Parametros!$D$4*Parametros!$G$5,
          "SATISFACTORIO",
          IF(
            'Tablero de control'!$Z355&gt;=Parametros!$D$4*Parametros!$G$4,
            "OPTIMO"
          )
        )
      )
    )
  )
)
)
)</f>
        <v>OPTIMO</v>
      </c>
    </row>
    <row r="356" spans="1:28" s="40" customFormat="1" ht="38.25" customHeight="1" x14ac:dyDescent="0.25">
      <c r="A356" s="286" t="s">
        <v>240</v>
      </c>
      <c r="B356" s="42" t="s">
        <v>254</v>
      </c>
      <c r="C356" s="42" t="s">
        <v>299</v>
      </c>
      <c r="D356" s="42" t="s">
        <v>353</v>
      </c>
      <c r="E356" s="42" t="s">
        <v>455</v>
      </c>
      <c r="F356" s="115">
        <v>58.7</v>
      </c>
      <c r="G356" s="115">
        <v>70</v>
      </c>
      <c r="H356" s="83" t="s">
        <v>1906</v>
      </c>
      <c r="I356" s="115" t="s">
        <v>1928</v>
      </c>
      <c r="J356" s="273">
        <v>353</v>
      </c>
      <c r="K356" s="42" t="s">
        <v>884</v>
      </c>
      <c r="L356" s="42">
        <v>4502033</v>
      </c>
      <c r="M356" s="42" t="s">
        <v>83</v>
      </c>
      <c r="N356" s="42">
        <v>450203303</v>
      </c>
      <c r="O356" s="42" t="s">
        <v>170</v>
      </c>
      <c r="P356" s="42" t="s">
        <v>2019</v>
      </c>
      <c r="Q356" s="42" t="s">
        <v>30</v>
      </c>
      <c r="R356" s="117" t="s">
        <v>1858</v>
      </c>
      <c r="S356" s="117">
        <v>0</v>
      </c>
      <c r="T356" s="117">
        <v>1</v>
      </c>
      <c r="U356" s="80">
        <v>1</v>
      </c>
      <c r="V356" s="117">
        <v>1</v>
      </c>
      <c r="W356" s="117">
        <v>1</v>
      </c>
      <c r="X356" s="117">
        <v>1</v>
      </c>
      <c r="Y356" s="243">
        <v>1</v>
      </c>
      <c r="Z356" s="245">
        <f>IF(
'Tablero de control'!$U356="NP",
 0,
  IF(
     'Tablero de control'!$Q356&lt;&gt;"Reducción",
     'Tablero de control'!$Y356*100/'Tablero de control'!$U356,
     IF(
       'Tablero de control'!$U356&gt;='Tablero de control'!$Y356,
       100,
       IF(
         'Tablero de control'!$S356&lt;='Tablero de control'!$Y356,
         0,
         (('Tablero de control'!$S356-'Tablero de control'!$U356)-('Tablero de control'!$Y356-'Tablero de control'!$U356))*100/('Tablero de control'!$S356-'Tablero de control'!$U356)
       )
     )
   )
)</f>
        <v>100</v>
      </c>
      <c r="AA356" s="254">
        <f>IF('Tablero de control'!$Z356&gt;100,100,'Tablero de control'!$Z356)</f>
        <v>100</v>
      </c>
      <c r="AB356" s="37" t="str">
        <f>IF(
  'Tablero de control'!$U356="NP",
  "NO PROGRAMADA",
  IF(
    OR('Tablero de control'!$Y356="",'Tablero de control'!$Z356&lt;=0),
    "SIN AVANCE",
    IF(
      'Tablero de control'!$Z356&lt;Parametros!$D$4*Parametros!$G$9,
      "MUY DEFICIENTE",
    IF(
      'Tablero de control'!$Z356&lt;Parametros!$D$4*Parametros!$G$8,
      "DEFICIENTE",
   IF(
      'Tablero de control'!$Z356&lt;Parametros!$D$4*Parametros!$G$7,
      "ACEPTABLE",
      IF(
        'Tablero de control'!$Z356&lt;Parametros!$D$4*Parametros!$G$6,
        "BUENO",
        IF(
          'Tablero de control'!$Z356&lt;Parametros!$D$4*Parametros!$G$5,
          "SATISFACTORIO",
          IF(
            'Tablero de control'!$Z356&gt;=Parametros!$D$4*Parametros!$G$4,
            "OPTIMO"
          )
        )
      )
    )
  )
)
)
)</f>
        <v>OPTIMO</v>
      </c>
    </row>
    <row r="357" spans="1:28" s="38" customFormat="1" ht="82.5" customHeight="1" x14ac:dyDescent="0.25">
      <c r="A357" s="286" t="s">
        <v>240</v>
      </c>
      <c r="B357" s="42" t="s">
        <v>254</v>
      </c>
      <c r="C357" s="42" t="s">
        <v>299</v>
      </c>
      <c r="D357" s="42" t="s">
        <v>353</v>
      </c>
      <c r="E357" s="42" t="s">
        <v>455</v>
      </c>
      <c r="F357" s="115">
        <v>58.7</v>
      </c>
      <c r="G357" s="115">
        <v>70</v>
      </c>
      <c r="H357" s="83" t="s">
        <v>1906</v>
      </c>
      <c r="I357" s="115" t="s">
        <v>1928</v>
      </c>
      <c r="J357" s="273">
        <v>354</v>
      </c>
      <c r="K357" s="42" t="s">
        <v>885</v>
      </c>
      <c r="L357" s="42" t="s">
        <v>1334</v>
      </c>
      <c r="M357" s="42" t="s">
        <v>1335</v>
      </c>
      <c r="N357" s="42">
        <v>450201900</v>
      </c>
      <c r="O357" s="42" t="s">
        <v>1696</v>
      </c>
      <c r="P357" s="42" t="s">
        <v>2002</v>
      </c>
      <c r="Q357" s="42" t="s">
        <v>30</v>
      </c>
      <c r="R357" s="82" t="s">
        <v>1858</v>
      </c>
      <c r="S357" s="116">
        <v>1</v>
      </c>
      <c r="T357" s="116">
        <v>1</v>
      </c>
      <c r="U357" s="80">
        <v>1</v>
      </c>
      <c r="V357" s="116">
        <v>1</v>
      </c>
      <c r="W357" s="116">
        <v>1</v>
      </c>
      <c r="X357" s="116">
        <v>1</v>
      </c>
      <c r="Y357" s="243">
        <v>1</v>
      </c>
      <c r="Z357" s="245">
        <f>IF(
'Tablero de control'!$U357="NP",
 0,
  IF(
     'Tablero de control'!$Q357&lt;&gt;"Reducción",
     'Tablero de control'!$Y357*100/'Tablero de control'!$U357,
     IF(
       'Tablero de control'!$U357&gt;='Tablero de control'!$Y357,
       100,
       IF(
         'Tablero de control'!$S357&lt;='Tablero de control'!$Y357,
         0,
         (('Tablero de control'!$S357-'Tablero de control'!$U357)-('Tablero de control'!$Y357-'Tablero de control'!$U357))*100/('Tablero de control'!$S357-'Tablero de control'!$U357)
       )
     )
   )
)</f>
        <v>100</v>
      </c>
      <c r="AA357" s="254">
        <f>IF('Tablero de control'!$Z357&gt;100,100,'Tablero de control'!$Z357)</f>
        <v>100</v>
      </c>
      <c r="AB357" s="37" t="str">
        <f>IF(
  'Tablero de control'!$U357="NP",
  "NO PROGRAMADA",
  IF(
    OR('Tablero de control'!$Y357="",'Tablero de control'!$Z357&lt;=0),
    "SIN AVANCE",
    IF(
      'Tablero de control'!$Z357&lt;Parametros!$D$4*Parametros!$G$9,
      "MUY DEFICIENTE",
    IF(
      'Tablero de control'!$Z357&lt;Parametros!$D$4*Parametros!$G$8,
      "DEFICIENTE",
   IF(
      'Tablero de control'!$Z357&lt;Parametros!$D$4*Parametros!$G$7,
      "ACEPTABLE",
      IF(
        'Tablero de control'!$Z357&lt;Parametros!$D$4*Parametros!$G$6,
        "BUENO",
        IF(
          'Tablero de control'!$Z357&lt;Parametros!$D$4*Parametros!$G$5,
          "SATISFACTORIO",
          IF(
            'Tablero de control'!$Z357&gt;=Parametros!$D$4*Parametros!$G$4,
            "OPTIMO"
          )
        )
      )
    )
  )
)
)
)</f>
        <v>OPTIMO</v>
      </c>
    </row>
    <row r="358" spans="1:28" s="38" customFormat="1" ht="38.25" customHeight="1" x14ac:dyDescent="0.25">
      <c r="A358" s="286" t="s">
        <v>240</v>
      </c>
      <c r="B358" s="42" t="s">
        <v>254</v>
      </c>
      <c r="C358" s="42" t="s">
        <v>299</v>
      </c>
      <c r="D358" s="42" t="s">
        <v>353</v>
      </c>
      <c r="E358" s="42" t="s">
        <v>455</v>
      </c>
      <c r="F358" s="115">
        <v>58.7</v>
      </c>
      <c r="G358" s="115">
        <v>70</v>
      </c>
      <c r="H358" s="83" t="s">
        <v>1906</v>
      </c>
      <c r="I358" s="115" t="s">
        <v>1928</v>
      </c>
      <c r="J358" s="273">
        <v>355</v>
      </c>
      <c r="K358" s="42" t="s">
        <v>886</v>
      </c>
      <c r="L358" s="42">
        <v>4502016</v>
      </c>
      <c r="M358" s="42" t="s">
        <v>90</v>
      </c>
      <c r="N358" s="42">
        <v>450201601</v>
      </c>
      <c r="O358" s="42" t="s">
        <v>1697</v>
      </c>
      <c r="P358" s="42" t="s">
        <v>2002</v>
      </c>
      <c r="Q358" s="42" t="s">
        <v>29</v>
      </c>
      <c r="R358" s="116" t="s">
        <v>1857</v>
      </c>
      <c r="S358" s="116">
        <v>0</v>
      </c>
      <c r="T358" s="116">
        <v>1</v>
      </c>
      <c r="U358" s="80">
        <v>0.3</v>
      </c>
      <c r="V358" s="116">
        <v>1</v>
      </c>
      <c r="W358" s="116">
        <v>1</v>
      </c>
      <c r="X358" s="116">
        <v>1</v>
      </c>
      <c r="Y358" s="243">
        <v>0.3</v>
      </c>
      <c r="Z358" s="245">
        <f>IF(
'Tablero de control'!$U358="NP",
 0,
  IF(
     'Tablero de control'!$Q358&lt;&gt;"Reducción",
     'Tablero de control'!$Y358*100/'Tablero de control'!$U358,
     IF(
       'Tablero de control'!$U358&gt;='Tablero de control'!$Y358,
       100,
       IF(
         'Tablero de control'!$S358&lt;='Tablero de control'!$Y358,
         0,
         (('Tablero de control'!$S358-'Tablero de control'!$U358)-('Tablero de control'!$Y358-'Tablero de control'!$U358))*100/('Tablero de control'!$S358-'Tablero de control'!$U358)
       )
     )
   )
)</f>
        <v>100</v>
      </c>
      <c r="AA358" s="254">
        <f>IF('Tablero de control'!$Z358&gt;100,100,'Tablero de control'!$Z358)</f>
        <v>100</v>
      </c>
      <c r="AB358" s="37" t="str">
        <f>IF(
  'Tablero de control'!$U358="NP",
  "NO PROGRAMADA",
  IF(
    OR('Tablero de control'!$Y358="",'Tablero de control'!$Z358&lt;=0),
    "SIN AVANCE",
    IF(
      'Tablero de control'!$Z358&lt;Parametros!$D$4*Parametros!$G$9,
      "MUY DEFICIENTE",
    IF(
      'Tablero de control'!$Z358&lt;Parametros!$D$4*Parametros!$G$8,
      "DEFICIENTE",
   IF(
      'Tablero de control'!$Z358&lt;Parametros!$D$4*Parametros!$G$7,
      "ACEPTABLE",
      IF(
        'Tablero de control'!$Z358&lt;Parametros!$D$4*Parametros!$G$6,
        "BUENO",
        IF(
          'Tablero de control'!$Z358&lt;Parametros!$D$4*Parametros!$G$5,
          "SATISFACTORIO",
          IF(
            'Tablero de control'!$Z358&gt;=Parametros!$D$4*Parametros!$G$4,
            "OPTIMO"
          )
        )
      )
    )
  )
)
)
)</f>
        <v>OPTIMO</v>
      </c>
    </row>
    <row r="359" spans="1:28" s="38" customFormat="1" ht="38.25" customHeight="1" x14ac:dyDescent="0.25">
      <c r="A359" s="286" t="s">
        <v>240</v>
      </c>
      <c r="B359" s="42" t="s">
        <v>254</v>
      </c>
      <c r="C359" s="42" t="s">
        <v>299</v>
      </c>
      <c r="D359" s="42" t="s">
        <v>353</v>
      </c>
      <c r="E359" s="42" t="s">
        <v>455</v>
      </c>
      <c r="F359" s="115">
        <v>58.7</v>
      </c>
      <c r="G359" s="115">
        <v>70</v>
      </c>
      <c r="H359" s="83" t="s">
        <v>1906</v>
      </c>
      <c r="I359" s="115" t="s">
        <v>1928</v>
      </c>
      <c r="J359" s="273">
        <v>356</v>
      </c>
      <c r="K359" s="42" t="s">
        <v>887</v>
      </c>
      <c r="L359" s="42">
        <v>4502020</v>
      </c>
      <c r="M359" s="42" t="s">
        <v>1174</v>
      </c>
      <c r="N359" s="42">
        <v>450202000</v>
      </c>
      <c r="O359" s="42" t="s">
        <v>1698</v>
      </c>
      <c r="P359" s="42" t="s">
        <v>2002</v>
      </c>
      <c r="Q359" s="42" t="s">
        <v>29</v>
      </c>
      <c r="R359" s="116" t="s">
        <v>1858</v>
      </c>
      <c r="S359" s="116">
        <v>3</v>
      </c>
      <c r="T359" s="116">
        <v>7</v>
      </c>
      <c r="U359" s="80">
        <v>1</v>
      </c>
      <c r="V359" s="116">
        <v>2</v>
      </c>
      <c r="W359" s="116">
        <v>2</v>
      </c>
      <c r="X359" s="116">
        <v>2</v>
      </c>
      <c r="Y359" s="243">
        <v>1</v>
      </c>
      <c r="Z359" s="245">
        <f>IF(
'Tablero de control'!$U359="NP",
 0,
  IF(
     'Tablero de control'!$Q359&lt;&gt;"Reducción",
     'Tablero de control'!$Y359*100/'Tablero de control'!$U359,
     IF(
       'Tablero de control'!$U359&gt;='Tablero de control'!$Y359,
       100,
       IF(
         'Tablero de control'!$S359&lt;='Tablero de control'!$Y359,
         0,
         (('Tablero de control'!$S359-'Tablero de control'!$U359)-('Tablero de control'!$Y359-'Tablero de control'!$U359))*100/('Tablero de control'!$S359-'Tablero de control'!$U359)
       )
     )
   )
)</f>
        <v>100</v>
      </c>
      <c r="AA359" s="254">
        <f>IF('Tablero de control'!$Z359&gt;100,100,'Tablero de control'!$Z359)</f>
        <v>100</v>
      </c>
      <c r="AB359" s="37" t="str">
        <f>IF(
  'Tablero de control'!$U359="NP",
  "NO PROGRAMADA",
  IF(
    OR('Tablero de control'!$Y359="",'Tablero de control'!$Z359&lt;=0),
    "SIN AVANCE",
    IF(
      'Tablero de control'!$Z359&lt;Parametros!$D$4*Parametros!$G$9,
      "MUY DEFICIENTE",
    IF(
      'Tablero de control'!$Z359&lt;Parametros!$D$4*Parametros!$G$8,
      "DEFICIENTE",
   IF(
      'Tablero de control'!$Z359&lt;Parametros!$D$4*Parametros!$G$7,
      "ACEPTABLE",
      IF(
        'Tablero de control'!$Z359&lt;Parametros!$D$4*Parametros!$G$6,
        "BUENO",
        IF(
          'Tablero de control'!$Z359&lt;Parametros!$D$4*Parametros!$G$5,
          "SATISFACTORIO",
          IF(
            'Tablero de control'!$Z359&gt;=Parametros!$D$4*Parametros!$G$4,
            "OPTIMO"
          )
        )
      )
    )
  )
)
)
)</f>
        <v>OPTIMO</v>
      </c>
    </row>
    <row r="360" spans="1:28" s="38" customFormat="1" ht="51" customHeight="1" x14ac:dyDescent="0.25">
      <c r="A360" s="286" t="s">
        <v>240</v>
      </c>
      <c r="B360" s="42" t="s">
        <v>254</v>
      </c>
      <c r="C360" s="42" t="s">
        <v>299</v>
      </c>
      <c r="D360" s="42" t="s">
        <v>353</v>
      </c>
      <c r="E360" s="42" t="s">
        <v>455</v>
      </c>
      <c r="F360" s="115">
        <v>58.7</v>
      </c>
      <c r="G360" s="115">
        <v>70</v>
      </c>
      <c r="H360" s="115" t="s">
        <v>1906</v>
      </c>
      <c r="I360" s="115" t="s">
        <v>1928</v>
      </c>
      <c r="J360" s="273">
        <v>357</v>
      </c>
      <c r="K360" s="42" t="s">
        <v>888</v>
      </c>
      <c r="L360" s="42" t="s">
        <v>1166</v>
      </c>
      <c r="M360" s="42" t="s">
        <v>63</v>
      </c>
      <c r="N360" s="42">
        <v>450203502</v>
      </c>
      <c r="O360" s="42" t="s">
        <v>182</v>
      </c>
      <c r="P360" s="42" t="s">
        <v>2002</v>
      </c>
      <c r="Q360" s="42" t="s">
        <v>29</v>
      </c>
      <c r="R360" s="116" t="s">
        <v>1858</v>
      </c>
      <c r="S360" s="116">
        <v>0</v>
      </c>
      <c r="T360" s="116">
        <v>64</v>
      </c>
      <c r="U360" s="80">
        <v>8</v>
      </c>
      <c r="V360" s="116">
        <v>24</v>
      </c>
      <c r="W360" s="116">
        <v>24</v>
      </c>
      <c r="X360" s="116">
        <v>8</v>
      </c>
      <c r="Y360" s="243">
        <v>8</v>
      </c>
      <c r="Z360" s="245">
        <f>IF(
'Tablero de control'!$U360="NP",
 0,
  IF(
     'Tablero de control'!$Q360&lt;&gt;"Reducción",
     'Tablero de control'!$Y360*100/'Tablero de control'!$U360,
     IF(
       'Tablero de control'!$U360&gt;='Tablero de control'!$Y360,
       100,
       IF(
         'Tablero de control'!$S360&lt;='Tablero de control'!$Y360,
         0,
         (('Tablero de control'!$S360-'Tablero de control'!$U360)-('Tablero de control'!$Y360-'Tablero de control'!$U360))*100/('Tablero de control'!$S360-'Tablero de control'!$U360)
       )
     )
   )
)</f>
        <v>100</v>
      </c>
      <c r="AA360" s="254">
        <f>IF('Tablero de control'!$Z360&gt;100,100,'Tablero de control'!$Z360)</f>
        <v>100</v>
      </c>
      <c r="AB360" s="37" t="str">
        <f>IF(
  'Tablero de control'!$U360="NP",
  "NO PROGRAMADA",
  IF(
    OR('Tablero de control'!$Y360="",'Tablero de control'!$Z360&lt;=0),
    "SIN AVANCE",
    IF(
      'Tablero de control'!$Z360&lt;Parametros!$D$4*Parametros!$G$9,
      "MUY DEFICIENTE",
    IF(
      'Tablero de control'!$Z360&lt;Parametros!$D$4*Parametros!$G$8,
      "DEFICIENTE",
   IF(
      'Tablero de control'!$Z360&lt;Parametros!$D$4*Parametros!$G$7,
      "ACEPTABLE",
      IF(
        'Tablero de control'!$Z360&lt;Parametros!$D$4*Parametros!$G$6,
        "BUENO",
        IF(
          'Tablero de control'!$Z360&lt;Parametros!$D$4*Parametros!$G$5,
          "SATISFACTORIO",
          IF(
            'Tablero de control'!$Z360&gt;=Parametros!$D$4*Parametros!$G$4,
            "OPTIMO"
          )
        )
      )
    )
  )
)
)
)</f>
        <v>OPTIMO</v>
      </c>
    </row>
    <row r="361" spans="1:28" s="38" customFormat="1" ht="51" customHeight="1" x14ac:dyDescent="0.25">
      <c r="A361" s="286" t="s">
        <v>240</v>
      </c>
      <c r="B361" s="42" t="s">
        <v>254</v>
      </c>
      <c r="C361" s="42" t="s">
        <v>299</v>
      </c>
      <c r="D361" s="42" t="s">
        <v>353</v>
      </c>
      <c r="E361" s="42" t="s">
        <v>455</v>
      </c>
      <c r="F361" s="115">
        <v>58.7</v>
      </c>
      <c r="G361" s="115">
        <v>70</v>
      </c>
      <c r="H361" s="83" t="s">
        <v>1906</v>
      </c>
      <c r="I361" s="115" t="s">
        <v>1928</v>
      </c>
      <c r="J361" s="273">
        <v>358</v>
      </c>
      <c r="K361" s="42" t="s">
        <v>889</v>
      </c>
      <c r="L361" s="42" t="s">
        <v>1336</v>
      </c>
      <c r="M361" s="42" t="s">
        <v>1337</v>
      </c>
      <c r="N361" s="42">
        <v>450202700</v>
      </c>
      <c r="O361" s="42" t="s">
        <v>1699</v>
      </c>
      <c r="P361" s="42" t="s">
        <v>2002</v>
      </c>
      <c r="Q361" s="42" t="s">
        <v>30</v>
      </c>
      <c r="R361" s="116" t="s">
        <v>1858</v>
      </c>
      <c r="S361" s="116">
        <v>0</v>
      </c>
      <c r="T361" s="116">
        <v>1</v>
      </c>
      <c r="U361" s="80">
        <v>1</v>
      </c>
      <c r="V361" s="116">
        <v>1</v>
      </c>
      <c r="W361" s="116">
        <v>1</v>
      </c>
      <c r="X361" s="116">
        <v>1</v>
      </c>
      <c r="Y361" s="243">
        <v>1</v>
      </c>
      <c r="Z361" s="245">
        <f>IF(
'Tablero de control'!$U361="NP",
 0,
  IF(
     'Tablero de control'!$Q361&lt;&gt;"Reducción",
     'Tablero de control'!$Y361*100/'Tablero de control'!$U361,
     IF(
       'Tablero de control'!$U361&gt;='Tablero de control'!$Y361,
       100,
       IF(
         'Tablero de control'!$S361&lt;='Tablero de control'!$Y361,
         0,
         (('Tablero de control'!$S361-'Tablero de control'!$U361)-('Tablero de control'!$Y361-'Tablero de control'!$U361))*100/('Tablero de control'!$S361-'Tablero de control'!$U361)
       )
     )
   )
)</f>
        <v>100</v>
      </c>
      <c r="AA361" s="254">
        <f>IF('Tablero de control'!$Z361&gt;100,100,'Tablero de control'!$Z361)</f>
        <v>100</v>
      </c>
      <c r="AB361" s="37" t="str">
        <f>IF(
  'Tablero de control'!$U361="NP",
  "NO PROGRAMADA",
  IF(
    OR('Tablero de control'!$Y361="",'Tablero de control'!$Z361&lt;=0),
    "SIN AVANCE",
    IF(
      'Tablero de control'!$Z361&lt;Parametros!$D$4*Parametros!$G$9,
      "MUY DEFICIENTE",
    IF(
      'Tablero de control'!$Z361&lt;Parametros!$D$4*Parametros!$G$8,
      "DEFICIENTE",
   IF(
      'Tablero de control'!$Z361&lt;Parametros!$D$4*Parametros!$G$7,
      "ACEPTABLE",
      IF(
        'Tablero de control'!$Z361&lt;Parametros!$D$4*Parametros!$G$6,
        "BUENO",
        IF(
          'Tablero de control'!$Z361&lt;Parametros!$D$4*Parametros!$G$5,
          "SATISFACTORIO",
          IF(
            'Tablero de control'!$Z361&gt;=Parametros!$D$4*Parametros!$G$4,
            "OPTIMO"
          )
        )
      )
    )
  )
)
)
)</f>
        <v>OPTIMO</v>
      </c>
    </row>
    <row r="362" spans="1:28" s="38" customFormat="1" ht="51" customHeight="1" x14ac:dyDescent="0.25">
      <c r="A362" s="286" t="s">
        <v>240</v>
      </c>
      <c r="B362" s="42" t="s">
        <v>254</v>
      </c>
      <c r="C362" s="42" t="s">
        <v>299</v>
      </c>
      <c r="D362" s="42" t="s">
        <v>353</v>
      </c>
      <c r="E362" s="42" t="s">
        <v>456</v>
      </c>
      <c r="F362" s="115" t="s">
        <v>516</v>
      </c>
      <c r="G362" s="115" t="s">
        <v>531</v>
      </c>
      <c r="H362" s="83" t="s">
        <v>1906</v>
      </c>
      <c r="I362" s="115" t="s">
        <v>1928</v>
      </c>
      <c r="J362" s="273">
        <v>359</v>
      </c>
      <c r="K362" s="42" t="s">
        <v>890</v>
      </c>
      <c r="L362" s="42" t="s">
        <v>1332</v>
      </c>
      <c r="M362" s="42" t="s">
        <v>114</v>
      </c>
      <c r="N362" s="42">
        <v>450203702</v>
      </c>
      <c r="O362" s="42" t="s">
        <v>1694</v>
      </c>
      <c r="P362" s="42" t="s">
        <v>2002</v>
      </c>
      <c r="Q362" s="42" t="s">
        <v>30</v>
      </c>
      <c r="R362" s="116" t="s">
        <v>1858</v>
      </c>
      <c r="S362" s="116">
        <v>0</v>
      </c>
      <c r="T362" s="116">
        <v>1</v>
      </c>
      <c r="U362" s="80">
        <v>1</v>
      </c>
      <c r="V362" s="116">
        <v>1</v>
      </c>
      <c r="W362" s="116">
        <v>1</v>
      </c>
      <c r="X362" s="116">
        <v>1</v>
      </c>
      <c r="Y362" s="243">
        <v>1</v>
      </c>
      <c r="Z362" s="245">
        <f>IF(
'Tablero de control'!$U362="NP",
 0,
  IF(
     'Tablero de control'!$Q362&lt;&gt;"Reducción",
     'Tablero de control'!$Y362*100/'Tablero de control'!$U362,
     IF(
       'Tablero de control'!$U362&gt;='Tablero de control'!$Y362,
       100,
       IF(
         'Tablero de control'!$S362&lt;='Tablero de control'!$Y362,
         0,
         (('Tablero de control'!$S362-'Tablero de control'!$U362)-('Tablero de control'!$Y362-'Tablero de control'!$U362))*100/('Tablero de control'!$S362-'Tablero de control'!$U362)
       )
     )
   )
)</f>
        <v>100</v>
      </c>
      <c r="AA362" s="254">
        <f>IF('Tablero de control'!$Z362&gt;100,100,'Tablero de control'!$Z362)</f>
        <v>100</v>
      </c>
      <c r="AB362" s="37" t="str">
        <f>IF(
  'Tablero de control'!$U362="NP",
  "NO PROGRAMADA",
  IF(
    OR('Tablero de control'!$Y362="",'Tablero de control'!$Z362&lt;=0),
    "SIN AVANCE",
    IF(
      'Tablero de control'!$Z362&lt;Parametros!$D$4*Parametros!$G$9,
      "MUY DEFICIENTE",
    IF(
      'Tablero de control'!$Z362&lt;Parametros!$D$4*Parametros!$G$8,
      "DEFICIENTE",
   IF(
      'Tablero de control'!$Z362&lt;Parametros!$D$4*Parametros!$G$7,
      "ACEPTABLE",
      IF(
        'Tablero de control'!$Z362&lt;Parametros!$D$4*Parametros!$G$6,
        "BUENO",
        IF(
          'Tablero de control'!$Z362&lt;Parametros!$D$4*Parametros!$G$5,
          "SATISFACTORIO",
          IF(
            'Tablero de control'!$Z362&gt;=Parametros!$D$4*Parametros!$G$4,
            "OPTIMO"
          )
        )
      )
    )
  )
)
)
)</f>
        <v>OPTIMO</v>
      </c>
    </row>
    <row r="363" spans="1:28" s="38" customFormat="1" ht="51" customHeight="1" x14ac:dyDescent="0.25">
      <c r="A363" s="286" t="s">
        <v>240</v>
      </c>
      <c r="B363" s="42" t="s">
        <v>254</v>
      </c>
      <c r="C363" s="42" t="s">
        <v>299</v>
      </c>
      <c r="D363" s="42" t="s">
        <v>353</v>
      </c>
      <c r="E363" s="42" t="s">
        <v>456</v>
      </c>
      <c r="F363" s="115" t="s">
        <v>516</v>
      </c>
      <c r="G363" s="115" t="s">
        <v>531</v>
      </c>
      <c r="H363" s="83" t="s">
        <v>1906</v>
      </c>
      <c r="I363" s="115" t="s">
        <v>1928</v>
      </c>
      <c r="J363" s="273">
        <v>360</v>
      </c>
      <c r="K363" s="42" t="s">
        <v>891</v>
      </c>
      <c r="L363" s="42">
        <v>4502017</v>
      </c>
      <c r="M363" s="42" t="s">
        <v>141</v>
      </c>
      <c r="N363" s="42">
        <v>450201701</v>
      </c>
      <c r="O363" s="42" t="s">
        <v>1700</v>
      </c>
      <c r="P363" s="42" t="s">
        <v>2002</v>
      </c>
      <c r="Q363" s="42" t="s">
        <v>30</v>
      </c>
      <c r="R363" s="116" t="s">
        <v>1858</v>
      </c>
      <c r="S363" s="116">
        <v>0</v>
      </c>
      <c r="T363" s="116">
        <v>1</v>
      </c>
      <c r="U363" s="80">
        <v>1</v>
      </c>
      <c r="V363" s="116">
        <v>1</v>
      </c>
      <c r="W363" s="116">
        <v>1</v>
      </c>
      <c r="X363" s="116">
        <v>1</v>
      </c>
      <c r="Y363" s="243">
        <v>0.6</v>
      </c>
      <c r="Z363" s="245">
        <f>IF(
'Tablero de control'!$U363="NP",
 0,
  IF(
     'Tablero de control'!$Q363&lt;&gt;"Reducción",
     'Tablero de control'!$Y363*100/'Tablero de control'!$U363,
     IF(
       'Tablero de control'!$U363&gt;='Tablero de control'!$Y363,
       100,
       IF(
         'Tablero de control'!$S363&lt;='Tablero de control'!$Y363,
         0,
         (('Tablero de control'!$S363-'Tablero de control'!$U363)-('Tablero de control'!$Y363-'Tablero de control'!$U363))*100/('Tablero de control'!$S363-'Tablero de control'!$U363)
       )
     )
   )
)</f>
        <v>60</v>
      </c>
      <c r="AA363" s="254">
        <f>IF('Tablero de control'!$Z363&gt;100,100,'Tablero de control'!$Z363)</f>
        <v>60</v>
      </c>
      <c r="AB363" s="37" t="str">
        <f>IF(
  'Tablero de control'!$U363="NP",
  "NO PROGRAMADA",
  IF(
    OR('Tablero de control'!$Y363="",'Tablero de control'!$Z363&lt;=0),
    "SIN AVANCE",
    IF(
      'Tablero de control'!$Z363&lt;Parametros!$D$4*Parametros!$G$9,
      "MUY DEFICIENTE",
    IF(
      'Tablero de control'!$Z363&lt;Parametros!$D$4*Parametros!$G$8,
      "DEFICIENTE",
   IF(
      'Tablero de control'!$Z363&lt;Parametros!$D$4*Parametros!$G$7,
      "ACEPTABLE",
      IF(
        'Tablero de control'!$Z363&lt;Parametros!$D$4*Parametros!$G$6,
        "BUENO",
        IF(
          'Tablero de control'!$Z363&lt;Parametros!$D$4*Parametros!$G$5,
          "SATISFACTORIO",
          IF(
            'Tablero de control'!$Z363&gt;=Parametros!$D$4*Parametros!$G$4,
            "OPTIMO"
          )
        )
      )
    )
  )
)
)
)</f>
        <v>ACEPTABLE</v>
      </c>
    </row>
    <row r="364" spans="1:28" s="38" customFormat="1" ht="51" customHeight="1" x14ac:dyDescent="0.25">
      <c r="A364" s="286" t="s">
        <v>240</v>
      </c>
      <c r="B364" s="42" t="s">
        <v>254</v>
      </c>
      <c r="C364" s="42" t="s">
        <v>299</v>
      </c>
      <c r="D364" s="42" t="s">
        <v>353</v>
      </c>
      <c r="E364" s="42" t="s">
        <v>456</v>
      </c>
      <c r="F364" s="115" t="s">
        <v>516</v>
      </c>
      <c r="G364" s="115" t="s">
        <v>531</v>
      </c>
      <c r="H364" s="83" t="s">
        <v>1906</v>
      </c>
      <c r="I364" s="115" t="s">
        <v>1928</v>
      </c>
      <c r="J364" s="273">
        <v>361</v>
      </c>
      <c r="K364" s="42" t="s">
        <v>892</v>
      </c>
      <c r="L364" s="42">
        <v>4502026</v>
      </c>
      <c r="M364" s="42" t="s">
        <v>82</v>
      </c>
      <c r="N364" s="42">
        <v>450202600</v>
      </c>
      <c r="O364" s="42" t="s">
        <v>1695</v>
      </c>
      <c r="P364" s="42" t="s">
        <v>2002</v>
      </c>
      <c r="Q364" s="42" t="s">
        <v>30</v>
      </c>
      <c r="R364" s="116" t="s">
        <v>1858</v>
      </c>
      <c r="S364" s="116">
        <v>0</v>
      </c>
      <c r="T364" s="116">
        <v>1</v>
      </c>
      <c r="U364" s="80">
        <v>1</v>
      </c>
      <c r="V364" s="116">
        <v>1</v>
      </c>
      <c r="W364" s="116">
        <v>1</v>
      </c>
      <c r="X364" s="116">
        <v>1</v>
      </c>
      <c r="Y364" s="243">
        <v>1</v>
      </c>
      <c r="Z364" s="245">
        <f>IF(
'Tablero de control'!$U364="NP",
 0,
  IF(
     'Tablero de control'!$Q364&lt;&gt;"Reducción",
     'Tablero de control'!$Y364*100/'Tablero de control'!$U364,
     IF(
       'Tablero de control'!$U364&gt;='Tablero de control'!$Y364,
       100,
       IF(
         'Tablero de control'!$S364&lt;='Tablero de control'!$Y364,
         0,
         (('Tablero de control'!$S364-'Tablero de control'!$U364)-('Tablero de control'!$Y364-'Tablero de control'!$U364))*100/('Tablero de control'!$S364-'Tablero de control'!$U364)
       )
     )
   )
)</f>
        <v>100</v>
      </c>
      <c r="AA364" s="254">
        <f>IF('Tablero de control'!$Z364&gt;100,100,'Tablero de control'!$Z364)</f>
        <v>100</v>
      </c>
      <c r="AB364" s="37" t="str">
        <f>IF(
  'Tablero de control'!$U364="NP",
  "NO PROGRAMADA",
  IF(
    OR('Tablero de control'!$Y364="",'Tablero de control'!$Z364&lt;=0),
    "SIN AVANCE",
    IF(
      'Tablero de control'!$Z364&lt;Parametros!$D$4*Parametros!$G$9,
      "MUY DEFICIENTE",
    IF(
      'Tablero de control'!$Z364&lt;Parametros!$D$4*Parametros!$G$8,
      "DEFICIENTE",
   IF(
      'Tablero de control'!$Z364&lt;Parametros!$D$4*Parametros!$G$7,
      "ACEPTABLE",
      IF(
        'Tablero de control'!$Z364&lt;Parametros!$D$4*Parametros!$G$6,
        "BUENO",
        IF(
          'Tablero de control'!$Z364&lt;Parametros!$D$4*Parametros!$G$5,
          "SATISFACTORIO",
          IF(
            'Tablero de control'!$Z364&gt;=Parametros!$D$4*Parametros!$G$4,
            "OPTIMO"
          )
        )
      )
    )
  )
)
)
)</f>
        <v>OPTIMO</v>
      </c>
    </row>
    <row r="365" spans="1:28" s="38" customFormat="1" ht="76.5" customHeight="1" x14ac:dyDescent="0.25">
      <c r="A365" s="286" t="s">
        <v>240</v>
      </c>
      <c r="B365" s="42" t="s">
        <v>254</v>
      </c>
      <c r="C365" s="42" t="s">
        <v>299</v>
      </c>
      <c r="D365" s="42" t="s">
        <v>353</v>
      </c>
      <c r="E365" s="42" t="s">
        <v>456</v>
      </c>
      <c r="F365" s="115" t="s">
        <v>516</v>
      </c>
      <c r="G365" s="115" t="s">
        <v>531</v>
      </c>
      <c r="H365" s="83" t="s">
        <v>1906</v>
      </c>
      <c r="I365" s="115" t="s">
        <v>1928</v>
      </c>
      <c r="J365" s="273">
        <v>362</v>
      </c>
      <c r="K365" s="42" t="s">
        <v>893</v>
      </c>
      <c r="L365" s="42" t="s">
        <v>1163</v>
      </c>
      <c r="M365" s="42" t="s">
        <v>101</v>
      </c>
      <c r="N365" s="42">
        <v>450200108</v>
      </c>
      <c r="O365" s="42" t="s">
        <v>1701</v>
      </c>
      <c r="P365" s="42" t="s">
        <v>2002</v>
      </c>
      <c r="Q365" s="42" t="s">
        <v>30</v>
      </c>
      <c r="R365" s="116" t="s">
        <v>1858</v>
      </c>
      <c r="S365" s="116">
        <v>0</v>
      </c>
      <c r="T365" s="116">
        <v>1</v>
      </c>
      <c r="U365" s="80">
        <v>1</v>
      </c>
      <c r="V365" s="116">
        <v>1</v>
      </c>
      <c r="W365" s="116">
        <v>1</v>
      </c>
      <c r="X365" s="116">
        <v>1</v>
      </c>
      <c r="Y365" s="243">
        <v>1</v>
      </c>
      <c r="Z365" s="245">
        <f>IF(
'Tablero de control'!$U365="NP",
 0,
  IF(
     'Tablero de control'!$Q365&lt;&gt;"Reducción",
     'Tablero de control'!$Y365*100/'Tablero de control'!$U365,
     IF(
       'Tablero de control'!$U365&gt;='Tablero de control'!$Y365,
       100,
       IF(
         'Tablero de control'!$S365&lt;='Tablero de control'!$Y365,
         0,
         (('Tablero de control'!$S365-'Tablero de control'!$U365)-('Tablero de control'!$Y365-'Tablero de control'!$U365))*100/('Tablero de control'!$S365-'Tablero de control'!$U365)
       )
     )
   )
)</f>
        <v>100</v>
      </c>
      <c r="AA365" s="254">
        <f>IF('Tablero de control'!$Z365&gt;100,100,'Tablero de control'!$Z365)</f>
        <v>100</v>
      </c>
      <c r="AB365" s="37" t="str">
        <f>IF(
  'Tablero de control'!$U365="NP",
  "NO PROGRAMADA",
  IF(
    OR('Tablero de control'!$Y365="",'Tablero de control'!$Z365&lt;=0),
    "SIN AVANCE",
    IF(
      'Tablero de control'!$Z365&lt;Parametros!$D$4*Parametros!$G$9,
      "MUY DEFICIENTE",
    IF(
      'Tablero de control'!$Z365&lt;Parametros!$D$4*Parametros!$G$8,
      "DEFICIENTE",
   IF(
      'Tablero de control'!$Z365&lt;Parametros!$D$4*Parametros!$G$7,
      "ACEPTABLE",
      IF(
        'Tablero de control'!$Z365&lt;Parametros!$D$4*Parametros!$G$6,
        "BUENO",
        IF(
          'Tablero de control'!$Z365&lt;Parametros!$D$4*Parametros!$G$5,
          "SATISFACTORIO",
          IF(
            'Tablero de control'!$Z365&gt;=Parametros!$D$4*Parametros!$G$4,
            "OPTIMO"
          )
        )
      )
    )
  )
)
)
)</f>
        <v>OPTIMO</v>
      </c>
    </row>
    <row r="366" spans="1:28" s="38" customFormat="1" ht="51" customHeight="1" x14ac:dyDescent="0.25">
      <c r="A366" s="286" t="s">
        <v>240</v>
      </c>
      <c r="B366" s="42" t="s">
        <v>254</v>
      </c>
      <c r="C366" s="42" t="s">
        <v>299</v>
      </c>
      <c r="D366" s="42" t="s">
        <v>353</v>
      </c>
      <c r="E366" s="42" t="s">
        <v>457</v>
      </c>
      <c r="F366" s="167">
        <v>0.17299999999999999</v>
      </c>
      <c r="G366" s="167">
        <v>0.16800000000000001</v>
      </c>
      <c r="H366" s="83" t="s">
        <v>1906</v>
      </c>
      <c r="I366" s="167" t="s">
        <v>1928</v>
      </c>
      <c r="J366" s="273">
        <v>363</v>
      </c>
      <c r="K366" s="42" t="s">
        <v>894</v>
      </c>
      <c r="L366" s="42">
        <v>4502022</v>
      </c>
      <c r="M366" s="42" t="s">
        <v>57</v>
      </c>
      <c r="N366" s="42">
        <v>450202207</v>
      </c>
      <c r="O366" s="42" t="s">
        <v>1581</v>
      </c>
      <c r="P366" s="42" t="s">
        <v>2020</v>
      </c>
      <c r="Q366" s="42" t="s">
        <v>29</v>
      </c>
      <c r="R366" s="116" t="s">
        <v>1858</v>
      </c>
      <c r="S366" s="116">
        <v>0</v>
      </c>
      <c r="T366" s="116">
        <v>40</v>
      </c>
      <c r="U366" s="80">
        <v>5</v>
      </c>
      <c r="V366" s="116">
        <v>15</v>
      </c>
      <c r="W366" s="116">
        <v>15</v>
      </c>
      <c r="X366" s="116">
        <v>5</v>
      </c>
      <c r="Y366" s="243">
        <v>5</v>
      </c>
      <c r="Z366" s="245">
        <f>IF(
'Tablero de control'!$U366="NP",
 0,
  IF(
     'Tablero de control'!$Q366&lt;&gt;"Reducción",
     'Tablero de control'!$Y366*100/'Tablero de control'!$U366,
     IF(
       'Tablero de control'!$U366&gt;='Tablero de control'!$Y366,
       100,
       IF(
         'Tablero de control'!$S366&lt;='Tablero de control'!$Y366,
         0,
         (('Tablero de control'!$S366-'Tablero de control'!$U366)-('Tablero de control'!$Y366-'Tablero de control'!$U366))*100/('Tablero de control'!$S366-'Tablero de control'!$U366)
       )
     )
   )
)</f>
        <v>100</v>
      </c>
      <c r="AA366" s="254">
        <f>IF('Tablero de control'!$Z366&gt;100,100,'Tablero de control'!$Z366)</f>
        <v>100</v>
      </c>
      <c r="AB366" s="37" t="str">
        <f>IF(
  'Tablero de control'!$U366="NP",
  "NO PROGRAMADA",
  IF(
    OR('Tablero de control'!$Y366="",'Tablero de control'!$Z366&lt;=0),
    "SIN AVANCE",
    IF(
      'Tablero de control'!$Z366&lt;Parametros!$D$4*Parametros!$G$9,
      "MUY DEFICIENTE",
    IF(
      'Tablero de control'!$Z366&lt;Parametros!$D$4*Parametros!$G$8,
      "DEFICIENTE",
   IF(
      'Tablero de control'!$Z366&lt;Parametros!$D$4*Parametros!$G$7,
      "ACEPTABLE",
      IF(
        'Tablero de control'!$Z366&lt;Parametros!$D$4*Parametros!$G$6,
        "BUENO",
        IF(
          'Tablero de control'!$Z366&lt;Parametros!$D$4*Parametros!$G$5,
          "SATISFACTORIO",
          IF(
            'Tablero de control'!$Z366&gt;=Parametros!$D$4*Parametros!$G$4,
            "OPTIMO"
          )
        )
      )
    )
  )
)
)
)</f>
        <v>OPTIMO</v>
      </c>
    </row>
    <row r="367" spans="1:28" s="38" customFormat="1" ht="51" customHeight="1" x14ac:dyDescent="0.25">
      <c r="A367" s="286" t="s">
        <v>240</v>
      </c>
      <c r="B367" s="42" t="s">
        <v>254</v>
      </c>
      <c r="C367" s="42" t="s">
        <v>299</v>
      </c>
      <c r="D367" s="42" t="s">
        <v>353</v>
      </c>
      <c r="E367" s="42" t="s">
        <v>457</v>
      </c>
      <c r="F367" s="167">
        <v>0.17299999999999999</v>
      </c>
      <c r="G367" s="167">
        <v>0.16800000000000001</v>
      </c>
      <c r="H367" s="83" t="s">
        <v>1906</v>
      </c>
      <c r="I367" s="167" t="s">
        <v>1928</v>
      </c>
      <c r="J367" s="273">
        <v>364</v>
      </c>
      <c r="K367" s="42" t="s">
        <v>895</v>
      </c>
      <c r="L367" s="42">
        <v>4502039</v>
      </c>
      <c r="M367" s="42" t="s">
        <v>118</v>
      </c>
      <c r="N367" s="42">
        <v>450203900</v>
      </c>
      <c r="O367" s="42" t="s">
        <v>191</v>
      </c>
      <c r="P367" s="42" t="s">
        <v>2020</v>
      </c>
      <c r="Q367" s="42" t="s">
        <v>29</v>
      </c>
      <c r="R367" s="116" t="s">
        <v>1858</v>
      </c>
      <c r="S367" s="116">
        <v>0</v>
      </c>
      <c r="T367" s="116">
        <v>24</v>
      </c>
      <c r="U367" s="80">
        <v>2</v>
      </c>
      <c r="V367" s="116">
        <v>10</v>
      </c>
      <c r="W367" s="116">
        <v>10</v>
      </c>
      <c r="X367" s="116">
        <v>2</v>
      </c>
      <c r="Y367" s="243">
        <v>2</v>
      </c>
      <c r="Z367" s="245">
        <f>IF(
'Tablero de control'!$U367="NP",
 0,
  IF(
     'Tablero de control'!$Q367&lt;&gt;"Reducción",
     'Tablero de control'!$Y367*100/'Tablero de control'!$U367,
     IF(
       'Tablero de control'!$U367&gt;='Tablero de control'!$Y367,
       100,
       IF(
         'Tablero de control'!$S367&lt;='Tablero de control'!$Y367,
         0,
         (('Tablero de control'!$S367-'Tablero de control'!$U367)-('Tablero de control'!$Y367-'Tablero de control'!$U367))*100/('Tablero de control'!$S367-'Tablero de control'!$U367)
       )
     )
   )
)</f>
        <v>100</v>
      </c>
      <c r="AA367" s="254">
        <f>IF('Tablero de control'!$Z367&gt;100,100,'Tablero de control'!$Z367)</f>
        <v>100</v>
      </c>
      <c r="AB367" s="37" t="str">
        <f>IF(
  'Tablero de control'!$U367="NP",
  "NO PROGRAMADA",
  IF(
    OR('Tablero de control'!$Y367="",'Tablero de control'!$Z367&lt;=0),
    "SIN AVANCE",
    IF(
      'Tablero de control'!$Z367&lt;Parametros!$D$4*Parametros!$G$9,
      "MUY DEFICIENTE",
    IF(
      'Tablero de control'!$Z367&lt;Parametros!$D$4*Parametros!$G$8,
      "DEFICIENTE",
   IF(
      'Tablero de control'!$Z367&lt;Parametros!$D$4*Parametros!$G$7,
      "ACEPTABLE",
      IF(
        'Tablero de control'!$Z367&lt;Parametros!$D$4*Parametros!$G$6,
        "BUENO",
        IF(
          'Tablero de control'!$Z367&lt;Parametros!$D$4*Parametros!$G$5,
          "SATISFACTORIO",
          IF(
            'Tablero de control'!$Z367&gt;=Parametros!$D$4*Parametros!$G$4,
            "OPTIMO"
          )
        )
      )
    )
  )
)
)
)</f>
        <v>OPTIMO</v>
      </c>
    </row>
    <row r="368" spans="1:28" s="38" customFormat="1" ht="51" customHeight="1" x14ac:dyDescent="0.25">
      <c r="A368" s="286" t="s">
        <v>240</v>
      </c>
      <c r="B368" s="42" t="s">
        <v>254</v>
      </c>
      <c r="C368" s="42" t="s">
        <v>299</v>
      </c>
      <c r="D368" s="42" t="s">
        <v>353</v>
      </c>
      <c r="E368" s="42" t="s">
        <v>457</v>
      </c>
      <c r="F368" s="167">
        <v>0.17299999999999999</v>
      </c>
      <c r="G368" s="167">
        <v>0.16800000000000001</v>
      </c>
      <c r="H368" s="83" t="s">
        <v>1906</v>
      </c>
      <c r="I368" s="167" t="s">
        <v>1928</v>
      </c>
      <c r="J368" s="273">
        <v>365</v>
      </c>
      <c r="K368" s="42" t="s">
        <v>896</v>
      </c>
      <c r="L368" s="42">
        <v>4502029</v>
      </c>
      <c r="M368" s="42" t="s">
        <v>137</v>
      </c>
      <c r="N368" s="42">
        <v>450202900</v>
      </c>
      <c r="O368" s="42" t="s">
        <v>103</v>
      </c>
      <c r="P368" s="42" t="s">
        <v>2002</v>
      </c>
      <c r="Q368" s="42" t="s">
        <v>30</v>
      </c>
      <c r="R368" s="116" t="s">
        <v>1858</v>
      </c>
      <c r="S368" s="116">
        <v>0</v>
      </c>
      <c r="T368" s="116">
        <v>1</v>
      </c>
      <c r="U368" s="80">
        <v>1</v>
      </c>
      <c r="V368" s="116">
        <v>1</v>
      </c>
      <c r="W368" s="116">
        <v>1</v>
      </c>
      <c r="X368" s="116">
        <v>1</v>
      </c>
      <c r="Y368" s="243">
        <v>1</v>
      </c>
      <c r="Z368" s="245">
        <f>IF(
'Tablero de control'!$U368="NP",
 0,
  IF(
     'Tablero de control'!$Q368&lt;&gt;"Reducción",
     'Tablero de control'!$Y368*100/'Tablero de control'!$U368,
     IF(
       'Tablero de control'!$U368&gt;='Tablero de control'!$Y368,
       100,
       IF(
         'Tablero de control'!$S368&lt;='Tablero de control'!$Y368,
         0,
         (('Tablero de control'!$S368-'Tablero de control'!$U368)-('Tablero de control'!$Y368-'Tablero de control'!$U368))*100/('Tablero de control'!$S368-'Tablero de control'!$U368)
       )
     )
   )
)</f>
        <v>100</v>
      </c>
      <c r="AA368" s="254">
        <f>IF('Tablero de control'!$Z368&gt;100,100,'Tablero de control'!$Z368)</f>
        <v>100</v>
      </c>
      <c r="AB368" s="37" t="str">
        <f>IF(
  'Tablero de control'!$U368="NP",
  "NO PROGRAMADA",
  IF(
    OR('Tablero de control'!$Y368="",'Tablero de control'!$Z368&lt;=0),
    "SIN AVANCE",
    IF(
      'Tablero de control'!$Z368&lt;Parametros!$D$4*Parametros!$G$9,
      "MUY DEFICIENTE",
    IF(
      'Tablero de control'!$Z368&lt;Parametros!$D$4*Parametros!$G$8,
      "DEFICIENTE",
   IF(
      'Tablero de control'!$Z368&lt;Parametros!$D$4*Parametros!$G$7,
      "ACEPTABLE",
      IF(
        'Tablero de control'!$Z368&lt;Parametros!$D$4*Parametros!$G$6,
        "BUENO",
        IF(
          'Tablero de control'!$Z368&lt;Parametros!$D$4*Parametros!$G$5,
          "SATISFACTORIO",
          IF(
            'Tablero de control'!$Z368&gt;=Parametros!$D$4*Parametros!$G$4,
            "OPTIMO"
          )
        )
      )
    )
  )
)
)
)</f>
        <v>OPTIMO</v>
      </c>
    </row>
    <row r="369" spans="1:28" s="38" customFormat="1" ht="51" customHeight="1" x14ac:dyDescent="0.25">
      <c r="A369" s="286" t="s">
        <v>240</v>
      </c>
      <c r="B369" s="42" t="s">
        <v>254</v>
      </c>
      <c r="C369" s="42" t="s">
        <v>299</v>
      </c>
      <c r="D369" s="42" t="s">
        <v>353</v>
      </c>
      <c r="E369" s="42" t="s">
        <v>457</v>
      </c>
      <c r="F369" s="167">
        <v>0.17299999999999999</v>
      </c>
      <c r="G369" s="167">
        <v>0.16800000000000001</v>
      </c>
      <c r="H369" s="83" t="s">
        <v>1906</v>
      </c>
      <c r="I369" s="167" t="s">
        <v>1928</v>
      </c>
      <c r="J369" s="273">
        <v>366</v>
      </c>
      <c r="K369" s="42" t="s">
        <v>897</v>
      </c>
      <c r="L369" s="42" t="s">
        <v>1338</v>
      </c>
      <c r="M369" s="42" t="s">
        <v>1339</v>
      </c>
      <c r="N369" s="42">
        <v>450200900</v>
      </c>
      <c r="O369" s="42" t="s">
        <v>1702</v>
      </c>
      <c r="P369" s="42" t="s">
        <v>2002</v>
      </c>
      <c r="Q369" s="42" t="s">
        <v>29</v>
      </c>
      <c r="R369" s="116" t="s">
        <v>1858</v>
      </c>
      <c r="S369" s="116">
        <v>1</v>
      </c>
      <c r="T369" s="116">
        <v>9</v>
      </c>
      <c r="U369" s="81" t="s">
        <v>10</v>
      </c>
      <c r="V369" s="116">
        <v>5</v>
      </c>
      <c r="W369" s="116">
        <v>4</v>
      </c>
      <c r="X369" s="82" t="s">
        <v>10</v>
      </c>
      <c r="Y369" s="243">
        <v>1</v>
      </c>
      <c r="Z369" s="245">
        <f>IF(
'Tablero de control'!$U369="NP",
 0,
  IF(
     'Tablero de control'!$Q369&lt;&gt;"Reducción",
     'Tablero de control'!$Y369*100/'Tablero de control'!$U369,
     IF(
       'Tablero de control'!$U369&gt;='Tablero de control'!$Y369,
       100,
       IF(
         'Tablero de control'!$S369&lt;='Tablero de control'!$Y369,
         0,
         (('Tablero de control'!$S369-'Tablero de control'!$U369)-('Tablero de control'!$Y369-'Tablero de control'!$U369))*100/('Tablero de control'!$S369-'Tablero de control'!$U369)
       )
     )
   )
)</f>
        <v>0</v>
      </c>
      <c r="AA369" s="254">
        <f>IF('Tablero de control'!$Z369&gt;100,100,'Tablero de control'!$Z369)</f>
        <v>0</v>
      </c>
      <c r="AB369" s="37" t="str">
        <f>IF(
  'Tablero de control'!$U369="NP",
  "NO PROGRAMADA",
  IF(
    OR('Tablero de control'!$Y369="",'Tablero de control'!$Z369&lt;=0),
    "SIN AVANCE",
    IF(
      'Tablero de control'!$Z369&lt;Parametros!$D$4*Parametros!$G$9,
      "MUY DEFICIENTE",
    IF(
      'Tablero de control'!$Z369&lt;Parametros!$D$4*Parametros!$G$8,
      "DEFICIENTE",
   IF(
      'Tablero de control'!$Z369&lt;Parametros!$D$4*Parametros!$G$7,
      "ACEPTABLE",
      IF(
        'Tablero de control'!$Z369&lt;Parametros!$D$4*Parametros!$G$6,
        "BUENO",
        IF(
          'Tablero de control'!$Z369&lt;Parametros!$D$4*Parametros!$G$5,
          "SATISFACTORIO",
          IF(
            'Tablero de control'!$Z369&gt;=Parametros!$D$4*Parametros!$G$4,
            "OPTIMO"
          )
        )
      )
    )
  )
)
)
)</f>
        <v>NO PROGRAMADA</v>
      </c>
    </row>
    <row r="370" spans="1:28" s="38" customFormat="1" ht="33.75" customHeight="1" x14ac:dyDescent="0.25">
      <c r="A370" s="286" t="s">
        <v>240</v>
      </c>
      <c r="B370" s="42" t="s">
        <v>254</v>
      </c>
      <c r="C370" s="42" t="s">
        <v>299</v>
      </c>
      <c r="D370" s="42" t="s">
        <v>353</v>
      </c>
      <c r="E370" s="42" t="s">
        <v>457</v>
      </c>
      <c r="F370" s="167">
        <v>0.17299999999999999</v>
      </c>
      <c r="G370" s="167">
        <v>0.16800000000000001</v>
      </c>
      <c r="H370" s="83" t="s">
        <v>1906</v>
      </c>
      <c r="I370" s="167" t="s">
        <v>1928</v>
      </c>
      <c r="J370" s="273">
        <v>367</v>
      </c>
      <c r="K370" s="42" t="s">
        <v>898</v>
      </c>
      <c r="L370" s="42">
        <v>4502021</v>
      </c>
      <c r="M370" s="42" t="s">
        <v>119</v>
      </c>
      <c r="N370" s="42">
        <v>450202100</v>
      </c>
      <c r="O370" s="42" t="s">
        <v>192</v>
      </c>
      <c r="P370" s="42" t="s">
        <v>2002</v>
      </c>
      <c r="Q370" s="42" t="s">
        <v>29</v>
      </c>
      <c r="R370" s="116" t="s">
        <v>1858</v>
      </c>
      <c r="S370" s="116">
        <v>0</v>
      </c>
      <c r="T370" s="116">
        <v>4</v>
      </c>
      <c r="U370" s="80">
        <v>1</v>
      </c>
      <c r="V370" s="116">
        <v>2</v>
      </c>
      <c r="W370" s="116">
        <v>1</v>
      </c>
      <c r="X370" s="82" t="s">
        <v>10</v>
      </c>
      <c r="Y370" s="243">
        <v>1</v>
      </c>
      <c r="Z370" s="245">
        <f>IF(
'Tablero de control'!$U370="NP",
 0,
  IF(
     'Tablero de control'!$Q370&lt;&gt;"Reducción",
     'Tablero de control'!$Y370*100/'Tablero de control'!$U370,
     IF(
       'Tablero de control'!$U370&gt;='Tablero de control'!$Y370,
       100,
       IF(
         'Tablero de control'!$S370&lt;='Tablero de control'!$Y370,
         0,
         (('Tablero de control'!$S370-'Tablero de control'!$U370)-('Tablero de control'!$Y370-'Tablero de control'!$U370))*100/('Tablero de control'!$S370-'Tablero de control'!$U370)
       )
     )
   )
)</f>
        <v>100</v>
      </c>
      <c r="AA370" s="254">
        <f>IF('Tablero de control'!$Z370&gt;100,100,'Tablero de control'!$Z370)</f>
        <v>100</v>
      </c>
      <c r="AB370" s="37" t="str">
        <f>IF(
  'Tablero de control'!$U370="NP",
  "NO PROGRAMADA",
  IF(
    OR('Tablero de control'!$Y370="",'Tablero de control'!$Z370&lt;=0),
    "SIN AVANCE",
    IF(
      'Tablero de control'!$Z370&lt;Parametros!$D$4*Parametros!$G$9,
      "MUY DEFICIENTE",
    IF(
      'Tablero de control'!$Z370&lt;Parametros!$D$4*Parametros!$G$8,
      "DEFICIENTE",
   IF(
      'Tablero de control'!$Z370&lt;Parametros!$D$4*Parametros!$G$7,
      "ACEPTABLE",
      IF(
        'Tablero de control'!$Z370&lt;Parametros!$D$4*Parametros!$G$6,
        "BUENO",
        IF(
          'Tablero de control'!$Z370&lt;Parametros!$D$4*Parametros!$G$5,
          "SATISFACTORIO",
          IF(
            'Tablero de control'!$Z370&gt;=Parametros!$D$4*Parametros!$G$4,
            "OPTIMO"
          )
        )
      )
    )
  )
)
)
)</f>
        <v>OPTIMO</v>
      </c>
    </row>
    <row r="371" spans="1:28" s="38" customFormat="1" ht="51" customHeight="1" x14ac:dyDescent="0.25">
      <c r="A371" s="286" t="s">
        <v>240</v>
      </c>
      <c r="B371" s="42" t="s">
        <v>254</v>
      </c>
      <c r="C371" s="42" t="s">
        <v>300</v>
      </c>
      <c r="D371" s="42" t="s">
        <v>353</v>
      </c>
      <c r="E371" s="42" t="s">
        <v>458</v>
      </c>
      <c r="F371" s="168">
        <v>72</v>
      </c>
      <c r="G371" s="168">
        <v>36</v>
      </c>
      <c r="H371" s="83" t="s">
        <v>1906</v>
      </c>
      <c r="I371" s="168" t="s">
        <v>1946</v>
      </c>
      <c r="J371" s="273">
        <v>368</v>
      </c>
      <c r="K371" s="42" t="s">
        <v>899</v>
      </c>
      <c r="L371" s="42">
        <v>4502029</v>
      </c>
      <c r="M371" s="42" t="s">
        <v>137</v>
      </c>
      <c r="N371" s="42">
        <v>450202900</v>
      </c>
      <c r="O371" s="42" t="s">
        <v>103</v>
      </c>
      <c r="P371" s="42" t="s">
        <v>2021</v>
      </c>
      <c r="Q371" s="42" t="s">
        <v>29</v>
      </c>
      <c r="R371" s="116" t="s">
        <v>1857</v>
      </c>
      <c r="S371" s="116">
        <v>0</v>
      </c>
      <c r="T371" s="116">
        <v>1</v>
      </c>
      <c r="U371" s="80">
        <v>0.7</v>
      </c>
      <c r="V371" s="116">
        <v>1</v>
      </c>
      <c r="W371" s="116">
        <v>1</v>
      </c>
      <c r="X371" s="116">
        <v>1</v>
      </c>
      <c r="Y371" s="243">
        <v>0.7</v>
      </c>
      <c r="Z371" s="245">
        <f>IF(
'Tablero de control'!$U371="NP",
 0,
  IF(
     'Tablero de control'!$Q371&lt;&gt;"Reducción",
     'Tablero de control'!$Y371*100/'Tablero de control'!$U371,
     IF(
       'Tablero de control'!$U371&gt;='Tablero de control'!$Y371,
       100,
       IF(
         'Tablero de control'!$S371&lt;='Tablero de control'!$Y371,
         0,
         (('Tablero de control'!$S371-'Tablero de control'!$U371)-('Tablero de control'!$Y371-'Tablero de control'!$U371))*100/('Tablero de control'!$S371-'Tablero de control'!$U371)
       )
     )
   )
)</f>
        <v>100</v>
      </c>
      <c r="AA371" s="254">
        <f>IF('Tablero de control'!$Z371&gt;100,100,'Tablero de control'!$Z371)</f>
        <v>100</v>
      </c>
      <c r="AB371" s="37" t="str">
        <f>IF(
  'Tablero de control'!$U371="NP",
  "NO PROGRAMADA",
  IF(
    OR('Tablero de control'!$Y371="",'Tablero de control'!$Z371&lt;=0),
    "SIN AVANCE",
    IF(
      'Tablero de control'!$Z371&lt;Parametros!$D$4*Parametros!$G$9,
      "MUY DEFICIENTE",
    IF(
      'Tablero de control'!$Z371&lt;Parametros!$D$4*Parametros!$G$8,
      "DEFICIENTE",
   IF(
      'Tablero de control'!$Z371&lt;Parametros!$D$4*Parametros!$G$7,
      "ACEPTABLE",
      IF(
        'Tablero de control'!$Z371&lt;Parametros!$D$4*Parametros!$G$6,
        "BUENO",
        IF(
          'Tablero de control'!$Z371&lt;Parametros!$D$4*Parametros!$G$5,
          "SATISFACTORIO",
          IF(
            'Tablero de control'!$Z371&gt;=Parametros!$D$4*Parametros!$G$4,
            "OPTIMO"
          )
        )
      )
    )
  )
)
)
)</f>
        <v>OPTIMO</v>
      </c>
    </row>
    <row r="372" spans="1:28" s="38" customFormat="1" ht="63.75" customHeight="1" x14ac:dyDescent="0.25">
      <c r="A372" s="286" t="s">
        <v>240</v>
      </c>
      <c r="B372" s="42" t="s">
        <v>254</v>
      </c>
      <c r="C372" s="42" t="s">
        <v>300</v>
      </c>
      <c r="D372" s="42" t="s">
        <v>353</v>
      </c>
      <c r="E372" s="42" t="s">
        <v>458</v>
      </c>
      <c r="F372" s="168">
        <v>72</v>
      </c>
      <c r="G372" s="168">
        <v>36</v>
      </c>
      <c r="H372" s="83" t="s">
        <v>1906</v>
      </c>
      <c r="I372" s="168" t="s">
        <v>1946</v>
      </c>
      <c r="J372" s="273">
        <v>369</v>
      </c>
      <c r="K372" s="42" t="s">
        <v>900</v>
      </c>
      <c r="L372" s="42">
        <v>4502026</v>
      </c>
      <c r="M372" s="42" t="s">
        <v>82</v>
      </c>
      <c r="N372" s="42">
        <v>450202600</v>
      </c>
      <c r="O372" s="42" t="s">
        <v>172</v>
      </c>
      <c r="P372" s="42" t="s">
        <v>2022</v>
      </c>
      <c r="Q372" s="42" t="s">
        <v>30</v>
      </c>
      <c r="R372" s="116" t="s">
        <v>1858</v>
      </c>
      <c r="S372" s="116">
        <v>0</v>
      </c>
      <c r="T372" s="116">
        <v>242</v>
      </c>
      <c r="U372" s="80">
        <v>242</v>
      </c>
      <c r="V372" s="116">
        <v>242</v>
      </c>
      <c r="W372" s="116">
        <v>242</v>
      </c>
      <c r="X372" s="116">
        <v>242</v>
      </c>
      <c r="Y372" s="275">
        <v>0.2</v>
      </c>
      <c r="Z372" s="245">
        <f>IF(
'Tablero de control'!$U372="NP",
 0,
  IF(
     'Tablero de control'!$Q372&lt;&gt;"Reducción",
     'Tablero de control'!$Y372*100/'Tablero de control'!$U372,
     IF(
       'Tablero de control'!$U372&gt;='Tablero de control'!$Y372,
       100,
       IF(
         'Tablero de control'!$S372&lt;='Tablero de control'!$Y372,
         0,
         (('Tablero de control'!$S372-'Tablero de control'!$U372)-('Tablero de control'!$Y372-'Tablero de control'!$U372))*100/('Tablero de control'!$S372-'Tablero de control'!$U372)
       )
     )
   )
)</f>
        <v>8.2644628099173556E-2</v>
      </c>
      <c r="AA372" s="254">
        <f>IF('Tablero de control'!$Z372&gt;100,100,'Tablero de control'!$Z372)</f>
        <v>8.2644628099173556E-2</v>
      </c>
      <c r="AB372" s="37" t="str">
        <f>IF(
  'Tablero de control'!$U372="NP",
  "NO PROGRAMADA",
  IF(
    OR('Tablero de control'!$Y372="",'Tablero de control'!$Z372&lt;=0),
    "SIN AVANCE",
    IF(
      'Tablero de control'!$Z372&lt;Parametros!$D$4*Parametros!$G$9,
      "MUY DEFICIENTE",
    IF(
      'Tablero de control'!$Z372&lt;Parametros!$D$4*Parametros!$G$8,
      "DEFICIENTE",
   IF(
      'Tablero de control'!$Z372&lt;Parametros!$D$4*Parametros!$G$7,
      "ACEPTABLE",
      IF(
        'Tablero de control'!$Z372&lt;Parametros!$D$4*Parametros!$G$6,
        "BUENO",
        IF(
          'Tablero de control'!$Z372&lt;Parametros!$D$4*Parametros!$G$5,
          "SATISFACTORIO",
          IF(
            'Tablero de control'!$Z372&gt;=Parametros!$D$4*Parametros!$G$4,
            "OPTIMO"
          )
        )
      )
    )
  )
)
)
)</f>
        <v>MUY DEFICIENTE</v>
      </c>
    </row>
    <row r="373" spans="1:28" s="38" customFormat="1" ht="51" customHeight="1" x14ac:dyDescent="0.25">
      <c r="A373" s="286" t="s">
        <v>240</v>
      </c>
      <c r="B373" s="42" t="s">
        <v>254</v>
      </c>
      <c r="C373" s="42" t="s">
        <v>300</v>
      </c>
      <c r="D373" s="42" t="s">
        <v>353</v>
      </c>
      <c r="E373" s="42" t="s">
        <v>458</v>
      </c>
      <c r="F373" s="168">
        <v>72</v>
      </c>
      <c r="G373" s="168">
        <v>36</v>
      </c>
      <c r="H373" s="83" t="s">
        <v>1906</v>
      </c>
      <c r="I373" s="168" t="s">
        <v>1946</v>
      </c>
      <c r="J373" s="273">
        <v>370</v>
      </c>
      <c r="K373" s="42" t="s">
        <v>901</v>
      </c>
      <c r="L373" s="42" t="s">
        <v>1163</v>
      </c>
      <c r="M373" s="42" t="s">
        <v>101</v>
      </c>
      <c r="N373" s="42">
        <v>450200100</v>
      </c>
      <c r="O373" s="42" t="s">
        <v>193</v>
      </c>
      <c r="P373" s="42" t="s">
        <v>2023</v>
      </c>
      <c r="Q373" s="42" t="s">
        <v>30</v>
      </c>
      <c r="R373" s="116" t="s">
        <v>1858</v>
      </c>
      <c r="S373" s="116">
        <v>0</v>
      </c>
      <c r="T373" s="116">
        <v>1</v>
      </c>
      <c r="U373" s="80">
        <v>1</v>
      </c>
      <c r="V373" s="116">
        <v>1</v>
      </c>
      <c r="W373" s="116">
        <v>1</v>
      </c>
      <c r="X373" s="116">
        <v>1</v>
      </c>
      <c r="Y373" s="243">
        <v>1</v>
      </c>
      <c r="Z373" s="245">
        <f>IF(
'Tablero de control'!$U373="NP",
 0,
  IF(
     'Tablero de control'!$Q373&lt;&gt;"Reducción",
     'Tablero de control'!$Y373*100/'Tablero de control'!$U373,
     IF(
       'Tablero de control'!$U373&gt;='Tablero de control'!$Y373,
       100,
       IF(
         'Tablero de control'!$S373&lt;='Tablero de control'!$Y373,
         0,
         (('Tablero de control'!$S373-'Tablero de control'!$U373)-('Tablero de control'!$Y373-'Tablero de control'!$U373))*100/('Tablero de control'!$S373-'Tablero de control'!$U373)
       )
     )
   )
)</f>
        <v>100</v>
      </c>
      <c r="AA373" s="254">
        <f>IF('Tablero de control'!$Z373&gt;100,100,'Tablero de control'!$Z373)</f>
        <v>100</v>
      </c>
      <c r="AB373" s="37" t="str">
        <f>IF(
  'Tablero de control'!$U373="NP",
  "NO PROGRAMADA",
  IF(
    OR('Tablero de control'!$Y373="",'Tablero de control'!$Z373&lt;=0),
    "SIN AVANCE",
    IF(
      'Tablero de control'!$Z373&lt;Parametros!$D$4*Parametros!$G$9,
      "MUY DEFICIENTE",
    IF(
      'Tablero de control'!$Z373&lt;Parametros!$D$4*Parametros!$G$8,
      "DEFICIENTE",
   IF(
      'Tablero de control'!$Z373&lt;Parametros!$D$4*Parametros!$G$7,
      "ACEPTABLE",
      IF(
        'Tablero de control'!$Z373&lt;Parametros!$D$4*Parametros!$G$6,
        "BUENO",
        IF(
          'Tablero de control'!$Z373&lt;Parametros!$D$4*Parametros!$G$5,
          "SATISFACTORIO",
          IF(
            'Tablero de control'!$Z373&gt;=Parametros!$D$4*Parametros!$G$4,
            "OPTIMO"
          )
        )
      )
    )
  )
)
)
)</f>
        <v>OPTIMO</v>
      </c>
    </row>
    <row r="374" spans="1:28" s="38" customFormat="1" ht="63.75" customHeight="1" x14ac:dyDescent="0.25">
      <c r="A374" s="286" t="s">
        <v>240</v>
      </c>
      <c r="B374" s="42" t="s">
        <v>254</v>
      </c>
      <c r="C374" s="42" t="s">
        <v>300</v>
      </c>
      <c r="D374" s="42" t="s">
        <v>353</v>
      </c>
      <c r="E374" s="42" t="s">
        <v>458</v>
      </c>
      <c r="F374" s="168">
        <v>72</v>
      </c>
      <c r="G374" s="168">
        <v>36</v>
      </c>
      <c r="H374" s="83" t="s">
        <v>1906</v>
      </c>
      <c r="I374" s="168" t="s">
        <v>1946</v>
      </c>
      <c r="J374" s="273">
        <v>371</v>
      </c>
      <c r="K374" s="42" t="s">
        <v>902</v>
      </c>
      <c r="L374" s="42" t="s">
        <v>1340</v>
      </c>
      <c r="M374" s="42" t="s">
        <v>120</v>
      </c>
      <c r="N374" s="42">
        <v>450203000</v>
      </c>
      <c r="O374" s="42" t="s">
        <v>178</v>
      </c>
      <c r="P374" s="42" t="s">
        <v>2023</v>
      </c>
      <c r="Q374" s="42" t="s">
        <v>30</v>
      </c>
      <c r="R374" s="116" t="s">
        <v>1858</v>
      </c>
      <c r="S374" s="116">
        <v>0</v>
      </c>
      <c r="T374" s="116">
        <v>1</v>
      </c>
      <c r="U374" s="80">
        <v>1</v>
      </c>
      <c r="V374" s="116">
        <v>1</v>
      </c>
      <c r="W374" s="116">
        <v>1</v>
      </c>
      <c r="X374" s="116">
        <v>1</v>
      </c>
      <c r="Y374" s="243">
        <v>1</v>
      </c>
      <c r="Z374" s="245">
        <f>IF(
'Tablero de control'!$U374="NP",
 0,
  IF(
     'Tablero de control'!$Q374&lt;&gt;"Reducción",
     'Tablero de control'!$Y374*100/'Tablero de control'!$U374,
     IF(
       'Tablero de control'!$U374&gt;='Tablero de control'!$Y374,
       100,
       IF(
         'Tablero de control'!$S374&lt;='Tablero de control'!$Y374,
         0,
         (('Tablero de control'!$S374-'Tablero de control'!$U374)-('Tablero de control'!$Y374-'Tablero de control'!$U374))*100/('Tablero de control'!$S374-'Tablero de control'!$U374)
       )
     )
   )
)</f>
        <v>100</v>
      </c>
      <c r="AA374" s="254">
        <f>IF('Tablero de control'!$Z374&gt;100,100,'Tablero de control'!$Z374)</f>
        <v>100</v>
      </c>
      <c r="AB374" s="37" t="str">
        <f>IF(
  'Tablero de control'!$U374="NP",
  "NO PROGRAMADA",
  IF(
    OR('Tablero de control'!$Y374="",'Tablero de control'!$Z374&lt;=0),
    "SIN AVANCE",
    IF(
      'Tablero de control'!$Z374&lt;Parametros!$D$4*Parametros!$G$9,
      "MUY DEFICIENTE",
    IF(
      'Tablero de control'!$Z374&lt;Parametros!$D$4*Parametros!$G$8,
      "DEFICIENTE",
   IF(
      'Tablero de control'!$Z374&lt;Parametros!$D$4*Parametros!$G$7,
      "ACEPTABLE",
      IF(
        'Tablero de control'!$Z374&lt;Parametros!$D$4*Parametros!$G$6,
        "BUENO",
        IF(
          'Tablero de control'!$Z374&lt;Parametros!$D$4*Parametros!$G$5,
          "SATISFACTORIO",
          IF(
            'Tablero de control'!$Z374&gt;=Parametros!$D$4*Parametros!$G$4,
            "OPTIMO"
          )
        )
      )
    )
  )
)
)
)</f>
        <v>OPTIMO</v>
      </c>
    </row>
    <row r="375" spans="1:28" s="38" customFormat="1" ht="51" customHeight="1" x14ac:dyDescent="0.25">
      <c r="A375" s="286" t="s">
        <v>240</v>
      </c>
      <c r="B375" s="42" t="s">
        <v>254</v>
      </c>
      <c r="C375" s="42" t="s">
        <v>300</v>
      </c>
      <c r="D375" s="42" t="s">
        <v>353</v>
      </c>
      <c r="E375" s="42" t="s">
        <v>458</v>
      </c>
      <c r="F375" s="168">
        <v>72</v>
      </c>
      <c r="G375" s="168">
        <v>36</v>
      </c>
      <c r="H375" s="83" t="s">
        <v>1906</v>
      </c>
      <c r="I375" s="168" t="s">
        <v>1946</v>
      </c>
      <c r="J375" s="273">
        <v>372</v>
      </c>
      <c r="K375" s="42" t="s">
        <v>903</v>
      </c>
      <c r="L375" s="42" t="s">
        <v>1166</v>
      </c>
      <c r="M375" s="42" t="s">
        <v>63</v>
      </c>
      <c r="N375" s="42">
        <v>450203501</v>
      </c>
      <c r="O375" s="42" t="s">
        <v>157</v>
      </c>
      <c r="P375" s="42" t="s">
        <v>2023</v>
      </c>
      <c r="Q375" s="42" t="s">
        <v>30</v>
      </c>
      <c r="R375" s="116" t="s">
        <v>1858</v>
      </c>
      <c r="S375" s="116">
        <v>0</v>
      </c>
      <c r="T375" s="116">
        <v>1</v>
      </c>
      <c r="U375" s="80">
        <v>1</v>
      </c>
      <c r="V375" s="116">
        <v>1</v>
      </c>
      <c r="W375" s="116">
        <v>1</v>
      </c>
      <c r="X375" s="116">
        <v>1</v>
      </c>
      <c r="Y375" s="243">
        <v>1</v>
      </c>
      <c r="Z375" s="245">
        <f>IF(
'Tablero de control'!$U375="NP",
 0,
  IF(
     'Tablero de control'!$Q375&lt;&gt;"Reducción",
     'Tablero de control'!$Y375*100/'Tablero de control'!$U375,
     IF(
       'Tablero de control'!$U375&gt;='Tablero de control'!$Y375,
       100,
       IF(
         'Tablero de control'!$S375&lt;='Tablero de control'!$Y375,
         0,
         (('Tablero de control'!$S375-'Tablero de control'!$U375)-('Tablero de control'!$Y375-'Tablero de control'!$U375))*100/('Tablero de control'!$S375-'Tablero de control'!$U375)
       )
     )
   )
)</f>
        <v>100</v>
      </c>
      <c r="AA375" s="254">
        <f>IF('Tablero de control'!$Z375&gt;100,100,'Tablero de control'!$Z375)</f>
        <v>100</v>
      </c>
      <c r="AB375" s="37" t="str">
        <f>IF(
  'Tablero de control'!$U375="NP",
  "NO PROGRAMADA",
  IF(
    OR('Tablero de control'!$Y375="",'Tablero de control'!$Z375&lt;=0),
    "SIN AVANCE",
    IF(
      'Tablero de control'!$Z375&lt;Parametros!$D$4*Parametros!$G$9,
      "MUY DEFICIENTE",
    IF(
      'Tablero de control'!$Z375&lt;Parametros!$D$4*Parametros!$G$8,
      "DEFICIENTE",
   IF(
      'Tablero de control'!$Z375&lt;Parametros!$D$4*Parametros!$G$7,
      "ACEPTABLE",
      IF(
        'Tablero de control'!$Z375&lt;Parametros!$D$4*Parametros!$G$6,
        "BUENO",
        IF(
          'Tablero de control'!$Z375&lt;Parametros!$D$4*Parametros!$G$5,
          "SATISFACTORIO",
          IF(
            'Tablero de control'!$Z375&gt;=Parametros!$D$4*Parametros!$G$4,
            "OPTIMO"
          )
        )
      )
    )
  )
)
)
)</f>
        <v>OPTIMO</v>
      </c>
    </row>
    <row r="376" spans="1:28" s="38" customFormat="1" ht="51" customHeight="1" x14ac:dyDescent="0.25">
      <c r="A376" s="286" t="s">
        <v>240</v>
      </c>
      <c r="B376" s="42" t="s">
        <v>254</v>
      </c>
      <c r="C376" s="42" t="s">
        <v>300</v>
      </c>
      <c r="D376" s="42" t="s">
        <v>353</v>
      </c>
      <c r="E376" s="42" t="s">
        <v>458</v>
      </c>
      <c r="F376" s="168">
        <v>72</v>
      </c>
      <c r="G376" s="168">
        <v>36</v>
      </c>
      <c r="H376" s="83" t="s">
        <v>1906</v>
      </c>
      <c r="I376" s="168" t="s">
        <v>1946</v>
      </c>
      <c r="J376" s="273">
        <v>373</v>
      </c>
      <c r="K376" s="42" t="s">
        <v>904</v>
      </c>
      <c r="L376" s="42" t="s">
        <v>1332</v>
      </c>
      <c r="M376" s="42" t="s">
        <v>114</v>
      </c>
      <c r="N376" s="42">
        <v>450203702</v>
      </c>
      <c r="O376" s="42" t="s">
        <v>1694</v>
      </c>
      <c r="P376" s="42" t="s">
        <v>2023</v>
      </c>
      <c r="Q376" s="42" t="s">
        <v>30</v>
      </c>
      <c r="R376" s="116" t="s">
        <v>1858</v>
      </c>
      <c r="S376" s="116">
        <v>0</v>
      </c>
      <c r="T376" s="116">
        <v>1</v>
      </c>
      <c r="U376" s="80">
        <v>1</v>
      </c>
      <c r="V376" s="116">
        <v>1</v>
      </c>
      <c r="W376" s="116">
        <v>1</v>
      </c>
      <c r="X376" s="116">
        <v>1</v>
      </c>
      <c r="Y376" s="243">
        <v>0.5</v>
      </c>
      <c r="Z376" s="245">
        <f>IF(
'Tablero de control'!$U376="NP",
 0,
  IF(
     'Tablero de control'!$Q376&lt;&gt;"Reducción",
     'Tablero de control'!$Y376*100/'Tablero de control'!$U376,
     IF(
       'Tablero de control'!$U376&gt;='Tablero de control'!$Y376,
       100,
       IF(
         'Tablero de control'!$S376&lt;='Tablero de control'!$Y376,
         0,
         (('Tablero de control'!$S376-'Tablero de control'!$U376)-('Tablero de control'!$Y376-'Tablero de control'!$U376))*100/('Tablero de control'!$S376-'Tablero de control'!$U376)
       )
     )
   )
)</f>
        <v>50</v>
      </c>
      <c r="AA376" s="254">
        <f>IF('Tablero de control'!$Z376&gt;100,100,'Tablero de control'!$Z376)</f>
        <v>50</v>
      </c>
      <c r="AB376" s="37" t="str">
        <f>IF(
  'Tablero de control'!$U376="NP",
  "NO PROGRAMADA",
  IF(
    OR('Tablero de control'!$Y376="",'Tablero de control'!$Z376&lt;=0),
    "SIN AVANCE",
    IF(
      'Tablero de control'!$Z376&lt;Parametros!$D$4*Parametros!$G$9,
      "MUY DEFICIENTE",
    IF(
      'Tablero de control'!$Z376&lt;Parametros!$D$4*Parametros!$G$8,
      "DEFICIENTE",
   IF(
      'Tablero de control'!$Z376&lt;Parametros!$D$4*Parametros!$G$7,
      "ACEPTABLE",
      IF(
        'Tablero de control'!$Z376&lt;Parametros!$D$4*Parametros!$G$6,
        "BUENO",
        IF(
          'Tablero de control'!$Z376&lt;Parametros!$D$4*Parametros!$G$5,
          "SATISFACTORIO",
          IF(
            'Tablero de control'!$Z376&gt;=Parametros!$D$4*Parametros!$G$4,
            "OPTIMO"
          )
        )
      )
    )
  )
)
)
)</f>
        <v>DEFICIENTE</v>
      </c>
    </row>
    <row r="377" spans="1:28" s="38" customFormat="1" ht="38.25" customHeight="1" x14ac:dyDescent="0.25">
      <c r="A377" s="286" t="s">
        <v>240</v>
      </c>
      <c r="B377" s="42" t="s">
        <v>254</v>
      </c>
      <c r="C377" s="42" t="s">
        <v>300</v>
      </c>
      <c r="D377" s="42" t="s">
        <v>353</v>
      </c>
      <c r="E377" s="42" t="s">
        <v>458</v>
      </c>
      <c r="F377" s="168">
        <v>72</v>
      </c>
      <c r="G377" s="168">
        <v>36</v>
      </c>
      <c r="H377" s="83" t="s">
        <v>1906</v>
      </c>
      <c r="I377" s="168" t="s">
        <v>1946</v>
      </c>
      <c r="J377" s="273">
        <v>374</v>
      </c>
      <c r="K377" s="42" t="s">
        <v>905</v>
      </c>
      <c r="L377" s="42">
        <v>4502032</v>
      </c>
      <c r="M377" s="42" t="s">
        <v>50</v>
      </c>
      <c r="N377" s="42">
        <v>450203200</v>
      </c>
      <c r="O377" s="42" t="s">
        <v>102</v>
      </c>
      <c r="P377" s="42" t="s">
        <v>2024</v>
      </c>
      <c r="Q377" s="42" t="s">
        <v>29</v>
      </c>
      <c r="R377" s="116" t="s">
        <v>1858</v>
      </c>
      <c r="S377" s="116">
        <v>0</v>
      </c>
      <c r="T377" s="116">
        <v>64</v>
      </c>
      <c r="U377" s="80">
        <v>1</v>
      </c>
      <c r="V377" s="116">
        <v>25</v>
      </c>
      <c r="W377" s="116">
        <v>25</v>
      </c>
      <c r="X377" s="116">
        <v>13</v>
      </c>
      <c r="Y377" s="275">
        <v>0.5</v>
      </c>
      <c r="Z377" s="245">
        <f>IF(
'Tablero de control'!$U377="NP",
 0,
  IF(
     'Tablero de control'!$Q377&lt;&gt;"Reducción",
     'Tablero de control'!$Y377*100/'Tablero de control'!$U377,
     IF(
       'Tablero de control'!$U377&gt;='Tablero de control'!$Y377,
       100,
       IF(
         'Tablero de control'!$S377&lt;='Tablero de control'!$Y377,
         0,
         (('Tablero de control'!$S377-'Tablero de control'!$U377)-('Tablero de control'!$Y377-'Tablero de control'!$U377))*100/('Tablero de control'!$S377-'Tablero de control'!$U377)
       )
     )
   )
)</f>
        <v>50</v>
      </c>
      <c r="AA377" s="254">
        <f>IF('Tablero de control'!$Z377&gt;100,100,'Tablero de control'!$Z377)</f>
        <v>50</v>
      </c>
      <c r="AB377" s="37" t="str">
        <f>IF(
  'Tablero de control'!$U377="NP",
  "NO PROGRAMADA",
  IF(
    OR('Tablero de control'!$Y377="",'Tablero de control'!$Z377&lt;=0),
    "SIN AVANCE",
    IF(
      'Tablero de control'!$Z377&lt;Parametros!$D$4*Parametros!$G$9,
      "MUY DEFICIENTE",
    IF(
      'Tablero de control'!$Z377&lt;Parametros!$D$4*Parametros!$G$8,
      "DEFICIENTE",
   IF(
      'Tablero de control'!$Z377&lt;Parametros!$D$4*Parametros!$G$7,
      "ACEPTABLE",
      IF(
        'Tablero de control'!$Z377&lt;Parametros!$D$4*Parametros!$G$6,
        "BUENO",
        IF(
          'Tablero de control'!$Z377&lt;Parametros!$D$4*Parametros!$G$5,
          "SATISFACTORIO",
          IF(
            'Tablero de control'!$Z377&gt;=Parametros!$D$4*Parametros!$G$4,
            "OPTIMO"
          )
        )
      )
    )
  )
)
)
)</f>
        <v>DEFICIENTE</v>
      </c>
    </row>
    <row r="378" spans="1:28" s="38" customFormat="1" ht="51" customHeight="1" x14ac:dyDescent="0.25">
      <c r="A378" s="286" t="s">
        <v>240</v>
      </c>
      <c r="B378" s="42" t="s">
        <v>254</v>
      </c>
      <c r="C378" s="42" t="s">
        <v>300</v>
      </c>
      <c r="D378" s="42" t="s">
        <v>353</v>
      </c>
      <c r="E378" s="42" t="s">
        <v>458</v>
      </c>
      <c r="F378" s="168">
        <v>72</v>
      </c>
      <c r="G378" s="168">
        <v>36</v>
      </c>
      <c r="H378" s="83" t="s">
        <v>1906</v>
      </c>
      <c r="I378" s="168" t="s">
        <v>1946</v>
      </c>
      <c r="J378" s="273">
        <v>375</v>
      </c>
      <c r="K378" s="42" t="s">
        <v>906</v>
      </c>
      <c r="L378" s="42">
        <v>4502033</v>
      </c>
      <c r="M378" s="42" t="s">
        <v>83</v>
      </c>
      <c r="N378" s="42">
        <v>450203300</v>
      </c>
      <c r="O378" s="42" t="s">
        <v>104</v>
      </c>
      <c r="P378" s="42" t="s">
        <v>2025</v>
      </c>
      <c r="Q378" s="42" t="s">
        <v>29</v>
      </c>
      <c r="R378" s="116" t="s">
        <v>1858</v>
      </c>
      <c r="S378" s="116">
        <v>0</v>
      </c>
      <c r="T378" s="116">
        <v>8</v>
      </c>
      <c r="U378" s="80">
        <v>2</v>
      </c>
      <c r="V378" s="116">
        <v>2</v>
      </c>
      <c r="W378" s="116">
        <v>2</v>
      </c>
      <c r="X378" s="116">
        <v>2</v>
      </c>
      <c r="Y378" s="243">
        <v>2</v>
      </c>
      <c r="Z378" s="245">
        <f>IF(
'Tablero de control'!$U378="NP",
 0,
  IF(
     'Tablero de control'!$Q378&lt;&gt;"Reducción",
     'Tablero de control'!$Y378*100/'Tablero de control'!$U378,
     IF(
       'Tablero de control'!$U378&gt;='Tablero de control'!$Y378,
       100,
       IF(
         'Tablero de control'!$S378&lt;='Tablero de control'!$Y378,
         0,
         (('Tablero de control'!$S378-'Tablero de control'!$U378)-('Tablero de control'!$Y378-'Tablero de control'!$U378))*100/('Tablero de control'!$S378-'Tablero de control'!$U378)
       )
     )
   )
)</f>
        <v>100</v>
      </c>
      <c r="AA378" s="254">
        <f>IF('Tablero de control'!$Z378&gt;100,100,'Tablero de control'!$Z378)</f>
        <v>100</v>
      </c>
      <c r="AB378" s="37" t="str">
        <f>IF(
  'Tablero de control'!$U378="NP",
  "NO PROGRAMADA",
  IF(
    OR('Tablero de control'!$Y378="",'Tablero de control'!$Z378&lt;=0),
    "SIN AVANCE",
    IF(
      'Tablero de control'!$Z378&lt;Parametros!$D$4*Parametros!$G$9,
      "MUY DEFICIENTE",
    IF(
      'Tablero de control'!$Z378&lt;Parametros!$D$4*Parametros!$G$8,
      "DEFICIENTE",
   IF(
      'Tablero de control'!$Z378&lt;Parametros!$D$4*Parametros!$G$7,
      "ACEPTABLE",
      IF(
        'Tablero de control'!$Z378&lt;Parametros!$D$4*Parametros!$G$6,
        "BUENO",
        IF(
          'Tablero de control'!$Z378&lt;Parametros!$D$4*Parametros!$G$5,
          "SATISFACTORIO",
          IF(
            'Tablero de control'!$Z378&gt;=Parametros!$D$4*Parametros!$G$4,
            "OPTIMO"
          )
        )
      )
    )
  )
)
)
)</f>
        <v>OPTIMO</v>
      </c>
    </row>
    <row r="379" spans="1:28" s="38" customFormat="1" ht="51" customHeight="1" x14ac:dyDescent="0.25">
      <c r="A379" s="286" t="s">
        <v>240</v>
      </c>
      <c r="B379" s="42" t="s">
        <v>254</v>
      </c>
      <c r="C379" s="42" t="s">
        <v>300</v>
      </c>
      <c r="D379" s="42" t="s">
        <v>353</v>
      </c>
      <c r="E379" s="42" t="s">
        <v>458</v>
      </c>
      <c r="F379" s="168">
        <v>72</v>
      </c>
      <c r="G379" s="168">
        <v>36</v>
      </c>
      <c r="H379" s="83" t="s">
        <v>1906</v>
      </c>
      <c r="I379" s="168" t="s">
        <v>1946</v>
      </c>
      <c r="J379" s="273">
        <v>376</v>
      </c>
      <c r="K379" s="42" t="s">
        <v>907</v>
      </c>
      <c r="L379" s="42">
        <v>4502021</v>
      </c>
      <c r="M379" s="42" t="s">
        <v>119</v>
      </c>
      <c r="N379" s="42">
        <v>450202100</v>
      </c>
      <c r="O379" s="42" t="s">
        <v>192</v>
      </c>
      <c r="P379" s="42" t="s">
        <v>2026</v>
      </c>
      <c r="Q379" s="42" t="s">
        <v>30</v>
      </c>
      <c r="R379" s="116" t="s">
        <v>1858</v>
      </c>
      <c r="S379" s="116">
        <v>0</v>
      </c>
      <c r="T379" s="116" t="s">
        <v>1842</v>
      </c>
      <c r="U379" s="81" t="s">
        <v>10</v>
      </c>
      <c r="V379" s="116">
        <v>1</v>
      </c>
      <c r="W379" s="116">
        <v>1</v>
      </c>
      <c r="X379" s="116">
        <v>1</v>
      </c>
      <c r="Y379" s="243">
        <v>0</v>
      </c>
      <c r="Z379" s="245">
        <f>IF(
'Tablero de control'!$U379="NP",
 0,
  IF(
     'Tablero de control'!$Q379&lt;&gt;"Reducción",
     'Tablero de control'!$Y379*100/'Tablero de control'!$U379,
     IF(
       'Tablero de control'!$U379&gt;='Tablero de control'!$Y379,
       100,
       IF(
         'Tablero de control'!$S379&lt;='Tablero de control'!$Y379,
         0,
         (('Tablero de control'!$S379-'Tablero de control'!$U379)-('Tablero de control'!$Y379-'Tablero de control'!$U379))*100/('Tablero de control'!$S379-'Tablero de control'!$U379)
       )
     )
   )
)</f>
        <v>0</v>
      </c>
      <c r="AA379" s="254">
        <f>IF('Tablero de control'!$Z379&gt;100,100,'Tablero de control'!$Z379)</f>
        <v>0</v>
      </c>
      <c r="AB379" s="37" t="str">
        <f>IF(
  'Tablero de control'!$U379="NP",
  "NO PROGRAMADA",
  IF(
    OR('Tablero de control'!$Y379="",'Tablero de control'!$Z379&lt;=0),
    "SIN AVANCE",
    IF(
      'Tablero de control'!$Z379&lt;Parametros!$D$4*Parametros!$G$9,
      "MUY DEFICIENTE",
    IF(
      'Tablero de control'!$Z379&lt;Parametros!$D$4*Parametros!$G$8,
      "DEFICIENTE",
   IF(
      'Tablero de control'!$Z379&lt;Parametros!$D$4*Parametros!$G$7,
      "ACEPTABLE",
      IF(
        'Tablero de control'!$Z379&lt;Parametros!$D$4*Parametros!$G$6,
        "BUENO",
        IF(
          'Tablero de control'!$Z379&lt;Parametros!$D$4*Parametros!$G$5,
          "SATISFACTORIO",
          IF(
            'Tablero de control'!$Z379&gt;=Parametros!$D$4*Parametros!$G$4,
            "OPTIMO"
          )
        )
      )
    )
  )
)
)
)</f>
        <v>NO PROGRAMADA</v>
      </c>
    </row>
    <row r="380" spans="1:28" s="38" customFormat="1" ht="38.25" customHeight="1" x14ac:dyDescent="0.25">
      <c r="A380" s="286" t="s">
        <v>240</v>
      </c>
      <c r="B380" s="42" t="s">
        <v>254</v>
      </c>
      <c r="C380" s="42" t="s">
        <v>300</v>
      </c>
      <c r="D380" s="42" t="s">
        <v>353</v>
      </c>
      <c r="E380" s="42" t="s">
        <v>458</v>
      </c>
      <c r="F380" s="168">
        <v>72</v>
      </c>
      <c r="G380" s="168">
        <v>36</v>
      </c>
      <c r="H380" s="83" t="s">
        <v>1906</v>
      </c>
      <c r="I380" s="168" t="s">
        <v>1946</v>
      </c>
      <c r="J380" s="273">
        <v>377</v>
      </c>
      <c r="K380" s="42" t="s">
        <v>908</v>
      </c>
      <c r="L380" s="42" t="s">
        <v>1176</v>
      </c>
      <c r="M380" s="42" t="s">
        <v>79</v>
      </c>
      <c r="N380" s="42">
        <v>450203404</v>
      </c>
      <c r="O380" s="42" t="s">
        <v>161</v>
      </c>
      <c r="P380" s="42" t="s">
        <v>2027</v>
      </c>
      <c r="Q380" s="42" t="s">
        <v>30</v>
      </c>
      <c r="R380" s="116" t="s">
        <v>1858</v>
      </c>
      <c r="S380" s="116">
        <v>0</v>
      </c>
      <c r="T380" s="116">
        <v>1</v>
      </c>
      <c r="U380" s="80">
        <v>1</v>
      </c>
      <c r="V380" s="116">
        <v>1</v>
      </c>
      <c r="W380" s="116">
        <v>1</v>
      </c>
      <c r="X380" s="116">
        <v>1</v>
      </c>
      <c r="Y380" s="243">
        <v>1</v>
      </c>
      <c r="Z380" s="245">
        <f>IF(
'Tablero de control'!$U380="NP",
 0,
  IF(
     'Tablero de control'!$Q380&lt;&gt;"Reducción",
     'Tablero de control'!$Y380*100/'Tablero de control'!$U380,
     IF(
       'Tablero de control'!$U380&gt;='Tablero de control'!$Y380,
       100,
       IF(
         'Tablero de control'!$S380&lt;='Tablero de control'!$Y380,
         0,
         (('Tablero de control'!$S380-'Tablero de control'!$U380)-('Tablero de control'!$Y380-'Tablero de control'!$U380))*100/('Tablero de control'!$S380-'Tablero de control'!$U380)
       )
     )
   )
)</f>
        <v>100</v>
      </c>
      <c r="AA380" s="254">
        <f>IF('Tablero de control'!$Z380&gt;100,100,'Tablero de control'!$Z380)</f>
        <v>100</v>
      </c>
      <c r="AB380" s="37" t="str">
        <f>IF(
  'Tablero de control'!$U380="NP",
  "NO PROGRAMADA",
  IF(
    OR('Tablero de control'!$Y380="",'Tablero de control'!$Z380&lt;=0),
    "SIN AVANCE",
    IF(
      'Tablero de control'!$Z380&lt;Parametros!$D$4*Parametros!$G$9,
      "MUY DEFICIENTE",
    IF(
      'Tablero de control'!$Z380&lt;Parametros!$D$4*Parametros!$G$8,
      "DEFICIENTE",
   IF(
      'Tablero de control'!$Z380&lt;Parametros!$D$4*Parametros!$G$7,
      "ACEPTABLE",
      IF(
        'Tablero de control'!$Z380&lt;Parametros!$D$4*Parametros!$G$6,
        "BUENO",
        IF(
          'Tablero de control'!$Z380&lt;Parametros!$D$4*Parametros!$G$5,
          "SATISFACTORIO",
          IF(
            'Tablero de control'!$Z380&gt;=Parametros!$D$4*Parametros!$G$4,
            "OPTIMO"
          )
        )
      )
    )
  )
)
)
)</f>
        <v>OPTIMO</v>
      </c>
    </row>
    <row r="381" spans="1:28" s="38" customFormat="1" ht="51" customHeight="1" x14ac:dyDescent="0.25">
      <c r="A381" s="286" t="s">
        <v>240</v>
      </c>
      <c r="B381" s="42" t="s">
        <v>254</v>
      </c>
      <c r="C381" s="42" t="s">
        <v>300</v>
      </c>
      <c r="D381" s="42" t="s">
        <v>353</v>
      </c>
      <c r="E381" s="42" t="s">
        <v>458</v>
      </c>
      <c r="F381" s="168">
        <v>72</v>
      </c>
      <c r="G381" s="168">
        <v>36</v>
      </c>
      <c r="H381" s="83" t="s">
        <v>1906</v>
      </c>
      <c r="I381" s="168" t="s">
        <v>1946</v>
      </c>
      <c r="J381" s="273">
        <v>378</v>
      </c>
      <c r="K381" s="42" t="s">
        <v>909</v>
      </c>
      <c r="L381" s="42" t="s">
        <v>1162</v>
      </c>
      <c r="M381" s="42" t="s">
        <v>115</v>
      </c>
      <c r="N381" s="42">
        <v>450203800</v>
      </c>
      <c r="O381" s="42" t="s">
        <v>187</v>
      </c>
      <c r="P381" s="42" t="s">
        <v>2026</v>
      </c>
      <c r="Q381" s="42" t="s">
        <v>30</v>
      </c>
      <c r="R381" s="116" t="s">
        <v>1858</v>
      </c>
      <c r="S381" s="116">
        <v>0</v>
      </c>
      <c r="T381" s="116">
        <v>1</v>
      </c>
      <c r="U381" s="80">
        <v>1</v>
      </c>
      <c r="V381" s="116">
        <v>1</v>
      </c>
      <c r="W381" s="116">
        <v>1</v>
      </c>
      <c r="X381" s="116">
        <v>1</v>
      </c>
      <c r="Y381" s="243">
        <v>1</v>
      </c>
      <c r="Z381" s="245">
        <f>IF(
'Tablero de control'!$U381="NP",
 0,
  IF(
     'Tablero de control'!$Q381&lt;&gt;"Reducción",
     'Tablero de control'!$Y381*100/'Tablero de control'!$U381,
     IF(
       'Tablero de control'!$U381&gt;='Tablero de control'!$Y381,
       100,
       IF(
         'Tablero de control'!$S381&lt;='Tablero de control'!$Y381,
         0,
         (('Tablero de control'!$S381-'Tablero de control'!$U381)-('Tablero de control'!$Y381-'Tablero de control'!$U381))*100/('Tablero de control'!$S381-'Tablero de control'!$U381)
       )
     )
   )
)</f>
        <v>100</v>
      </c>
      <c r="AA381" s="254">
        <f>IF('Tablero de control'!$Z381&gt;100,100,'Tablero de control'!$Z381)</f>
        <v>100</v>
      </c>
      <c r="AB381" s="37" t="str">
        <f>IF(
  'Tablero de control'!$U381="NP",
  "NO PROGRAMADA",
  IF(
    OR('Tablero de control'!$Y381="",'Tablero de control'!$Z381&lt;=0),
    "SIN AVANCE",
    IF(
      'Tablero de control'!$Z381&lt;Parametros!$D$4*Parametros!$G$9,
      "MUY DEFICIENTE",
    IF(
      'Tablero de control'!$Z381&lt;Parametros!$D$4*Parametros!$G$8,
      "DEFICIENTE",
   IF(
      'Tablero de control'!$Z381&lt;Parametros!$D$4*Parametros!$G$7,
      "ACEPTABLE",
      IF(
        'Tablero de control'!$Z381&lt;Parametros!$D$4*Parametros!$G$6,
        "BUENO",
        IF(
          'Tablero de control'!$Z381&lt;Parametros!$D$4*Parametros!$G$5,
          "SATISFACTORIO",
          IF(
            'Tablero de control'!$Z381&gt;=Parametros!$D$4*Parametros!$G$4,
            "OPTIMO"
          )
        )
      )
    )
  )
)
)
)</f>
        <v>OPTIMO</v>
      </c>
    </row>
    <row r="382" spans="1:28" s="38" customFormat="1" ht="51" customHeight="1" x14ac:dyDescent="0.25">
      <c r="A382" s="286" t="s">
        <v>240</v>
      </c>
      <c r="B382" s="42" t="s">
        <v>254</v>
      </c>
      <c r="C382" s="42" t="s">
        <v>301</v>
      </c>
      <c r="D382" s="42" t="s">
        <v>353</v>
      </c>
      <c r="E382" s="42" t="s">
        <v>459</v>
      </c>
      <c r="F382" s="115">
        <v>12.14</v>
      </c>
      <c r="G382" s="115">
        <v>8.5</v>
      </c>
      <c r="H382" s="115" t="s">
        <v>1913</v>
      </c>
      <c r="I382" s="115" t="s">
        <v>1947</v>
      </c>
      <c r="J382" s="273">
        <v>379</v>
      </c>
      <c r="K382" s="42" t="s">
        <v>910</v>
      </c>
      <c r="L382" s="42">
        <v>4102051</v>
      </c>
      <c r="M382" s="42" t="s">
        <v>63</v>
      </c>
      <c r="N382" s="42">
        <v>410205100</v>
      </c>
      <c r="O382" s="42" t="s">
        <v>59</v>
      </c>
      <c r="P382" s="42" t="s">
        <v>2028</v>
      </c>
      <c r="Q382" s="42" t="s">
        <v>30</v>
      </c>
      <c r="R382" s="116" t="s">
        <v>1858</v>
      </c>
      <c r="S382" s="116">
        <v>0</v>
      </c>
      <c r="T382" s="116">
        <v>1</v>
      </c>
      <c r="U382" s="80">
        <v>1</v>
      </c>
      <c r="V382" s="116">
        <v>1</v>
      </c>
      <c r="W382" s="116">
        <v>1</v>
      </c>
      <c r="X382" s="116">
        <v>1</v>
      </c>
      <c r="Y382" s="243">
        <v>0.85</v>
      </c>
      <c r="Z382" s="245">
        <f>IF(
'Tablero de control'!$U382="NP",
 0,
  IF(
     'Tablero de control'!$Q382&lt;&gt;"Reducción",
     'Tablero de control'!$Y382*100/'Tablero de control'!$U382,
     IF(
       'Tablero de control'!$U382&gt;='Tablero de control'!$Y382,
       100,
       IF(
         'Tablero de control'!$S382&lt;='Tablero de control'!$Y382,
         0,
         (('Tablero de control'!$S382-'Tablero de control'!$U382)-('Tablero de control'!$Y382-'Tablero de control'!$U382))*100/('Tablero de control'!$S382-'Tablero de control'!$U382)
       )
     )
   )
)</f>
        <v>85</v>
      </c>
      <c r="AA382" s="254">
        <f>IF('Tablero de control'!$Z382&gt;100,100,'Tablero de control'!$Z382)</f>
        <v>85</v>
      </c>
      <c r="AB382" s="37" t="str">
        <f>IF(
  'Tablero de control'!$U382="NP",
  "NO PROGRAMADA",
  IF(
    OR('Tablero de control'!$Y382="",'Tablero de control'!$Z382&lt;=0),
    "SIN AVANCE",
    IF(
      'Tablero de control'!$Z382&lt;Parametros!$D$4*Parametros!$G$9,
      "MUY DEFICIENTE",
    IF(
      'Tablero de control'!$Z382&lt;Parametros!$D$4*Parametros!$G$8,
      "DEFICIENTE",
   IF(
      'Tablero de control'!$Z382&lt;Parametros!$D$4*Parametros!$G$7,
      "ACEPTABLE",
      IF(
        'Tablero de control'!$Z382&lt;Parametros!$D$4*Parametros!$G$6,
        "BUENO",
        IF(
          'Tablero de control'!$Z382&lt;Parametros!$D$4*Parametros!$G$5,
          "SATISFACTORIO",
          IF(
            'Tablero de control'!$Z382&gt;=Parametros!$D$4*Parametros!$G$4,
            "OPTIMO"
          )
        )
      )
    )
  )
)
)
)</f>
        <v>BUENO</v>
      </c>
    </row>
    <row r="383" spans="1:28" s="38" customFormat="1" ht="38.25" customHeight="1" x14ac:dyDescent="0.25">
      <c r="A383" s="286" t="s">
        <v>240</v>
      </c>
      <c r="B383" s="42" t="s">
        <v>254</v>
      </c>
      <c r="C383" s="42" t="s">
        <v>301</v>
      </c>
      <c r="D383" s="42" t="s">
        <v>353</v>
      </c>
      <c r="E383" s="42" t="s">
        <v>459</v>
      </c>
      <c r="F383" s="115">
        <v>12.14</v>
      </c>
      <c r="G383" s="115">
        <v>8.5</v>
      </c>
      <c r="H383" s="115" t="s">
        <v>1913</v>
      </c>
      <c r="I383" s="115" t="s">
        <v>1947</v>
      </c>
      <c r="J383" s="273">
        <v>380</v>
      </c>
      <c r="K383" s="42" t="s">
        <v>911</v>
      </c>
      <c r="L383" s="42">
        <v>4102043</v>
      </c>
      <c r="M383" s="42" t="s">
        <v>112</v>
      </c>
      <c r="N383" s="42">
        <v>410204301</v>
      </c>
      <c r="O383" s="42" t="s">
        <v>201</v>
      </c>
      <c r="P383" s="42" t="s">
        <v>2029</v>
      </c>
      <c r="Q383" s="42" t="s">
        <v>30</v>
      </c>
      <c r="R383" s="120" t="s">
        <v>1858</v>
      </c>
      <c r="S383" s="120">
        <v>64</v>
      </c>
      <c r="T383" s="120">
        <v>64</v>
      </c>
      <c r="U383" s="80">
        <v>64</v>
      </c>
      <c r="V383" s="120">
        <v>64</v>
      </c>
      <c r="W383" s="120">
        <v>64</v>
      </c>
      <c r="X383" s="120">
        <v>64</v>
      </c>
      <c r="Y383" s="243">
        <v>64</v>
      </c>
      <c r="Z383" s="245">
        <f>IF(
'Tablero de control'!$U383="NP",
 0,
  IF(
     'Tablero de control'!$Q383&lt;&gt;"Reducción",
     'Tablero de control'!$Y383*100/'Tablero de control'!$U383,
     IF(
       'Tablero de control'!$U383&gt;='Tablero de control'!$Y383,
       100,
       IF(
         'Tablero de control'!$S383&lt;='Tablero de control'!$Y383,
         0,
         (('Tablero de control'!$S383-'Tablero de control'!$U383)-('Tablero de control'!$Y383-'Tablero de control'!$U383))*100/('Tablero de control'!$S383-'Tablero de control'!$U383)
       )
     )
   )
)</f>
        <v>100</v>
      </c>
      <c r="AA383" s="254">
        <f>IF('Tablero de control'!$Z383&gt;100,100,'Tablero de control'!$Z383)</f>
        <v>100</v>
      </c>
      <c r="AB383" s="37" t="str">
        <f>IF(
  'Tablero de control'!$U383="NP",
  "NO PROGRAMADA",
  IF(
    OR('Tablero de control'!$Y383="",'Tablero de control'!$Z383&lt;=0),
    "SIN AVANCE",
    IF(
      'Tablero de control'!$Z383&lt;Parametros!$D$4*Parametros!$G$9,
      "MUY DEFICIENTE",
    IF(
      'Tablero de control'!$Z383&lt;Parametros!$D$4*Parametros!$G$8,
      "DEFICIENTE",
   IF(
      'Tablero de control'!$Z383&lt;Parametros!$D$4*Parametros!$G$7,
      "ACEPTABLE",
      IF(
        'Tablero de control'!$Z383&lt;Parametros!$D$4*Parametros!$G$6,
        "BUENO",
        IF(
          'Tablero de control'!$Z383&lt;Parametros!$D$4*Parametros!$G$5,
          "SATISFACTORIO",
          IF(
            'Tablero de control'!$Z383&gt;=Parametros!$D$4*Parametros!$G$4,
            "OPTIMO"
          )
        )
      )
    )
  )
)
)
)</f>
        <v>OPTIMO</v>
      </c>
    </row>
    <row r="384" spans="1:28" s="38" customFormat="1" ht="51" customHeight="1" x14ac:dyDescent="0.25">
      <c r="A384" s="286" t="s">
        <v>240</v>
      </c>
      <c r="B384" s="42" t="s">
        <v>254</v>
      </c>
      <c r="C384" s="42" t="s">
        <v>301</v>
      </c>
      <c r="D384" s="42" t="s">
        <v>353</v>
      </c>
      <c r="E384" s="42" t="s">
        <v>459</v>
      </c>
      <c r="F384" s="115">
        <v>12.14</v>
      </c>
      <c r="G384" s="115">
        <v>8.5</v>
      </c>
      <c r="H384" s="115" t="s">
        <v>1913</v>
      </c>
      <c r="I384" s="115" t="s">
        <v>1947</v>
      </c>
      <c r="J384" s="273">
        <v>381</v>
      </c>
      <c r="K384" s="42" t="s">
        <v>912</v>
      </c>
      <c r="L384" s="42">
        <v>4102042</v>
      </c>
      <c r="M384" s="42" t="s">
        <v>1341</v>
      </c>
      <c r="N384" s="42">
        <v>410204200</v>
      </c>
      <c r="O384" s="42" t="s">
        <v>181</v>
      </c>
      <c r="P384" s="42" t="s">
        <v>2029</v>
      </c>
      <c r="Q384" s="42" t="s">
        <v>29</v>
      </c>
      <c r="R384" s="121" t="s">
        <v>1857</v>
      </c>
      <c r="S384" s="121">
        <v>0</v>
      </c>
      <c r="T384" s="121">
        <v>1</v>
      </c>
      <c r="U384" s="80">
        <v>0.5</v>
      </c>
      <c r="V384" s="121">
        <v>1</v>
      </c>
      <c r="W384" s="121">
        <v>1</v>
      </c>
      <c r="X384" s="121">
        <v>1</v>
      </c>
      <c r="Y384" s="243">
        <v>0.5</v>
      </c>
      <c r="Z384" s="245">
        <f>IF(
'Tablero de control'!$U384="NP",
 0,
  IF(
     'Tablero de control'!$Q384&lt;&gt;"Reducción",
     'Tablero de control'!$Y384*100/'Tablero de control'!$U384,
     IF(
       'Tablero de control'!$U384&gt;='Tablero de control'!$Y384,
       100,
       IF(
         'Tablero de control'!$S384&lt;='Tablero de control'!$Y384,
         0,
         (('Tablero de control'!$S384-'Tablero de control'!$U384)-('Tablero de control'!$Y384-'Tablero de control'!$U384))*100/('Tablero de control'!$S384-'Tablero de control'!$U384)
       )
     )
   )
)</f>
        <v>100</v>
      </c>
      <c r="AA384" s="254">
        <f>IF('Tablero de control'!$Z384&gt;100,100,'Tablero de control'!$Z384)</f>
        <v>100</v>
      </c>
      <c r="AB384" s="37" t="str">
        <f>IF(
  'Tablero de control'!$U384="NP",
  "NO PROGRAMADA",
  IF(
    OR('Tablero de control'!$Y384="",'Tablero de control'!$Z384&lt;=0),
    "SIN AVANCE",
    IF(
      'Tablero de control'!$Z384&lt;Parametros!$D$4*Parametros!$G$9,
      "MUY DEFICIENTE",
    IF(
      'Tablero de control'!$Z384&lt;Parametros!$D$4*Parametros!$G$8,
      "DEFICIENTE",
   IF(
      'Tablero de control'!$Z384&lt;Parametros!$D$4*Parametros!$G$7,
      "ACEPTABLE",
      IF(
        'Tablero de control'!$Z384&lt;Parametros!$D$4*Parametros!$G$6,
        "BUENO",
        IF(
          'Tablero de control'!$Z384&lt;Parametros!$D$4*Parametros!$G$5,
          "SATISFACTORIO",
          IF(
            'Tablero de control'!$Z384&gt;=Parametros!$D$4*Parametros!$G$4,
            "OPTIMO"
          )
        )
      )
    )
  )
)
)
)</f>
        <v>OPTIMO</v>
      </c>
    </row>
    <row r="385" spans="1:28" s="38" customFormat="1" ht="38.25" customHeight="1" x14ac:dyDescent="0.25">
      <c r="A385" s="286" t="s">
        <v>240</v>
      </c>
      <c r="B385" s="42" t="s">
        <v>254</v>
      </c>
      <c r="C385" s="42" t="s">
        <v>301</v>
      </c>
      <c r="D385" s="42" t="s">
        <v>353</v>
      </c>
      <c r="E385" s="42" t="s">
        <v>459</v>
      </c>
      <c r="F385" s="115">
        <v>12.14</v>
      </c>
      <c r="G385" s="115">
        <v>8.5</v>
      </c>
      <c r="H385" s="115" t="s">
        <v>1913</v>
      </c>
      <c r="I385" s="115" t="s">
        <v>1947</v>
      </c>
      <c r="J385" s="273">
        <v>382</v>
      </c>
      <c r="K385" s="42" t="s">
        <v>913</v>
      </c>
      <c r="L385" s="42">
        <v>4102046</v>
      </c>
      <c r="M385" s="42" t="s">
        <v>110</v>
      </c>
      <c r="N385" s="42">
        <v>410204600</v>
      </c>
      <c r="O385" s="42" t="s">
        <v>184</v>
      </c>
      <c r="P385" s="42" t="s">
        <v>2029</v>
      </c>
      <c r="Q385" s="42" t="s">
        <v>30</v>
      </c>
      <c r="R385" s="116" t="s">
        <v>1858</v>
      </c>
      <c r="S385" s="116">
        <v>0</v>
      </c>
      <c r="T385" s="116">
        <v>1</v>
      </c>
      <c r="U385" s="80">
        <v>1</v>
      </c>
      <c r="V385" s="116">
        <v>1</v>
      </c>
      <c r="W385" s="116">
        <v>1</v>
      </c>
      <c r="X385" s="116">
        <v>1</v>
      </c>
      <c r="Y385" s="275">
        <v>1</v>
      </c>
      <c r="Z385" s="245">
        <f>IF(
'Tablero de control'!$U385="NP",
 0,
  IF(
     'Tablero de control'!$Q385&lt;&gt;"Reducción",
     'Tablero de control'!$Y385*100/'Tablero de control'!$U385,
     IF(
       'Tablero de control'!$U385&gt;='Tablero de control'!$Y385,
       100,
       IF(
         'Tablero de control'!$S385&lt;='Tablero de control'!$Y385,
         0,
         (('Tablero de control'!$S385-'Tablero de control'!$U385)-('Tablero de control'!$Y385-'Tablero de control'!$U385))*100/('Tablero de control'!$S385-'Tablero de control'!$U385)
       )
     )
   )
)</f>
        <v>100</v>
      </c>
      <c r="AA385" s="254">
        <f>IF('Tablero de control'!$Z385&gt;100,100,'Tablero de control'!$Z385)</f>
        <v>100</v>
      </c>
      <c r="AB385" s="37" t="str">
        <f>IF(
  'Tablero de control'!$U385="NP",
  "NO PROGRAMADA",
  IF(
    OR('Tablero de control'!$Y385="",'Tablero de control'!$Z385&lt;=0),
    "SIN AVANCE",
    IF(
      'Tablero de control'!$Z385&lt;Parametros!$D$4*Parametros!$G$9,
      "MUY DEFICIENTE",
    IF(
      'Tablero de control'!$Z385&lt;Parametros!$D$4*Parametros!$G$8,
      "DEFICIENTE",
   IF(
      'Tablero de control'!$Z385&lt;Parametros!$D$4*Parametros!$G$7,
      "ACEPTABLE",
      IF(
        'Tablero de control'!$Z385&lt;Parametros!$D$4*Parametros!$G$6,
        "BUENO",
        IF(
          'Tablero de control'!$Z385&lt;Parametros!$D$4*Parametros!$G$5,
          "SATISFACTORIO",
          IF(
            'Tablero de control'!$Z385&gt;=Parametros!$D$4*Parametros!$G$4,
            "OPTIMO"
          )
        )
      )
    )
  )
)
)
)</f>
        <v>OPTIMO</v>
      </c>
    </row>
    <row r="386" spans="1:28" s="38" customFormat="1" ht="38.25" customHeight="1" x14ac:dyDescent="0.25">
      <c r="A386" s="286" t="s">
        <v>240</v>
      </c>
      <c r="B386" s="42" t="s">
        <v>254</v>
      </c>
      <c r="C386" s="42" t="s">
        <v>301</v>
      </c>
      <c r="D386" s="42" t="s">
        <v>353</v>
      </c>
      <c r="E386" s="42" t="s">
        <v>459</v>
      </c>
      <c r="F386" s="115">
        <v>12.14</v>
      </c>
      <c r="G386" s="115">
        <v>8.5</v>
      </c>
      <c r="H386" s="115" t="s">
        <v>1913</v>
      </c>
      <c r="I386" s="115" t="s">
        <v>1947</v>
      </c>
      <c r="J386" s="273">
        <v>383</v>
      </c>
      <c r="K386" s="42" t="s">
        <v>914</v>
      </c>
      <c r="L386" s="42" t="s">
        <v>1342</v>
      </c>
      <c r="M386" s="42" t="s">
        <v>109</v>
      </c>
      <c r="N386" s="42">
        <v>410204100</v>
      </c>
      <c r="O386" s="42" t="s">
        <v>185</v>
      </c>
      <c r="P386" s="42" t="s">
        <v>2029</v>
      </c>
      <c r="Q386" s="42" t="s">
        <v>30</v>
      </c>
      <c r="R386" s="116" t="s">
        <v>1858</v>
      </c>
      <c r="S386" s="117">
        <v>0</v>
      </c>
      <c r="T386" s="117">
        <v>1</v>
      </c>
      <c r="U386" s="80">
        <v>1</v>
      </c>
      <c r="V386" s="117">
        <v>1</v>
      </c>
      <c r="W386" s="117">
        <v>1</v>
      </c>
      <c r="X386" s="117">
        <v>1</v>
      </c>
      <c r="Y386" s="243">
        <v>1</v>
      </c>
      <c r="Z386" s="245">
        <f>IF(
'Tablero de control'!$U386="NP",
 0,
  IF(
     'Tablero de control'!$Q386&lt;&gt;"Reducción",
     'Tablero de control'!$Y386*100/'Tablero de control'!$U386,
     IF(
       'Tablero de control'!$U386&gt;='Tablero de control'!$Y386,
       100,
       IF(
         'Tablero de control'!$S386&lt;='Tablero de control'!$Y386,
         0,
         (('Tablero de control'!$S386-'Tablero de control'!$U386)-('Tablero de control'!$Y386-'Tablero de control'!$U386))*100/('Tablero de control'!$S386-'Tablero de control'!$U386)
       )
     )
   )
)</f>
        <v>100</v>
      </c>
      <c r="AA386" s="254">
        <f>IF('Tablero de control'!$Z386&gt;100,100,'Tablero de control'!$Z386)</f>
        <v>100</v>
      </c>
      <c r="AB386" s="37" t="str">
        <f>IF(
  'Tablero de control'!$U386="NP",
  "NO PROGRAMADA",
  IF(
    OR('Tablero de control'!$Y386="",'Tablero de control'!$Z386&lt;=0),
    "SIN AVANCE",
    IF(
      'Tablero de control'!$Z386&lt;Parametros!$D$4*Parametros!$G$9,
      "MUY DEFICIENTE",
    IF(
      'Tablero de control'!$Z386&lt;Parametros!$D$4*Parametros!$G$8,
      "DEFICIENTE",
   IF(
      'Tablero de control'!$Z386&lt;Parametros!$D$4*Parametros!$G$7,
      "ACEPTABLE",
      IF(
        'Tablero de control'!$Z386&lt;Parametros!$D$4*Parametros!$G$6,
        "BUENO",
        IF(
          'Tablero de control'!$Z386&lt;Parametros!$D$4*Parametros!$G$5,
          "SATISFACTORIO",
          IF(
            'Tablero de control'!$Z386&gt;=Parametros!$D$4*Parametros!$G$4,
            "OPTIMO"
          )
        )
      )
    )
  )
)
)
)</f>
        <v>OPTIMO</v>
      </c>
    </row>
    <row r="387" spans="1:28" s="38" customFormat="1" ht="38.25" customHeight="1" x14ac:dyDescent="0.25">
      <c r="A387" s="286" t="s">
        <v>240</v>
      </c>
      <c r="B387" s="42" t="s">
        <v>254</v>
      </c>
      <c r="C387" s="42" t="s">
        <v>301</v>
      </c>
      <c r="D387" s="42" t="s">
        <v>353</v>
      </c>
      <c r="E387" s="42" t="s">
        <v>459</v>
      </c>
      <c r="F387" s="115">
        <v>12.14</v>
      </c>
      <c r="G387" s="115">
        <v>8.5</v>
      </c>
      <c r="H387" s="115" t="s">
        <v>1913</v>
      </c>
      <c r="I387" s="115" t="s">
        <v>1947</v>
      </c>
      <c r="J387" s="273">
        <v>384</v>
      </c>
      <c r="K387" s="42" t="s">
        <v>915</v>
      </c>
      <c r="L387" s="42" t="s">
        <v>1343</v>
      </c>
      <c r="M387" s="42" t="s">
        <v>108</v>
      </c>
      <c r="N387" s="42">
        <v>410204700</v>
      </c>
      <c r="O387" s="42" t="s">
        <v>183</v>
      </c>
      <c r="P387" s="42" t="s">
        <v>2029</v>
      </c>
      <c r="Q387" s="42" t="s">
        <v>30</v>
      </c>
      <c r="R387" s="82" t="s">
        <v>1858</v>
      </c>
      <c r="S387" s="117">
        <v>5</v>
      </c>
      <c r="T387" s="117">
        <v>5</v>
      </c>
      <c r="U387" s="80">
        <v>5</v>
      </c>
      <c r="V387" s="117">
        <v>5</v>
      </c>
      <c r="W387" s="117">
        <v>5</v>
      </c>
      <c r="X387" s="117">
        <v>5</v>
      </c>
      <c r="Y387" s="243">
        <v>5</v>
      </c>
      <c r="Z387" s="245">
        <f>IF(
'Tablero de control'!$U387="NP",
 0,
  IF(
     'Tablero de control'!$Q387&lt;&gt;"Reducción",
     'Tablero de control'!$Y387*100/'Tablero de control'!$U387,
     IF(
       'Tablero de control'!$U387&gt;='Tablero de control'!$Y387,
       100,
       IF(
         'Tablero de control'!$S387&lt;='Tablero de control'!$Y387,
         0,
         (('Tablero de control'!$S387-'Tablero de control'!$U387)-('Tablero de control'!$Y387-'Tablero de control'!$U387))*100/('Tablero de control'!$S387-'Tablero de control'!$U387)
       )
     )
   )
)</f>
        <v>100</v>
      </c>
      <c r="AA387" s="254">
        <f>IF('Tablero de control'!$Z387&gt;100,100,'Tablero de control'!$Z387)</f>
        <v>100</v>
      </c>
      <c r="AB387" s="37" t="str">
        <f>IF(
  'Tablero de control'!$U387="NP",
  "NO PROGRAMADA",
  IF(
    OR('Tablero de control'!$Y387="",'Tablero de control'!$Z387&lt;=0),
    "SIN AVANCE",
    IF(
      'Tablero de control'!$Z387&lt;Parametros!$D$4*Parametros!$G$9,
      "MUY DEFICIENTE",
    IF(
      'Tablero de control'!$Z387&lt;Parametros!$D$4*Parametros!$G$8,
      "DEFICIENTE",
   IF(
      'Tablero de control'!$Z387&lt;Parametros!$D$4*Parametros!$G$7,
      "ACEPTABLE",
      IF(
        'Tablero de control'!$Z387&lt;Parametros!$D$4*Parametros!$G$6,
        "BUENO",
        IF(
          'Tablero de control'!$Z387&lt;Parametros!$D$4*Parametros!$G$5,
          "SATISFACTORIO",
          IF(
            'Tablero de control'!$Z387&gt;=Parametros!$D$4*Parametros!$G$4,
            "OPTIMO"
          )
        )
      )
    )
  )
)
)
)</f>
        <v>OPTIMO</v>
      </c>
    </row>
    <row r="388" spans="1:28" s="38" customFormat="1" ht="51" customHeight="1" x14ac:dyDescent="0.25">
      <c r="A388" s="286" t="s">
        <v>240</v>
      </c>
      <c r="B388" s="42" t="s">
        <v>254</v>
      </c>
      <c r="C388" s="42" t="s">
        <v>301</v>
      </c>
      <c r="D388" s="42" t="s">
        <v>353</v>
      </c>
      <c r="E388" s="42" t="s">
        <v>459</v>
      </c>
      <c r="F388" s="115">
        <v>12.14</v>
      </c>
      <c r="G388" s="115">
        <v>8.5</v>
      </c>
      <c r="H388" s="115" t="s">
        <v>1913</v>
      </c>
      <c r="I388" s="115" t="s">
        <v>1947</v>
      </c>
      <c r="J388" s="273">
        <v>385</v>
      </c>
      <c r="K388" s="42" t="s">
        <v>916</v>
      </c>
      <c r="L388" s="42" t="s">
        <v>1344</v>
      </c>
      <c r="M388" s="42" t="s">
        <v>111</v>
      </c>
      <c r="N388" s="42">
        <v>410200500</v>
      </c>
      <c r="O388" s="42" t="s">
        <v>111</v>
      </c>
      <c r="P388" s="42" t="s">
        <v>2029</v>
      </c>
      <c r="Q388" s="42" t="s">
        <v>29</v>
      </c>
      <c r="R388" s="116" t="s">
        <v>1858</v>
      </c>
      <c r="S388" s="116">
        <v>0</v>
      </c>
      <c r="T388" s="116">
        <v>6</v>
      </c>
      <c r="U388" s="81" t="s">
        <v>10</v>
      </c>
      <c r="V388" s="115">
        <v>3</v>
      </c>
      <c r="W388" s="115">
        <v>3</v>
      </c>
      <c r="X388" s="82" t="s">
        <v>10</v>
      </c>
      <c r="Y388" s="243">
        <v>0</v>
      </c>
      <c r="Z388" s="245">
        <f>IF(
'Tablero de control'!$U388="NP",
 0,
  IF(
     'Tablero de control'!$Q388&lt;&gt;"Reducción",
     'Tablero de control'!$Y388*100/'Tablero de control'!$U388,
     IF(
       'Tablero de control'!$U388&gt;='Tablero de control'!$Y388,
       100,
       IF(
         'Tablero de control'!$S388&lt;='Tablero de control'!$Y388,
         0,
         (('Tablero de control'!$S388-'Tablero de control'!$U388)-('Tablero de control'!$Y388-'Tablero de control'!$U388))*100/('Tablero de control'!$S388-'Tablero de control'!$U388)
       )
     )
   )
)</f>
        <v>0</v>
      </c>
      <c r="AA388" s="254">
        <f>IF('Tablero de control'!$Z388&gt;100,100,'Tablero de control'!$Z388)</f>
        <v>0</v>
      </c>
      <c r="AB388" s="37" t="str">
        <f>IF(
  'Tablero de control'!$U388="NP",
  "NO PROGRAMADA",
  IF(
    OR('Tablero de control'!$Y388="",'Tablero de control'!$Z388&lt;=0),
    "SIN AVANCE",
    IF(
      'Tablero de control'!$Z388&lt;Parametros!$D$4*Parametros!$G$9,
      "MUY DEFICIENTE",
    IF(
      'Tablero de control'!$Z388&lt;Parametros!$D$4*Parametros!$G$8,
      "DEFICIENTE",
   IF(
      'Tablero de control'!$Z388&lt;Parametros!$D$4*Parametros!$G$7,
      "ACEPTABLE",
      IF(
        'Tablero de control'!$Z388&lt;Parametros!$D$4*Parametros!$G$6,
        "BUENO",
        IF(
          'Tablero de control'!$Z388&lt;Parametros!$D$4*Parametros!$G$5,
          "SATISFACTORIO",
          IF(
            'Tablero de control'!$Z388&gt;=Parametros!$D$4*Parametros!$G$4,
            "OPTIMO"
          )
        )
      )
    )
  )
)
)
)</f>
        <v>NO PROGRAMADA</v>
      </c>
    </row>
    <row r="389" spans="1:28" s="38" customFormat="1" ht="38.25" customHeight="1" x14ac:dyDescent="0.25">
      <c r="A389" s="286" t="s">
        <v>240</v>
      </c>
      <c r="B389" s="42" t="s">
        <v>254</v>
      </c>
      <c r="C389" s="42" t="s">
        <v>302</v>
      </c>
      <c r="D389" s="42" t="s">
        <v>353</v>
      </c>
      <c r="E389" s="42" t="s">
        <v>460</v>
      </c>
      <c r="F389" s="115" t="s">
        <v>517</v>
      </c>
      <c r="G389" s="169">
        <v>0.05</v>
      </c>
      <c r="H389" s="115" t="s">
        <v>1913</v>
      </c>
      <c r="I389" s="169" t="s">
        <v>1947</v>
      </c>
      <c r="J389" s="273">
        <v>386</v>
      </c>
      <c r="K389" s="42" t="s">
        <v>917</v>
      </c>
      <c r="L389" s="42">
        <v>4102051</v>
      </c>
      <c r="M389" s="42" t="s">
        <v>63</v>
      </c>
      <c r="N389" s="42">
        <v>410205100</v>
      </c>
      <c r="O389" s="42" t="s">
        <v>59</v>
      </c>
      <c r="P389" s="42" t="s">
        <v>2030</v>
      </c>
      <c r="Q389" s="42" t="s">
        <v>30</v>
      </c>
      <c r="R389" s="117" t="s">
        <v>1858</v>
      </c>
      <c r="S389" s="117">
        <v>0</v>
      </c>
      <c r="T389" s="117">
        <v>1</v>
      </c>
      <c r="U389" s="80">
        <v>1</v>
      </c>
      <c r="V389" s="117">
        <v>1</v>
      </c>
      <c r="W389" s="117">
        <v>1</v>
      </c>
      <c r="X389" s="117">
        <v>1</v>
      </c>
      <c r="Y389" s="243">
        <v>0.8</v>
      </c>
      <c r="Z389" s="245">
        <f>IF(
'Tablero de control'!$U389="NP",
 0,
  IF(
     'Tablero de control'!$Q389&lt;&gt;"Reducción",
     'Tablero de control'!$Y389*100/'Tablero de control'!$U389,
     IF(
       'Tablero de control'!$U389&gt;='Tablero de control'!$Y389,
       100,
       IF(
         'Tablero de control'!$S389&lt;='Tablero de control'!$Y389,
         0,
         (('Tablero de control'!$S389-'Tablero de control'!$U389)-('Tablero de control'!$Y389-'Tablero de control'!$U389))*100/('Tablero de control'!$S389-'Tablero de control'!$U389)
       )
     )
   )
)</f>
        <v>80</v>
      </c>
      <c r="AA389" s="254">
        <f>IF('Tablero de control'!$Z389&gt;100,100,'Tablero de control'!$Z389)</f>
        <v>80</v>
      </c>
      <c r="AB389" s="37" t="str">
        <f>IF(
  'Tablero de control'!$U389="NP",
  "NO PROGRAMADA",
  IF(
    OR('Tablero de control'!$Y389="",'Tablero de control'!$Z389&lt;=0),
    "SIN AVANCE",
    IF(
      'Tablero de control'!$Z389&lt;Parametros!$D$4*Parametros!$G$9,
      "MUY DEFICIENTE",
    IF(
      'Tablero de control'!$Z389&lt;Parametros!$D$4*Parametros!$G$8,
      "DEFICIENTE",
   IF(
      'Tablero de control'!$Z389&lt;Parametros!$D$4*Parametros!$G$7,
      "ACEPTABLE",
      IF(
        'Tablero de control'!$Z389&lt;Parametros!$D$4*Parametros!$G$6,
        "BUENO",
        IF(
          'Tablero de control'!$Z389&lt;Parametros!$D$4*Parametros!$G$5,
          "SATISFACTORIO",
          IF(
            'Tablero de control'!$Z389&gt;=Parametros!$D$4*Parametros!$G$4,
            "OPTIMO"
          )
        )
      )
    )
  )
)
)
)</f>
        <v>BUENO</v>
      </c>
    </row>
    <row r="390" spans="1:28" s="38" customFormat="1" ht="38.25" customHeight="1" x14ac:dyDescent="0.25">
      <c r="A390" s="286" t="s">
        <v>240</v>
      </c>
      <c r="B390" s="42" t="s">
        <v>254</v>
      </c>
      <c r="C390" s="42" t="s">
        <v>302</v>
      </c>
      <c r="D390" s="42" t="s">
        <v>353</v>
      </c>
      <c r="E390" s="42" t="s">
        <v>460</v>
      </c>
      <c r="F390" s="115" t="s">
        <v>517</v>
      </c>
      <c r="G390" s="169">
        <v>0.05</v>
      </c>
      <c r="H390" s="115" t="s">
        <v>1913</v>
      </c>
      <c r="I390" s="169" t="s">
        <v>1947</v>
      </c>
      <c r="J390" s="273">
        <v>387</v>
      </c>
      <c r="K390" s="42" t="s">
        <v>918</v>
      </c>
      <c r="L390" s="42" t="s">
        <v>1345</v>
      </c>
      <c r="M390" s="42" t="s">
        <v>137</v>
      </c>
      <c r="N390" s="42">
        <v>410204000</v>
      </c>
      <c r="O390" s="42" t="s">
        <v>103</v>
      </c>
      <c r="P390" s="42" t="s">
        <v>2031</v>
      </c>
      <c r="Q390" s="42" t="s">
        <v>30</v>
      </c>
      <c r="R390" s="117" t="s">
        <v>1858</v>
      </c>
      <c r="S390" s="117">
        <v>0</v>
      </c>
      <c r="T390" s="117">
        <v>1</v>
      </c>
      <c r="U390" s="80">
        <v>1</v>
      </c>
      <c r="V390" s="117">
        <v>1</v>
      </c>
      <c r="W390" s="117">
        <v>1</v>
      </c>
      <c r="X390" s="117">
        <v>1</v>
      </c>
      <c r="Y390" s="243">
        <v>1</v>
      </c>
      <c r="Z390" s="245">
        <f>IF(
'Tablero de control'!$U390="NP",
 0,
  IF(
     'Tablero de control'!$Q390&lt;&gt;"Reducción",
     'Tablero de control'!$Y390*100/'Tablero de control'!$U390,
     IF(
       'Tablero de control'!$U390&gt;='Tablero de control'!$Y390,
       100,
       IF(
         'Tablero de control'!$S390&lt;='Tablero de control'!$Y390,
         0,
         (('Tablero de control'!$S390-'Tablero de control'!$U390)-('Tablero de control'!$Y390-'Tablero de control'!$U390))*100/('Tablero de control'!$S390-'Tablero de control'!$U390)
       )
     )
   )
)</f>
        <v>100</v>
      </c>
      <c r="AA390" s="254">
        <f>IF('Tablero de control'!$Z390&gt;100,100,'Tablero de control'!$Z390)</f>
        <v>100</v>
      </c>
      <c r="AB390" s="37" t="str">
        <f>IF(
  'Tablero de control'!$U390="NP",
  "NO PROGRAMADA",
  IF(
    OR('Tablero de control'!$Y390="",'Tablero de control'!$Z390&lt;=0),
    "SIN AVANCE",
    IF(
      'Tablero de control'!$Z390&lt;Parametros!$D$4*Parametros!$G$9,
      "MUY DEFICIENTE",
    IF(
      'Tablero de control'!$Z390&lt;Parametros!$D$4*Parametros!$G$8,
      "DEFICIENTE",
   IF(
      'Tablero de control'!$Z390&lt;Parametros!$D$4*Parametros!$G$7,
      "ACEPTABLE",
      IF(
        'Tablero de control'!$Z390&lt;Parametros!$D$4*Parametros!$G$6,
        "BUENO",
        IF(
          'Tablero de control'!$Z390&lt;Parametros!$D$4*Parametros!$G$5,
          "SATISFACTORIO",
          IF(
            'Tablero de control'!$Z390&gt;=Parametros!$D$4*Parametros!$G$4,
            "OPTIMO"
          )
        )
      )
    )
  )
)
)
)</f>
        <v>OPTIMO</v>
      </c>
    </row>
    <row r="391" spans="1:28" s="38" customFormat="1" ht="51" customHeight="1" x14ac:dyDescent="0.25">
      <c r="A391" s="286" t="s">
        <v>240</v>
      </c>
      <c r="B391" s="42" t="s">
        <v>254</v>
      </c>
      <c r="C391" s="42" t="s">
        <v>302</v>
      </c>
      <c r="D391" s="42" t="s">
        <v>353</v>
      </c>
      <c r="E391" s="42" t="s">
        <v>461</v>
      </c>
      <c r="F391" s="168">
        <v>50</v>
      </c>
      <c r="G391" s="168">
        <v>64</v>
      </c>
      <c r="H391" s="115" t="s">
        <v>1913</v>
      </c>
      <c r="I391" s="168" t="s">
        <v>1947</v>
      </c>
      <c r="J391" s="273">
        <v>388</v>
      </c>
      <c r="K391" s="42" t="s">
        <v>919</v>
      </c>
      <c r="L391" s="42">
        <v>4102042</v>
      </c>
      <c r="M391" s="42" t="s">
        <v>107</v>
      </c>
      <c r="N391" s="42">
        <v>410204200</v>
      </c>
      <c r="O391" s="42" t="s">
        <v>181</v>
      </c>
      <c r="P391" s="42" t="s">
        <v>2031</v>
      </c>
      <c r="Q391" s="42" t="s">
        <v>30</v>
      </c>
      <c r="R391" s="82" t="s">
        <v>1858</v>
      </c>
      <c r="S391" s="117">
        <v>4</v>
      </c>
      <c r="T391" s="117">
        <v>4</v>
      </c>
      <c r="U391" s="80">
        <v>1</v>
      </c>
      <c r="V391" s="117">
        <v>1</v>
      </c>
      <c r="W391" s="117">
        <v>1</v>
      </c>
      <c r="X391" s="117">
        <v>1</v>
      </c>
      <c r="Y391" s="243">
        <v>1</v>
      </c>
      <c r="Z391" s="245">
        <f>IF(
'Tablero de control'!$U391="NP",
 0,
  IF(
     'Tablero de control'!$Q391&lt;&gt;"Reducción",
     'Tablero de control'!$Y391*100/'Tablero de control'!$U391,
     IF(
       'Tablero de control'!$U391&gt;='Tablero de control'!$Y391,
       100,
       IF(
         'Tablero de control'!$S391&lt;='Tablero de control'!$Y391,
         0,
         (('Tablero de control'!$S391-'Tablero de control'!$U391)-('Tablero de control'!$Y391-'Tablero de control'!$U391))*100/('Tablero de control'!$S391-'Tablero de control'!$U391)
       )
     )
   )
)</f>
        <v>100</v>
      </c>
      <c r="AA391" s="254">
        <f>IF('Tablero de control'!$Z391&gt;100,100,'Tablero de control'!$Z391)</f>
        <v>100</v>
      </c>
      <c r="AB391" s="37" t="str">
        <f>IF(
  'Tablero de control'!$U391="NP",
  "NO PROGRAMADA",
  IF(
    OR('Tablero de control'!$Y391="",'Tablero de control'!$Z391&lt;=0),
    "SIN AVANCE",
    IF(
      'Tablero de control'!$Z391&lt;Parametros!$D$4*Parametros!$G$9,
      "MUY DEFICIENTE",
    IF(
      'Tablero de control'!$Z391&lt;Parametros!$D$4*Parametros!$G$8,
      "DEFICIENTE",
   IF(
      'Tablero de control'!$Z391&lt;Parametros!$D$4*Parametros!$G$7,
      "ACEPTABLE",
      IF(
        'Tablero de control'!$Z391&lt;Parametros!$D$4*Parametros!$G$6,
        "BUENO",
        IF(
          'Tablero de control'!$Z391&lt;Parametros!$D$4*Parametros!$G$5,
          "SATISFACTORIO",
          IF(
            'Tablero de control'!$Z391&gt;=Parametros!$D$4*Parametros!$G$4,
            "OPTIMO"
          )
        )
      )
    )
  )
)
)
)</f>
        <v>OPTIMO</v>
      </c>
    </row>
    <row r="392" spans="1:28" s="38" customFormat="1" ht="38.25" customHeight="1" x14ac:dyDescent="0.25">
      <c r="A392" s="286" t="s">
        <v>240</v>
      </c>
      <c r="B392" s="42" t="s">
        <v>254</v>
      </c>
      <c r="C392" s="42" t="s">
        <v>302</v>
      </c>
      <c r="D392" s="42" t="s">
        <v>353</v>
      </c>
      <c r="E392" s="42" t="s">
        <v>461</v>
      </c>
      <c r="F392" s="168">
        <v>50</v>
      </c>
      <c r="G392" s="168">
        <v>64</v>
      </c>
      <c r="H392" s="115" t="s">
        <v>1913</v>
      </c>
      <c r="I392" s="168" t="s">
        <v>1947</v>
      </c>
      <c r="J392" s="273">
        <v>389</v>
      </c>
      <c r="K392" s="42" t="s">
        <v>920</v>
      </c>
      <c r="L392" s="42" t="s">
        <v>1343</v>
      </c>
      <c r="M392" s="42" t="s">
        <v>108</v>
      </c>
      <c r="N392" s="42">
        <v>410204700</v>
      </c>
      <c r="O392" s="42" t="s">
        <v>183</v>
      </c>
      <c r="P392" s="42" t="s">
        <v>2032</v>
      </c>
      <c r="Q392" s="42" t="s">
        <v>29</v>
      </c>
      <c r="R392" s="117" t="s">
        <v>1858</v>
      </c>
      <c r="S392" s="117">
        <v>85</v>
      </c>
      <c r="T392" s="117">
        <v>128</v>
      </c>
      <c r="U392" s="80">
        <v>20</v>
      </c>
      <c r="V392" s="117">
        <v>50</v>
      </c>
      <c r="W392" s="117">
        <v>50</v>
      </c>
      <c r="X392" s="117">
        <v>8</v>
      </c>
      <c r="Y392" s="243">
        <v>20</v>
      </c>
      <c r="Z392" s="245">
        <f>IF(
'Tablero de control'!$U392="NP",
 0,
  IF(
     'Tablero de control'!$Q392&lt;&gt;"Reducción",
     'Tablero de control'!$Y392*100/'Tablero de control'!$U392,
     IF(
       'Tablero de control'!$U392&gt;='Tablero de control'!$Y392,
       100,
       IF(
         'Tablero de control'!$S392&lt;='Tablero de control'!$Y392,
         0,
         (('Tablero de control'!$S392-'Tablero de control'!$U392)-('Tablero de control'!$Y392-'Tablero de control'!$U392))*100/('Tablero de control'!$S392-'Tablero de control'!$U392)
       )
     )
   )
)</f>
        <v>100</v>
      </c>
      <c r="AA392" s="254">
        <f>IF('Tablero de control'!$Z392&gt;100,100,'Tablero de control'!$Z392)</f>
        <v>100</v>
      </c>
      <c r="AB392" s="37" t="str">
        <f>IF(
  'Tablero de control'!$U392="NP",
  "NO PROGRAMADA",
  IF(
    OR('Tablero de control'!$Y392="",'Tablero de control'!$Z392&lt;=0),
    "SIN AVANCE",
    IF(
      'Tablero de control'!$Z392&lt;Parametros!$D$4*Parametros!$G$9,
      "MUY DEFICIENTE",
    IF(
      'Tablero de control'!$Z392&lt;Parametros!$D$4*Parametros!$G$8,
      "DEFICIENTE",
   IF(
      'Tablero de control'!$Z392&lt;Parametros!$D$4*Parametros!$G$7,
      "ACEPTABLE",
      IF(
        'Tablero de control'!$Z392&lt;Parametros!$D$4*Parametros!$G$6,
        "BUENO",
        IF(
          'Tablero de control'!$Z392&lt;Parametros!$D$4*Parametros!$G$5,
          "SATISFACTORIO",
          IF(
            'Tablero de control'!$Z392&gt;=Parametros!$D$4*Parametros!$G$4,
            "OPTIMO"
          )
        )
      )
    )
  )
)
)
)</f>
        <v>OPTIMO</v>
      </c>
    </row>
    <row r="393" spans="1:28" s="38" customFormat="1" ht="38.25" customHeight="1" x14ac:dyDescent="0.25">
      <c r="A393" s="286" t="s">
        <v>240</v>
      </c>
      <c r="B393" s="42" t="s">
        <v>254</v>
      </c>
      <c r="C393" s="42" t="s">
        <v>302</v>
      </c>
      <c r="D393" s="42" t="s">
        <v>353</v>
      </c>
      <c r="E393" s="42" t="s">
        <v>461</v>
      </c>
      <c r="F393" s="168">
        <v>50</v>
      </c>
      <c r="G393" s="168">
        <v>64</v>
      </c>
      <c r="H393" s="115" t="s">
        <v>1913</v>
      </c>
      <c r="I393" s="168" t="s">
        <v>1947</v>
      </c>
      <c r="J393" s="273">
        <v>390</v>
      </c>
      <c r="K393" s="42" t="s">
        <v>921</v>
      </c>
      <c r="L393" s="42" t="s">
        <v>1342</v>
      </c>
      <c r="M393" s="42" t="s">
        <v>109</v>
      </c>
      <c r="N393" s="42">
        <v>410204100</v>
      </c>
      <c r="O393" s="42" t="s">
        <v>185</v>
      </c>
      <c r="P393" s="42" t="s">
        <v>2033</v>
      </c>
      <c r="Q393" s="42" t="s">
        <v>30</v>
      </c>
      <c r="R393" s="82" t="s">
        <v>1858</v>
      </c>
      <c r="S393" s="117">
        <v>8</v>
      </c>
      <c r="T393" s="117">
        <v>32</v>
      </c>
      <c r="U393" s="80">
        <v>8</v>
      </c>
      <c r="V393" s="117">
        <v>8</v>
      </c>
      <c r="W393" s="117">
        <v>8</v>
      </c>
      <c r="X393" s="117">
        <v>8</v>
      </c>
      <c r="Y393" s="243">
        <v>8</v>
      </c>
      <c r="Z393" s="245">
        <f>IF(
'Tablero de control'!$U393="NP",
 0,
  IF(
     'Tablero de control'!$Q393&lt;&gt;"Reducción",
     'Tablero de control'!$Y393*100/'Tablero de control'!$U393,
     IF(
       'Tablero de control'!$U393&gt;='Tablero de control'!$Y393,
       100,
       IF(
         'Tablero de control'!$S393&lt;='Tablero de control'!$Y393,
         0,
         (('Tablero de control'!$S393-'Tablero de control'!$U393)-('Tablero de control'!$Y393-'Tablero de control'!$U393))*100/('Tablero de control'!$S393-'Tablero de control'!$U393)
       )
     )
   )
)</f>
        <v>100</v>
      </c>
      <c r="AA393" s="254">
        <f>IF('Tablero de control'!$Z393&gt;100,100,'Tablero de control'!$Z393)</f>
        <v>100</v>
      </c>
      <c r="AB393" s="37" t="str">
        <f>IF(
  'Tablero de control'!$U393="NP",
  "NO PROGRAMADA",
  IF(
    OR('Tablero de control'!$Y393="",'Tablero de control'!$Z393&lt;=0),
    "SIN AVANCE",
    IF(
      'Tablero de control'!$Z393&lt;Parametros!$D$4*Parametros!$G$9,
      "MUY DEFICIENTE",
    IF(
      'Tablero de control'!$Z393&lt;Parametros!$D$4*Parametros!$G$8,
      "DEFICIENTE",
   IF(
      'Tablero de control'!$Z393&lt;Parametros!$D$4*Parametros!$G$7,
      "ACEPTABLE",
      IF(
        'Tablero de control'!$Z393&lt;Parametros!$D$4*Parametros!$G$6,
        "BUENO",
        IF(
          'Tablero de control'!$Z393&lt;Parametros!$D$4*Parametros!$G$5,
          "SATISFACTORIO",
          IF(
            'Tablero de control'!$Z393&gt;=Parametros!$D$4*Parametros!$G$4,
            "OPTIMO"
          )
        )
      )
    )
  )
)
)
)</f>
        <v>OPTIMO</v>
      </c>
    </row>
    <row r="394" spans="1:28" s="38" customFormat="1" ht="38.25" customHeight="1" x14ac:dyDescent="0.25">
      <c r="A394" s="286" t="s">
        <v>240</v>
      </c>
      <c r="B394" s="42" t="s">
        <v>254</v>
      </c>
      <c r="C394" s="42" t="s">
        <v>302</v>
      </c>
      <c r="D394" s="42" t="s">
        <v>353</v>
      </c>
      <c r="E394" s="42" t="s">
        <v>461</v>
      </c>
      <c r="F394" s="168">
        <v>50</v>
      </c>
      <c r="G394" s="168">
        <v>64</v>
      </c>
      <c r="H394" s="115" t="s">
        <v>1913</v>
      </c>
      <c r="I394" s="168" t="s">
        <v>1947</v>
      </c>
      <c r="J394" s="273">
        <v>391</v>
      </c>
      <c r="K394" s="42" t="s">
        <v>922</v>
      </c>
      <c r="L394" s="42">
        <v>4102046</v>
      </c>
      <c r="M394" s="42" t="s">
        <v>110</v>
      </c>
      <c r="N394" s="42">
        <v>410204600</v>
      </c>
      <c r="O394" s="42" t="s">
        <v>184</v>
      </c>
      <c r="P394" s="42" t="s">
        <v>2030</v>
      </c>
      <c r="Q394" s="42" t="s">
        <v>29</v>
      </c>
      <c r="R394" s="117" t="s">
        <v>1858</v>
      </c>
      <c r="S394" s="117">
        <v>10</v>
      </c>
      <c r="T394" s="117">
        <v>30</v>
      </c>
      <c r="U394" s="80">
        <v>5</v>
      </c>
      <c r="V394" s="117">
        <v>10</v>
      </c>
      <c r="W394" s="117">
        <v>10</v>
      </c>
      <c r="X394" s="117">
        <v>5</v>
      </c>
      <c r="Y394" s="243">
        <v>5</v>
      </c>
      <c r="Z394" s="245">
        <f>IF(
'Tablero de control'!$U394="NP",
 0,
  IF(
     'Tablero de control'!$Q394&lt;&gt;"Reducción",
     'Tablero de control'!$Y394*100/'Tablero de control'!$U394,
     IF(
       'Tablero de control'!$U394&gt;='Tablero de control'!$Y394,
       100,
       IF(
         'Tablero de control'!$S394&lt;='Tablero de control'!$Y394,
         0,
         (('Tablero de control'!$S394-'Tablero de control'!$U394)-('Tablero de control'!$Y394-'Tablero de control'!$U394))*100/('Tablero de control'!$S394-'Tablero de control'!$U394)
       )
     )
   )
)</f>
        <v>100</v>
      </c>
      <c r="AA394" s="254">
        <f>IF('Tablero de control'!$Z394&gt;100,100,'Tablero de control'!$Z394)</f>
        <v>100</v>
      </c>
      <c r="AB394" s="37" t="str">
        <f>IF(
  'Tablero de control'!$U394="NP",
  "NO PROGRAMADA",
  IF(
    OR('Tablero de control'!$Y394="",'Tablero de control'!$Z394&lt;=0),
    "SIN AVANCE",
    IF(
      'Tablero de control'!$Z394&lt;Parametros!$D$4*Parametros!$G$9,
      "MUY DEFICIENTE",
    IF(
      'Tablero de control'!$Z394&lt;Parametros!$D$4*Parametros!$G$8,
      "DEFICIENTE",
   IF(
      'Tablero de control'!$Z394&lt;Parametros!$D$4*Parametros!$G$7,
      "ACEPTABLE",
      IF(
        'Tablero de control'!$Z394&lt;Parametros!$D$4*Parametros!$G$6,
        "BUENO",
        IF(
          'Tablero de control'!$Z394&lt;Parametros!$D$4*Parametros!$G$5,
          "SATISFACTORIO",
          IF(
            'Tablero de control'!$Z394&gt;=Parametros!$D$4*Parametros!$G$4,
            "OPTIMO"
          )
        )
      )
    )
  )
)
)
)</f>
        <v>OPTIMO</v>
      </c>
    </row>
    <row r="395" spans="1:28" s="38" customFormat="1" ht="51.75" customHeight="1" x14ac:dyDescent="0.25">
      <c r="A395" s="286" t="s">
        <v>240</v>
      </c>
      <c r="B395" s="42" t="s">
        <v>254</v>
      </c>
      <c r="C395" s="42" t="s">
        <v>302</v>
      </c>
      <c r="D395" s="42" t="s">
        <v>353</v>
      </c>
      <c r="E395" s="42" t="s">
        <v>461</v>
      </c>
      <c r="F395" s="168">
        <v>50</v>
      </c>
      <c r="G395" s="168">
        <v>64</v>
      </c>
      <c r="H395" s="115" t="s">
        <v>1913</v>
      </c>
      <c r="I395" s="168" t="s">
        <v>1947</v>
      </c>
      <c r="J395" s="273">
        <v>392</v>
      </c>
      <c r="K395" s="42" t="s">
        <v>923</v>
      </c>
      <c r="L395" s="42" t="s">
        <v>1346</v>
      </c>
      <c r="M395" s="42" t="s">
        <v>2090</v>
      </c>
      <c r="N395" s="42">
        <v>410203800</v>
      </c>
      <c r="O395" s="42" t="s">
        <v>1703</v>
      </c>
      <c r="P395" s="42" t="s">
        <v>2034</v>
      </c>
      <c r="Q395" s="42" t="s">
        <v>30</v>
      </c>
      <c r="R395" s="117" t="s">
        <v>1858</v>
      </c>
      <c r="S395" s="117">
        <v>0</v>
      </c>
      <c r="T395" s="117">
        <v>1</v>
      </c>
      <c r="U395" s="80">
        <v>1</v>
      </c>
      <c r="V395" s="117">
        <v>1</v>
      </c>
      <c r="W395" s="117">
        <v>1</v>
      </c>
      <c r="X395" s="117">
        <v>1</v>
      </c>
      <c r="Y395" s="243">
        <v>1</v>
      </c>
      <c r="Z395" s="245">
        <f>IF(
'Tablero de control'!$U395="NP",
 0,
  IF(
     'Tablero de control'!$Q395&lt;&gt;"Reducción",
     'Tablero de control'!$Y395*100/'Tablero de control'!$U395,
     IF(
       'Tablero de control'!$U395&gt;='Tablero de control'!$Y395,
       100,
       IF(
         'Tablero de control'!$S395&lt;='Tablero de control'!$Y395,
         0,
         (('Tablero de control'!$S395-'Tablero de control'!$U395)-('Tablero de control'!$Y395-'Tablero de control'!$U395))*100/('Tablero de control'!$S395-'Tablero de control'!$U395)
       )
     )
   )
)</f>
        <v>100</v>
      </c>
      <c r="AA395" s="254">
        <f>IF('Tablero de control'!$Z395&gt;100,100,'Tablero de control'!$Z395)</f>
        <v>100</v>
      </c>
      <c r="AB395" s="37" t="str">
        <f>IF(
  'Tablero de control'!$U395="NP",
  "NO PROGRAMADA",
  IF(
    OR('Tablero de control'!$Y395="",'Tablero de control'!$Z395&lt;=0),
    "SIN AVANCE",
    IF(
      'Tablero de control'!$Z395&lt;Parametros!$D$4*Parametros!$G$9,
      "MUY DEFICIENTE",
    IF(
      'Tablero de control'!$Z395&lt;Parametros!$D$4*Parametros!$G$8,
      "DEFICIENTE",
   IF(
      'Tablero de control'!$Z395&lt;Parametros!$D$4*Parametros!$G$7,
      "ACEPTABLE",
      IF(
        'Tablero de control'!$Z395&lt;Parametros!$D$4*Parametros!$G$6,
        "BUENO",
        IF(
          'Tablero de control'!$Z395&lt;Parametros!$D$4*Parametros!$G$5,
          "SATISFACTORIO",
          IF(
            'Tablero de control'!$Z395&gt;=Parametros!$D$4*Parametros!$G$4,
            "OPTIMO"
          )
        )
      )
    )
  )
)
)
)</f>
        <v>OPTIMO</v>
      </c>
    </row>
    <row r="396" spans="1:28" s="38" customFormat="1" ht="89.25" customHeight="1" x14ac:dyDescent="0.25">
      <c r="A396" s="286" t="s">
        <v>240</v>
      </c>
      <c r="B396" s="42" t="s">
        <v>254</v>
      </c>
      <c r="C396" s="42" t="s">
        <v>302</v>
      </c>
      <c r="D396" s="42" t="s">
        <v>353</v>
      </c>
      <c r="E396" s="42" t="s">
        <v>461</v>
      </c>
      <c r="F396" s="168">
        <v>50</v>
      </c>
      <c r="G396" s="168">
        <v>64</v>
      </c>
      <c r="H396" s="115" t="s">
        <v>1913</v>
      </c>
      <c r="I396" s="168" t="s">
        <v>1947</v>
      </c>
      <c r="J396" s="273">
        <v>393</v>
      </c>
      <c r="K396" s="42" t="s">
        <v>924</v>
      </c>
      <c r="L396" s="42" t="s">
        <v>1347</v>
      </c>
      <c r="M396" s="42" t="s">
        <v>50</v>
      </c>
      <c r="N396" s="42">
        <v>410203501</v>
      </c>
      <c r="O396" s="42" t="s">
        <v>1704</v>
      </c>
      <c r="P396" s="42" t="s">
        <v>2034</v>
      </c>
      <c r="Q396" s="42" t="s">
        <v>29</v>
      </c>
      <c r="R396" s="117" t="s">
        <v>1858</v>
      </c>
      <c r="S396" s="117">
        <v>20</v>
      </c>
      <c r="T396" s="117">
        <v>40</v>
      </c>
      <c r="U396" s="80">
        <v>5</v>
      </c>
      <c r="V396" s="117">
        <v>15</v>
      </c>
      <c r="W396" s="117">
        <v>15</v>
      </c>
      <c r="X396" s="117">
        <v>5</v>
      </c>
      <c r="Y396" s="243">
        <v>5</v>
      </c>
      <c r="Z396" s="245">
        <f>IF(
'Tablero de control'!$U396="NP",
 0,
  IF(
     'Tablero de control'!$Q396&lt;&gt;"Reducción",
     'Tablero de control'!$Y396*100/'Tablero de control'!$U396,
     IF(
       'Tablero de control'!$U396&gt;='Tablero de control'!$Y396,
       100,
       IF(
         'Tablero de control'!$S396&lt;='Tablero de control'!$Y396,
         0,
         (('Tablero de control'!$S396-'Tablero de control'!$U396)-('Tablero de control'!$Y396-'Tablero de control'!$U396))*100/('Tablero de control'!$S396-'Tablero de control'!$U396)
       )
     )
   )
)</f>
        <v>100</v>
      </c>
      <c r="AA396" s="254">
        <f>IF('Tablero de control'!$Z396&gt;100,100,'Tablero de control'!$Z396)</f>
        <v>100</v>
      </c>
      <c r="AB396" s="37" t="str">
        <f>IF(
  'Tablero de control'!$U396="NP",
  "NO PROGRAMADA",
  IF(
    OR('Tablero de control'!$Y396="",'Tablero de control'!$Z396&lt;=0),
    "SIN AVANCE",
    IF(
      'Tablero de control'!$Z396&lt;Parametros!$D$4*Parametros!$G$9,
      "MUY DEFICIENTE",
    IF(
      'Tablero de control'!$Z396&lt;Parametros!$D$4*Parametros!$G$8,
      "DEFICIENTE",
   IF(
      'Tablero de control'!$Z396&lt;Parametros!$D$4*Parametros!$G$7,
      "ACEPTABLE",
      IF(
        'Tablero de control'!$Z396&lt;Parametros!$D$4*Parametros!$G$6,
        "BUENO",
        IF(
          'Tablero de control'!$Z396&lt;Parametros!$D$4*Parametros!$G$5,
          "SATISFACTORIO",
          IF(
            'Tablero de control'!$Z396&gt;=Parametros!$D$4*Parametros!$G$4,
            "OPTIMO"
          )
        )
      )
    )
  )
)
)
)</f>
        <v>OPTIMO</v>
      </c>
    </row>
    <row r="397" spans="1:28" s="38" customFormat="1" ht="38.25" customHeight="1" x14ac:dyDescent="0.25">
      <c r="A397" s="286" t="s">
        <v>240</v>
      </c>
      <c r="B397" s="42" t="s">
        <v>254</v>
      </c>
      <c r="C397" s="42" t="s">
        <v>303</v>
      </c>
      <c r="D397" s="42" t="s">
        <v>353</v>
      </c>
      <c r="E397" s="42" t="s">
        <v>462</v>
      </c>
      <c r="F397" s="170">
        <v>77600</v>
      </c>
      <c r="G397" s="168">
        <v>85000</v>
      </c>
      <c r="H397" s="168" t="s">
        <v>1913</v>
      </c>
      <c r="I397" s="168" t="s">
        <v>2091</v>
      </c>
      <c r="J397" s="273">
        <v>394</v>
      </c>
      <c r="K397" s="42" t="s">
        <v>925</v>
      </c>
      <c r="L397" s="42" t="s">
        <v>1348</v>
      </c>
      <c r="M397" s="42" t="s">
        <v>63</v>
      </c>
      <c r="N397" s="42">
        <v>410306701</v>
      </c>
      <c r="O397" s="42" t="s">
        <v>1640</v>
      </c>
      <c r="P397" s="42" t="s">
        <v>2028</v>
      </c>
      <c r="Q397" s="42" t="s">
        <v>30</v>
      </c>
      <c r="R397" s="117" t="s">
        <v>1858</v>
      </c>
      <c r="S397" s="117">
        <v>0</v>
      </c>
      <c r="T397" s="117">
        <v>1</v>
      </c>
      <c r="U397" s="80">
        <v>1</v>
      </c>
      <c r="V397" s="117">
        <v>1</v>
      </c>
      <c r="W397" s="117">
        <v>1</v>
      </c>
      <c r="X397" s="117">
        <v>1</v>
      </c>
      <c r="Y397" s="243">
        <v>0.8</v>
      </c>
      <c r="Z397" s="245">
        <f>IF(
'Tablero de control'!$U397="NP",
 0,
  IF(
     'Tablero de control'!$Q397&lt;&gt;"Reducción",
     'Tablero de control'!$Y397*100/'Tablero de control'!$U397,
     IF(
       'Tablero de control'!$U397&gt;='Tablero de control'!$Y397,
       100,
       IF(
         'Tablero de control'!$S397&lt;='Tablero de control'!$Y397,
         0,
         (('Tablero de control'!$S397-'Tablero de control'!$U397)-('Tablero de control'!$Y397-'Tablero de control'!$U397))*100/('Tablero de control'!$S397-'Tablero de control'!$U397)
       )
     )
   )
)</f>
        <v>80</v>
      </c>
      <c r="AA397" s="254">
        <f>IF('Tablero de control'!$Z397&gt;100,100,'Tablero de control'!$Z397)</f>
        <v>80</v>
      </c>
      <c r="AB397" s="37" t="str">
        <f>IF(
  'Tablero de control'!$U397="NP",
  "NO PROGRAMADA",
  IF(
    OR('Tablero de control'!$Y397="",'Tablero de control'!$Z397&lt;=0),
    "SIN AVANCE",
    IF(
      'Tablero de control'!$Z397&lt;Parametros!$D$4*Parametros!$G$9,
      "MUY DEFICIENTE",
    IF(
      'Tablero de control'!$Z397&lt;Parametros!$D$4*Parametros!$G$8,
      "DEFICIENTE",
   IF(
      'Tablero de control'!$Z397&lt;Parametros!$D$4*Parametros!$G$7,
      "ACEPTABLE",
      IF(
        'Tablero de control'!$Z397&lt;Parametros!$D$4*Parametros!$G$6,
        "BUENO",
        IF(
          'Tablero de control'!$Z397&lt;Parametros!$D$4*Parametros!$G$5,
          "SATISFACTORIO",
          IF(
            'Tablero de control'!$Z397&gt;=Parametros!$D$4*Parametros!$G$4,
            "OPTIMO"
          )
        )
      )
    )
  )
)
)
)</f>
        <v>BUENO</v>
      </c>
    </row>
    <row r="398" spans="1:28" s="38" customFormat="1" ht="38.25" customHeight="1" x14ac:dyDescent="0.25">
      <c r="A398" s="286" t="s">
        <v>240</v>
      </c>
      <c r="B398" s="42" t="s">
        <v>254</v>
      </c>
      <c r="C398" s="42" t="s">
        <v>303</v>
      </c>
      <c r="D398" s="42" t="s">
        <v>353</v>
      </c>
      <c r="E398" s="42" t="s">
        <v>462</v>
      </c>
      <c r="F398" s="170">
        <v>77600</v>
      </c>
      <c r="G398" s="168">
        <v>85000</v>
      </c>
      <c r="H398" s="168" t="s">
        <v>1913</v>
      </c>
      <c r="I398" s="168" t="s">
        <v>2091</v>
      </c>
      <c r="J398" s="273">
        <v>395</v>
      </c>
      <c r="K398" s="42" t="s">
        <v>926</v>
      </c>
      <c r="L398" s="42" t="s">
        <v>1349</v>
      </c>
      <c r="M398" s="42" t="s">
        <v>2092</v>
      </c>
      <c r="N398" s="42">
        <v>410305400</v>
      </c>
      <c r="O398" s="42" t="s">
        <v>1705</v>
      </c>
      <c r="P398" s="42" t="s">
        <v>2035</v>
      </c>
      <c r="Q398" s="42" t="s">
        <v>29</v>
      </c>
      <c r="R398" s="117" t="s">
        <v>1858</v>
      </c>
      <c r="S398" s="117">
        <v>0</v>
      </c>
      <c r="T398" s="117">
        <v>40</v>
      </c>
      <c r="U398" s="80">
        <v>5</v>
      </c>
      <c r="V398" s="117">
        <v>15</v>
      </c>
      <c r="W398" s="117">
        <v>15</v>
      </c>
      <c r="X398" s="117">
        <v>5</v>
      </c>
      <c r="Y398" s="243">
        <v>3</v>
      </c>
      <c r="Z398" s="245">
        <f>IF(
'Tablero de control'!$U398="NP",
 0,
  IF(
     'Tablero de control'!$Q398&lt;&gt;"Reducción",
     'Tablero de control'!$Y398*100/'Tablero de control'!$U398,
     IF(
       'Tablero de control'!$U398&gt;='Tablero de control'!$Y398,
       100,
       IF(
         'Tablero de control'!$S398&lt;='Tablero de control'!$Y398,
         0,
         (('Tablero de control'!$S398-'Tablero de control'!$U398)-('Tablero de control'!$Y398-'Tablero de control'!$U398))*100/('Tablero de control'!$S398-'Tablero de control'!$U398)
       )
     )
   )
)</f>
        <v>60</v>
      </c>
      <c r="AA398" s="254">
        <f>IF('Tablero de control'!$Z398&gt;100,100,'Tablero de control'!$Z398)</f>
        <v>60</v>
      </c>
      <c r="AB398" s="37" t="str">
        <f>IF(
  'Tablero de control'!$U398="NP",
  "NO PROGRAMADA",
  IF(
    OR('Tablero de control'!$Y398="",'Tablero de control'!$Z398&lt;=0),
    "SIN AVANCE",
    IF(
      'Tablero de control'!$Z398&lt;Parametros!$D$4*Parametros!$G$9,
      "MUY DEFICIENTE",
    IF(
      'Tablero de control'!$Z398&lt;Parametros!$D$4*Parametros!$G$8,
      "DEFICIENTE",
   IF(
      'Tablero de control'!$Z398&lt;Parametros!$D$4*Parametros!$G$7,
      "ACEPTABLE",
      IF(
        'Tablero de control'!$Z398&lt;Parametros!$D$4*Parametros!$G$6,
        "BUENO",
        IF(
          'Tablero de control'!$Z398&lt;Parametros!$D$4*Parametros!$G$5,
          "SATISFACTORIO",
          IF(
            'Tablero de control'!$Z398&gt;=Parametros!$D$4*Parametros!$G$4,
            "OPTIMO"
          )
        )
      )
    )
  )
)
)
)</f>
        <v>ACEPTABLE</v>
      </c>
    </row>
    <row r="399" spans="1:28" s="38" customFormat="1" ht="63.75" customHeight="1" x14ac:dyDescent="0.25">
      <c r="A399" s="286" t="s">
        <v>240</v>
      </c>
      <c r="B399" s="42" t="s">
        <v>254</v>
      </c>
      <c r="C399" s="42" t="s">
        <v>303</v>
      </c>
      <c r="D399" s="42" t="s">
        <v>353</v>
      </c>
      <c r="E399" s="42" t="s">
        <v>462</v>
      </c>
      <c r="F399" s="170">
        <v>77600</v>
      </c>
      <c r="G399" s="168">
        <v>85000</v>
      </c>
      <c r="H399" s="168" t="s">
        <v>1913</v>
      </c>
      <c r="I399" s="168" t="s">
        <v>2091</v>
      </c>
      <c r="J399" s="273">
        <v>396</v>
      </c>
      <c r="K399" s="42" t="s">
        <v>927</v>
      </c>
      <c r="L399" s="42" t="s">
        <v>1350</v>
      </c>
      <c r="M399" s="42" t="s">
        <v>1351</v>
      </c>
      <c r="N399" s="42">
        <v>410300500</v>
      </c>
      <c r="O399" s="42" t="s">
        <v>1706</v>
      </c>
      <c r="P399" s="42" t="s">
        <v>2036</v>
      </c>
      <c r="Q399" s="42" t="s">
        <v>29</v>
      </c>
      <c r="R399" s="117" t="s">
        <v>1858</v>
      </c>
      <c r="S399" s="117">
        <v>3</v>
      </c>
      <c r="T399" s="117">
        <v>6</v>
      </c>
      <c r="U399" s="80">
        <v>1</v>
      </c>
      <c r="V399" s="117">
        <v>2</v>
      </c>
      <c r="W399" s="117">
        <v>2</v>
      </c>
      <c r="X399" s="117">
        <v>1</v>
      </c>
      <c r="Y399" s="243">
        <v>1</v>
      </c>
      <c r="Z399" s="245">
        <f>IF(
'Tablero de control'!$U399="NP",
 0,
  IF(
     'Tablero de control'!$Q399&lt;&gt;"Reducción",
     'Tablero de control'!$Y399*100/'Tablero de control'!$U399,
     IF(
       'Tablero de control'!$U399&gt;='Tablero de control'!$Y399,
       100,
       IF(
         'Tablero de control'!$S399&lt;='Tablero de control'!$Y399,
         0,
         (('Tablero de control'!$S399-'Tablero de control'!$U399)-('Tablero de control'!$Y399-'Tablero de control'!$U399))*100/('Tablero de control'!$S399-'Tablero de control'!$U399)
       )
     )
   )
)</f>
        <v>100</v>
      </c>
      <c r="AA399" s="254">
        <f>IF('Tablero de control'!$Z399&gt;100,100,'Tablero de control'!$Z399)</f>
        <v>100</v>
      </c>
      <c r="AB399" s="37" t="str">
        <f>IF(
  'Tablero de control'!$U399="NP",
  "NO PROGRAMADA",
  IF(
    OR('Tablero de control'!$Y399="",'Tablero de control'!$Z399&lt;=0),
    "SIN AVANCE",
    IF(
      'Tablero de control'!$Z399&lt;Parametros!$D$4*Parametros!$G$9,
      "MUY DEFICIENTE",
    IF(
      'Tablero de control'!$Z399&lt;Parametros!$D$4*Parametros!$G$8,
      "DEFICIENTE",
   IF(
      'Tablero de control'!$Z399&lt;Parametros!$D$4*Parametros!$G$7,
      "ACEPTABLE",
      IF(
        'Tablero de control'!$Z399&lt;Parametros!$D$4*Parametros!$G$6,
        "BUENO",
        IF(
          'Tablero de control'!$Z399&lt;Parametros!$D$4*Parametros!$G$5,
          "SATISFACTORIO",
          IF(
            'Tablero de control'!$Z399&gt;=Parametros!$D$4*Parametros!$G$4,
            "OPTIMO"
          )
        )
      )
    )
  )
)
)
)</f>
        <v>OPTIMO</v>
      </c>
    </row>
    <row r="400" spans="1:28" s="38" customFormat="1" ht="51" customHeight="1" x14ac:dyDescent="0.25">
      <c r="A400" s="286" t="s">
        <v>240</v>
      </c>
      <c r="B400" s="42" t="s">
        <v>254</v>
      </c>
      <c r="C400" s="42" t="s">
        <v>303</v>
      </c>
      <c r="D400" s="42" t="s">
        <v>353</v>
      </c>
      <c r="E400" s="42" t="s">
        <v>462</v>
      </c>
      <c r="F400" s="170">
        <v>77600</v>
      </c>
      <c r="G400" s="168">
        <v>85000</v>
      </c>
      <c r="H400" s="168" t="s">
        <v>1913</v>
      </c>
      <c r="I400" s="168" t="s">
        <v>2091</v>
      </c>
      <c r="J400" s="273">
        <v>397</v>
      </c>
      <c r="K400" s="42" t="s">
        <v>928</v>
      </c>
      <c r="L400" s="42">
        <v>4103052</v>
      </c>
      <c r="M400" s="42" t="s">
        <v>1352</v>
      </c>
      <c r="N400" s="42">
        <v>410305202</v>
      </c>
      <c r="O400" s="42" t="s">
        <v>186</v>
      </c>
      <c r="P400" s="42" t="s">
        <v>2037</v>
      </c>
      <c r="Q400" s="42" t="s">
        <v>30</v>
      </c>
      <c r="R400" s="116" t="s">
        <v>1858</v>
      </c>
      <c r="S400" s="116">
        <v>0</v>
      </c>
      <c r="T400" s="116">
        <v>1</v>
      </c>
      <c r="U400" s="80">
        <v>1</v>
      </c>
      <c r="V400" s="116">
        <v>1</v>
      </c>
      <c r="W400" s="116">
        <v>1</v>
      </c>
      <c r="X400" s="116">
        <v>1</v>
      </c>
      <c r="Y400" s="243">
        <v>0.5</v>
      </c>
      <c r="Z400" s="245">
        <f>IF(
'Tablero de control'!$U400="NP",
 0,
  IF(
     'Tablero de control'!$Q400&lt;&gt;"Reducción",
     'Tablero de control'!$Y400*100/'Tablero de control'!$U400,
     IF(
       'Tablero de control'!$U400&gt;='Tablero de control'!$Y400,
       100,
       IF(
         'Tablero de control'!$S400&lt;='Tablero de control'!$Y400,
         0,
         (('Tablero de control'!$S400-'Tablero de control'!$U400)-('Tablero de control'!$Y400-'Tablero de control'!$U400))*100/('Tablero de control'!$S400-'Tablero de control'!$U400)
       )
     )
   )
)</f>
        <v>50</v>
      </c>
      <c r="AA400" s="254">
        <f>IF('Tablero de control'!$Z400&gt;100,100,'Tablero de control'!$Z400)</f>
        <v>50</v>
      </c>
      <c r="AB400" s="37" t="str">
        <f>IF(
  'Tablero de control'!$U400="NP",
  "NO PROGRAMADA",
  IF(
    OR('Tablero de control'!$Y400="",'Tablero de control'!$Z400&lt;=0),
    "SIN AVANCE",
    IF(
      'Tablero de control'!$Z400&lt;Parametros!$D$4*Parametros!$G$9,
      "MUY DEFICIENTE",
    IF(
      'Tablero de control'!$Z400&lt;Parametros!$D$4*Parametros!$G$8,
      "DEFICIENTE",
   IF(
      'Tablero de control'!$Z400&lt;Parametros!$D$4*Parametros!$G$7,
      "ACEPTABLE",
      IF(
        'Tablero de control'!$Z400&lt;Parametros!$D$4*Parametros!$G$6,
        "BUENO",
        IF(
          'Tablero de control'!$Z400&lt;Parametros!$D$4*Parametros!$G$5,
          "SATISFACTORIO",
          IF(
            'Tablero de control'!$Z400&gt;=Parametros!$D$4*Parametros!$G$4,
            "OPTIMO"
          )
        )
      )
    )
  )
)
)
)</f>
        <v>DEFICIENTE</v>
      </c>
    </row>
    <row r="401" spans="1:28" s="38" customFormat="1" ht="38.25" customHeight="1" x14ac:dyDescent="0.25">
      <c r="A401" s="286" t="s">
        <v>240</v>
      </c>
      <c r="B401" s="42" t="s">
        <v>254</v>
      </c>
      <c r="C401" s="42" t="s">
        <v>303</v>
      </c>
      <c r="D401" s="42" t="s">
        <v>353</v>
      </c>
      <c r="E401" s="42" t="s">
        <v>462</v>
      </c>
      <c r="F401" s="170">
        <v>77600</v>
      </c>
      <c r="G401" s="168">
        <v>85000</v>
      </c>
      <c r="H401" s="168" t="s">
        <v>1913</v>
      </c>
      <c r="I401" s="168" t="s">
        <v>2091</v>
      </c>
      <c r="J401" s="273">
        <v>398</v>
      </c>
      <c r="K401" s="42" t="s">
        <v>929</v>
      </c>
      <c r="L401" s="42" t="s">
        <v>1353</v>
      </c>
      <c r="M401" s="42" t="s">
        <v>1354</v>
      </c>
      <c r="N401" s="42">
        <v>410303100</v>
      </c>
      <c r="O401" s="42" t="s">
        <v>1354</v>
      </c>
      <c r="P401" s="42" t="s">
        <v>2036</v>
      </c>
      <c r="Q401" s="42" t="s">
        <v>29</v>
      </c>
      <c r="R401" s="117" t="s">
        <v>1858</v>
      </c>
      <c r="S401" s="117">
        <v>12</v>
      </c>
      <c r="T401" s="117">
        <v>25</v>
      </c>
      <c r="U401" s="80">
        <v>1</v>
      </c>
      <c r="V401" s="117">
        <v>12</v>
      </c>
      <c r="W401" s="117">
        <v>11</v>
      </c>
      <c r="X401" s="117">
        <v>1</v>
      </c>
      <c r="Y401" s="275">
        <v>0.6</v>
      </c>
      <c r="Z401" s="245">
        <f>IF(
'Tablero de control'!$U401="NP",
 0,
  IF(
     'Tablero de control'!$Q401&lt;&gt;"Reducción",
     'Tablero de control'!$Y401*100/'Tablero de control'!$U401,
     IF(
       'Tablero de control'!$U401&gt;='Tablero de control'!$Y401,
       100,
       IF(
         'Tablero de control'!$S401&lt;='Tablero de control'!$Y401,
         0,
         (('Tablero de control'!$S401-'Tablero de control'!$U401)-('Tablero de control'!$Y401-'Tablero de control'!$U401))*100/('Tablero de control'!$S401-'Tablero de control'!$U401)
       )
     )
   )
)</f>
        <v>60</v>
      </c>
      <c r="AA401" s="254">
        <f>IF('Tablero de control'!$Z401&gt;100,100,'Tablero de control'!$Z401)</f>
        <v>60</v>
      </c>
      <c r="AB401" s="37" t="str">
        <f>IF(
  'Tablero de control'!$U401="NP",
  "NO PROGRAMADA",
  IF(
    OR('Tablero de control'!$Y401="",'Tablero de control'!$Z401&lt;=0),
    "SIN AVANCE",
    IF(
      'Tablero de control'!$Z401&lt;Parametros!$D$4*Parametros!$G$9,
      "MUY DEFICIENTE",
    IF(
      'Tablero de control'!$Z401&lt;Parametros!$D$4*Parametros!$G$8,
      "DEFICIENTE",
   IF(
      'Tablero de control'!$Z401&lt;Parametros!$D$4*Parametros!$G$7,
      "ACEPTABLE",
      IF(
        'Tablero de control'!$Z401&lt;Parametros!$D$4*Parametros!$G$6,
        "BUENO",
        IF(
          'Tablero de control'!$Z401&lt;Parametros!$D$4*Parametros!$G$5,
          "SATISFACTORIO",
          IF(
            'Tablero de control'!$Z401&gt;=Parametros!$D$4*Parametros!$G$4,
            "OPTIMO"
          )
        )
      )
    )
  )
)
)
)</f>
        <v>ACEPTABLE</v>
      </c>
    </row>
    <row r="402" spans="1:28" s="38" customFormat="1" ht="51" customHeight="1" x14ac:dyDescent="0.25">
      <c r="A402" s="286" t="s">
        <v>240</v>
      </c>
      <c r="B402" s="42" t="s">
        <v>254</v>
      </c>
      <c r="C402" s="42" t="s">
        <v>2093</v>
      </c>
      <c r="D402" s="42" t="s">
        <v>353</v>
      </c>
      <c r="E402" s="42" t="s">
        <v>463</v>
      </c>
      <c r="F402" s="171">
        <v>1</v>
      </c>
      <c r="G402" s="172">
        <v>26</v>
      </c>
      <c r="H402" s="168" t="s">
        <v>1913</v>
      </c>
      <c r="I402" s="172" t="s">
        <v>2091</v>
      </c>
      <c r="J402" s="273">
        <v>399</v>
      </c>
      <c r="K402" s="42" t="s">
        <v>930</v>
      </c>
      <c r="L402" s="42">
        <v>4103067</v>
      </c>
      <c r="M402" s="42" t="s">
        <v>63</v>
      </c>
      <c r="N402" s="42">
        <v>410306701</v>
      </c>
      <c r="O402" s="42" t="s">
        <v>1640</v>
      </c>
      <c r="P402" s="42" t="s">
        <v>2038</v>
      </c>
      <c r="Q402" s="42" t="s">
        <v>30</v>
      </c>
      <c r="R402" s="82" t="s">
        <v>1858</v>
      </c>
      <c r="S402" s="117">
        <v>1</v>
      </c>
      <c r="T402" s="117">
        <v>1</v>
      </c>
      <c r="U402" s="80">
        <v>1</v>
      </c>
      <c r="V402" s="117">
        <v>1</v>
      </c>
      <c r="W402" s="117">
        <v>1</v>
      </c>
      <c r="X402" s="117">
        <v>1</v>
      </c>
      <c r="Y402" s="243">
        <v>0.8</v>
      </c>
      <c r="Z402" s="245">
        <f>IF(
'Tablero de control'!$U402="NP",
 0,
  IF(
     'Tablero de control'!$Q402&lt;&gt;"Reducción",
     'Tablero de control'!$Y402*100/'Tablero de control'!$U402,
     IF(
       'Tablero de control'!$U402&gt;='Tablero de control'!$Y402,
       100,
       IF(
         'Tablero de control'!$S402&lt;='Tablero de control'!$Y402,
         0,
         (('Tablero de control'!$S402-'Tablero de control'!$U402)-('Tablero de control'!$Y402-'Tablero de control'!$U402))*100/('Tablero de control'!$S402-'Tablero de control'!$U402)
       )
     )
   )
)</f>
        <v>80</v>
      </c>
      <c r="AA402" s="254">
        <f>IF('Tablero de control'!$Z402&gt;100,100,'Tablero de control'!$Z402)</f>
        <v>80</v>
      </c>
      <c r="AB402" s="37" t="str">
        <f>IF(
  'Tablero de control'!$U402="NP",
  "NO PROGRAMADA",
  IF(
    OR('Tablero de control'!$Y402="",'Tablero de control'!$Z402&lt;=0),
    "SIN AVANCE",
    IF(
      'Tablero de control'!$Z402&lt;Parametros!$D$4*Parametros!$G$9,
      "MUY DEFICIENTE",
    IF(
      'Tablero de control'!$Z402&lt;Parametros!$D$4*Parametros!$G$8,
      "DEFICIENTE",
   IF(
      'Tablero de control'!$Z402&lt;Parametros!$D$4*Parametros!$G$7,
      "ACEPTABLE",
      IF(
        'Tablero de control'!$Z402&lt;Parametros!$D$4*Parametros!$G$6,
        "BUENO",
        IF(
          'Tablero de control'!$Z402&lt;Parametros!$D$4*Parametros!$G$5,
          "SATISFACTORIO",
          IF(
            'Tablero de control'!$Z402&gt;=Parametros!$D$4*Parametros!$G$4,
            "OPTIMO"
          )
        )
      )
    )
  )
)
)
)</f>
        <v>BUENO</v>
      </c>
    </row>
    <row r="403" spans="1:28" s="38" customFormat="1" ht="51" customHeight="1" x14ac:dyDescent="0.25">
      <c r="A403" s="286" t="s">
        <v>240</v>
      </c>
      <c r="B403" s="42" t="s">
        <v>254</v>
      </c>
      <c r="C403" s="42" t="s">
        <v>2093</v>
      </c>
      <c r="D403" s="42" t="s">
        <v>353</v>
      </c>
      <c r="E403" s="42" t="s">
        <v>463</v>
      </c>
      <c r="F403" s="171">
        <v>1</v>
      </c>
      <c r="G403" s="172">
        <v>26</v>
      </c>
      <c r="H403" s="168" t="s">
        <v>1913</v>
      </c>
      <c r="I403" s="172" t="s">
        <v>2091</v>
      </c>
      <c r="J403" s="273">
        <v>400</v>
      </c>
      <c r="K403" s="42" t="s">
        <v>931</v>
      </c>
      <c r="L403" s="42" t="s">
        <v>1349</v>
      </c>
      <c r="M403" s="42" t="s">
        <v>2092</v>
      </c>
      <c r="N403" s="42">
        <v>410305400</v>
      </c>
      <c r="O403" s="42" t="s">
        <v>1705</v>
      </c>
      <c r="P403" s="42" t="s">
        <v>2039</v>
      </c>
      <c r="Q403" s="42" t="s">
        <v>30</v>
      </c>
      <c r="R403" s="117" t="s">
        <v>1858</v>
      </c>
      <c r="S403" s="122">
        <v>0</v>
      </c>
      <c r="T403" s="117" t="s">
        <v>1842</v>
      </c>
      <c r="U403" s="80">
        <v>1</v>
      </c>
      <c r="V403" s="122">
        <v>1</v>
      </c>
      <c r="W403" s="122">
        <v>1</v>
      </c>
      <c r="X403" s="122">
        <v>1</v>
      </c>
      <c r="Y403" s="243">
        <v>1</v>
      </c>
      <c r="Z403" s="245">
        <f>IF(
'Tablero de control'!$U403="NP",
 0,
  IF(
     'Tablero de control'!$Q403&lt;&gt;"Reducción",
     'Tablero de control'!$Y403*100/'Tablero de control'!$U403,
     IF(
       'Tablero de control'!$U403&gt;='Tablero de control'!$Y403,
       100,
       IF(
         'Tablero de control'!$S403&lt;='Tablero de control'!$Y403,
         0,
         (('Tablero de control'!$S403-'Tablero de control'!$U403)-('Tablero de control'!$Y403-'Tablero de control'!$U403))*100/('Tablero de control'!$S403-'Tablero de control'!$U403)
       )
     )
   )
)</f>
        <v>100</v>
      </c>
      <c r="AA403" s="254">
        <f>IF('Tablero de control'!$Z403&gt;100,100,'Tablero de control'!$Z403)</f>
        <v>100</v>
      </c>
      <c r="AB403" s="37" t="str">
        <f>IF(
  'Tablero de control'!$U403="NP",
  "NO PROGRAMADA",
  IF(
    OR('Tablero de control'!$Y403="",'Tablero de control'!$Z403&lt;=0),
    "SIN AVANCE",
    IF(
      'Tablero de control'!$Z403&lt;Parametros!$D$4*Parametros!$G$9,
      "MUY DEFICIENTE",
    IF(
      'Tablero de control'!$Z403&lt;Parametros!$D$4*Parametros!$G$8,
      "DEFICIENTE",
   IF(
      'Tablero de control'!$Z403&lt;Parametros!$D$4*Parametros!$G$7,
      "ACEPTABLE",
      IF(
        'Tablero de control'!$Z403&lt;Parametros!$D$4*Parametros!$G$6,
        "BUENO",
        IF(
          'Tablero de control'!$Z403&lt;Parametros!$D$4*Parametros!$G$5,
          "SATISFACTORIO",
          IF(
            'Tablero de control'!$Z403&gt;=Parametros!$D$4*Parametros!$G$4,
            "OPTIMO"
          )
        )
      )
    )
  )
)
)
)</f>
        <v>OPTIMO</v>
      </c>
    </row>
    <row r="404" spans="1:28" s="38" customFormat="1" ht="38.25" customHeight="1" x14ac:dyDescent="0.25">
      <c r="A404" s="286" t="s">
        <v>240</v>
      </c>
      <c r="B404" s="42" t="s">
        <v>254</v>
      </c>
      <c r="C404" s="42" t="s">
        <v>2093</v>
      </c>
      <c r="D404" s="42" t="s">
        <v>353</v>
      </c>
      <c r="E404" s="42" t="s">
        <v>463</v>
      </c>
      <c r="F404" s="171">
        <v>1</v>
      </c>
      <c r="G404" s="172">
        <v>26</v>
      </c>
      <c r="H404" s="168" t="s">
        <v>1913</v>
      </c>
      <c r="I404" s="172" t="s">
        <v>2091</v>
      </c>
      <c r="J404" s="273">
        <v>401</v>
      </c>
      <c r="K404" s="42" t="s">
        <v>2094</v>
      </c>
      <c r="L404" s="42">
        <v>4103052</v>
      </c>
      <c r="M404" s="42" t="s">
        <v>1352</v>
      </c>
      <c r="N404" s="42">
        <v>410305202</v>
      </c>
      <c r="O404" s="42" t="s">
        <v>186</v>
      </c>
      <c r="P404" s="42" t="s">
        <v>2040</v>
      </c>
      <c r="Q404" s="42" t="s">
        <v>30</v>
      </c>
      <c r="R404" s="117" t="s">
        <v>1858</v>
      </c>
      <c r="S404" s="116">
        <v>1</v>
      </c>
      <c r="T404" s="122">
        <v>2</v>
      </c>
      <c r="U404" s="80">
        <v>2</v>
      </c>
      <c r="V404" s="116">
        <v>2</v>
      </c>
      <c r="W404" s="116">
        <v>2</v>
      </c>
      <c r="X404" s="116">
        <v>2</v>
      </c>
      <c r="Y404" s="243">
        <v>2</v>
      </c>
      <c r="Z404" s="245">
        <f>IF(
'Tablero de control'!$U404="NP",
 0,
  IF(
     'Tablero de control'!$Q404&lt;&gt;"Reducción",
     'Tablero de control'!$Y404*100/'Tablero de control'!$U404,
     IF(
       'Tablero de control'!$U404&gt;='Tablero de control'!$Y404,
       100,
       IF(
         'Tablero de control'!$S404&lt;='Tablero de control'!$Y404,
         0,
         (('Tablero de control'!$S404-'Tablero de control'!$U404)-('Tablero de control'!$Y404-'Tablero de control'!$U404))*100/('Tablero de control'!$S404-'Tablero de control'!$U404)
       )
     )
   )
)</f>
        <v>100</v>
      </c>
      <c r="AA404" s="254">
        <f>IF('Tablero de control'!$Z404&gt;100,100,'Tablero de control'!$Z404)</f>
        <v>100</v>
      </c>
      <c r="AB404" s="37" t="str">
        <f>IF(
  'Tablero de control'!$U404="NP",
  "NO PROGRAMADA",
  IF(
    OR('Tablero de control'!$Y404="",'Tablero de control'!$Z404&lt;=0),
    "SIN AVANCE",
    IF(
      'Tablero de control'!$Z404&lt;Parametros!$D$4*Parametros!$G$9,
      "MUY DEFICIENTE",
    IF(
      'Tablero de control'!$Z404&lt;Parametros!$D$4*Parametros!$G$8,
      "DEFICIENTE",
   IF(
      'Tablero de control'!$Z404&lt;Parametros!$D$4*Parametros!$G$7,
      "ACEPTABLE",
      IF(
        'Tablero de control'!$Z404&lt;Parametros!$D$4*Parametros!$G$6,
        "BUENO",
        IF(
          'Tablero de control'!$Z404&lt;Parametros!$D$4*Parametros!$G$5,
          "SATISFACTORIO",
          IF(
            'Tablero de control'!$Z404&gt;=Parametros!$D$4*Parametros!$G$4,
            "OPTIMO"
          )
        )
      )
    )
  )
)
)
)</f>
        <v>OPTIMO</v>
      </c>
    </row>
    <row r="405" spans="1:28" s="38" customFormat="1" ht="75.75" customHeight="1" x14ac:dyDescent="0.25">
      <c r="A405" s="286" t="s">
        <v>240</v>
      </c>
      <c r="B405" s="42" t="s">
        <v>254</v>
      </c>
      <c r="C405" s="42" t="s">
        <v>2093</v>
      </c>
      <c r="D405" s="42" t="s">
        <v>353</v>
      </c>
      <c r="E405" s="42" t="s">
        <v>463</v>
      </c>
      <c r="F405" s="171">
        <v>1</v>
      </c>
      <c r="G405" s="172">
        <v>26</v>
      </c>
      <c r="H405" s="168" t="s">
        <v>1913</v>
      </c>
      <c r="I405" s="172" t="s">
        <v>2091</v>
      </c>
      <c r="J405" s="273">
        <v>402</v>
      </c>
      <c r="K405" s="42" t="s">
        <v>932</v>
      </c>
      <c r="L405" s="42">
        <v>4103059</v>
      </c>
      <c r="M405" s="42" t="s">
        <v>1355</v>
      </c>
      <c r="N405" s="42">
        <v>410305900</v>
      </c>
      <c r="O405" s="42" t="s">
        <v>1707</v>
      </c>
      <c r="P405" s="42" t="s">
        <v>2040</v>
      </c>
      <c r="Q405" s="42" t="s">
        <v>30</v>
      </c>
      <c r="R405" s="82" t="s">
        <v>1858</v>
      </c>
      <c r="S405" s="116">
        <v>2</v>
      </c>
      <c r="T405" s="122">
        <v>2</v>
      </c>
      <c r="U405" s="80">
        <v>2</v>
      </c>
      <c r="V405" s="116">
        <v>2</v>
      </c>
      <c r="W405" s="116">
        <v>2</v>
      </c>
      <c r="X405" s="116">
        <v>2</v>
      </c>
      <c r="Y405" s="243">
        <v>2</v>
      </c>
      <c r="Z405" s="245">
        <f>IF(
'Tablero de control'!$U405="NP",
 0,
  IF(
     'Tablero de control'!$Q405&lt;&gt;"Reducción",
     'Tablero de control'!$Y405*100/'Tablero de control'!$U405,
     IF(
       'Tablero de control'!$U405&gt;='Tablero de control'!$Y405,
       100,
       IF(
         'Tablero de control'!$S405&lt;='Tablero de control'!$Y405,
         0,
         (('Tablero de control'!$S405-'Tablero de control'!$U405)-('Tablero de control'!$Y405-'Tablero de control'!$U405))*100/('Tablero de control'!$S405-'Tablero de control'!$U405)
       )
     )
   )
)</f>
        <v>100</v>
      </c>
      <c r="AA405" s="254">
        <f>IF('Tablero de control'!$Z405&gt;100,100,'Tablero de control'!$Z405)</f>
        <v>100</v>
      </c>
      <c r="AB405" s="37" t="str">
        <f>IF(
  'Tablero de control'!$U405="NP",
  "NO PROGRAMADA",
  IF(
    OR('Tablero de control'!$Y405="",'Tablero de control'!$Z405&lt;=0),
    "SIN AVANCE",
    IF(
      'Tablero de control'!$Z405&lt;Parametros!$D$4*Parametros!$G$9,
      "MUY DEFICIENTE",
    IF(
      'Tablero de control'!$Z405&lt;Parametros!$D$4*Parametros!$G$8,
      "DEFICIENTE",
   IF(
      'Tablero de control'!$Z405&lt;Parametros!$D$4*Parametros!$G$7,
      "ACEPTABLE",
      IF(
        'Tablero de control'!$Z405&lt;Parametros!$D$4*Parametros!$G$6,
        "BUENO",
        IF(
          'Tablero de control'!$Z405&lt;Parametros!$D$4*Parametros!$G$5,
          "SATISFACTORIO",
          IF(
            'Tablero de control'!$Z405&gt;=Parametros!$D$4*Parametros!$G$4,
            "OPTIMO"
          )
        )
      )
    )
  )
)
)
)</f>
        <v>OPTIMO</v>
      </c>
    </row>
    <row r="406" spans="1:28" s="38" customFormat="1" ht="38.25" customHeight="1" x14ac:dyDescent="0.25">
      <c r="A406" s="286" t="s">
        <v>240</v>
      </c>
      <c r="B406" s="42" t="s">
        <v>254</v>
      </c>
      <c r="C406" s="42" t="s">
        <v>2093</v>
      </c>
      <c r="D406" s="42" t="s">
        <v>353</v>
      </c>
      <c r="E406" s="42" t="s">
        <v>463</v>
      </c>
      <c r="F406" s="171">
        <v>1</v>
      </c>
      <c r="G406" s="172">
        <v>26</v>
      </c>
      <c r="H406" s="168" t="s">
        <v>1913</v>
      </c>
      <c r="I406" s="172" t="s">
        <v>2091</v>
      </c>
      <c r="J406" s="273">
        <v>403</v>
      </c>
      <c r="K406" s="42" t="s">
        <v>933</v>
      </c>
      <c r="L406" s="42" t="s">
        <v>1350</v>
      </c>
      <c r="M406" s="42" t="s">
        <v>1351</v>
      </c>
      <c r="N406" s="42">
        <v>410300500</v>
      </c>
      <c r="O406" s="42" t="s">
        <v>1706</v>
      </c>
      <c r="P406" s="42" t="s">
        <v>2041</v>
      </c>
      <c r="Q406" s="42" t="s">
        <v>29</v>
      </c>
      <c r="R406" s="117" t="s">
        <v>1858</v>
      </c>
      <c r="S406" s="116" t="s">
        <v>9</v>
      </c>
      <c r="T406" s="117">
        <v>26</v>
      </c>
      <c r="U406" s="80">
        <v>3</v>
      </c>
      <c r="V406" s="116">
        <v>10</v>
      </c>
      <c r="W406" s="116">
        <v>10</v>
      </c>
      <c r="X406" s="116">
        <v>3</v>
      </c>
      <c r="Y406" s="243">
        <v>3</v>
      </c>
      <c r="Z406" s="245">
        <f>IF(
'Tablero de control'!$U406="NP",
 0,
  IF(
     'Tablero de control'!$Q406&lt;&gt;"Reducción",
     'Tablero de control'!$Y406*100/'Tablero de control'!$U406,
     IF(
       'Tablero de control'!$U406&gt;='Tablero de control'!$Y406,
       100,
       IF(
         'Tablero de control'!$S406&lt;='Tablero de control'!$Y406,
         0,
         (('Tablero de control'!$S406-'Tablero de control'!$U406)-('Tablero de control'!$Y406-'Tablero de control'!$U406))*100/('Tablero de control'!$S406-'Tablero de control'!$U406)
       )
     )
   )
)</f>
        <v>100</v>
      </c>
      <c r="AA406" s="254">
        <f>IF('Tablero de control'!$Z406&gt;100,100,'Tablero de control'!$Z406)</f>
        <v>100</v>
      </c>
      <c r="AB406" s="37" t="str">
        <f>IF(
  'Tablero de control'!$U406="NP",
  "NO PROGRAMADA",
  IF(
    OR('Tablero de control'!$Y406="",'Tablero de control'!$Z406&lt;=0),
    "SIN AVANCE",
    IF(
      'Tablero de control'!$Z406&lt;Parametros!$D$4*Parametros!$G$9,
      "MUY DEFICIENTE",
    IF(
      'Tablero de control'!$Z406&lt;Parametros!$D$4*Parametros!$G$8,
      "DEFICIENTE",
   IF(
      'Tablero de control'!$Z406&lt;Parametros!$D$4*Parametros!$G$7,
      "ACEPTABLE",
      IF(
        'Tablero de control'!$Z406&lt;Parametros!$D$4*Parametros!$G$6,
        "BUENO",
        IF(
          'Tablero de control'!$Z406&lt;Parametros!$D$4*Parametros!$G$5,
          "SATISFACTORIO",
          IF(
            'Tablero de control'!$Z406&gt;=Parametros!$D$4*Parametros!$G$4,
            "OPTIMO"
          )
        )
      )
    )
  )
)
)
)</f>
        <v>OPTIMO</v>
      </c>
    </row>
    <row r="407" spans="1:28" s="38" customFormat="1" ht="38.25" customHeight="1" x14ac:dyDescent="0.25">
      <c r="A407" s="286" t="s">
        <v>240</v>
      </c>
      <c r="B407" s="42" t="s">
        <v>254</v>
      </c>
      <c r="C407" s="42" t="s">
        <v>2093</v>
      </c>
      <c r="D407" s="42" t="s">
        <v>353</v>
      </c>
      <c r="E407" s="42" t="s">
        <v>463</v>
      </c>
      <c r="F407" s="171">
        <v>1</v>
      </c>
      <c r="G407" s="172">
        <v>26</v>
      </c>
      <c r="H407" s="168" t="s">
        <v>1913</v>
      </c>
      <c r="I407" s="172" t="s">
        <v>2091</v>
      </c>
      <c r="J407" s="273">
        <v>404</v>
      </c>
      <c r="K407" s="42" t="s">
        <v>934</v>
      </c>
      <c r="L407" s="42">
        <v>4103015</v>
      </c>
      <c r="M407" s="42" t="s">
        <v>1356</v>
      </c>
      <c r="N407" s="42">
        <v>410301505</v>
      </c>
      <c r="O407" s="42" t="s">
        <v>1708</v>
      </c>
      <c r="P407" s="42" t="s">
        <v>2041</v>
      </c>
      <c r="Q407" s="42" t="s">
        <v>30</v>
      </c>
      <c r="R407" s="117" t="s">
        <v>1858</v>
      </c>
      <c r="S407" s="116">
        <v>0</v>
      </c>
      <c r="T407" s="117">
        <v>5</v>
      </c>
      <c r="U407" s="80">
        <v>5</v>
      </c>
      <c r="V407" s="116">
        <v>5</v>
      </c>
      <c r="W407" s="116">
        <v>5</v>
      </c>
      <c r="X407" s="116">
        <v>5</v>
      </c>
      <c r="Y407" s="243">
        <v>5</v>
      </c>
      <c r="Z407" s="245">
        <f>IF(
'Tablero de control'!$U407="NP",
 0,
  IF(
     'Tablero de control'!$Q407&lt;&gt;"Reducción",
     'Tablero de control'!$Y407*100/'Tablero de control'!$U407,
     IF(
       'Tablero de control'!$U407&gt;='Tablero de control'!$Y407,
       100,
       IF(
         'Tablero de control'!$S407&lt;='Tablero de control'!$Y407,
         0,
         (('Tablero de control'!$S407-'Tablero de control'!$U407)-('Tablero de control'!$Y407-'Tablero de control'!$U407))*100/('Tablero de control'!$S407-'Tablero de control'!$U407)
       )
     )
   )
)</f>
        <v>100</v>
      </c>
      <c r="AA407" s="254">
        <f>IF('Tablero de control'!$Z407&gt;100,100,'Tablero de control'!$Z407)</f>
        <v>100</v>
      </c>
      <c r="AB407" s="37" t="str">
        <f>IF(
  'Tablero de control'!$U407="NP",
  "NO PROGRAMADA",
  IF(
    OR('Tablero de control'!$Y407="",'Tablero de control'!$Z407&lt;=0),
    "SIN AVANCE",
    IF(
      'Tablero de control'!$Z407&lt;Parametros!$D$4*Parametros!$G$9,
      "MUY DEFICIENTE",
    IF(
      'Tablero de control'!$Z407&lt;Parametros!$D$4*Parametros!$G$8,
      "DEFICIENTE",
   IF(
      'Tablero de control'!$Z407&lt;Parametros!$D$4*Parametros!$G$7,
      "ACEPTABLE",
      IF(
        'Tablero de control'!$Z407&lt;Parametros!$D$4*Parametros!$G$6,
        "BUENO",
        IF(
          'Tablero de control'!$Z407&lt;Parametros!$D$4*Parametros!$G$5,
          "SATISFACTORIO",
          IF(
            'Tablero de control'!$Z407&gt;=Parametros!$D$4*Parametros!$G$4,
            "OPTIMO"
          )
        )
      )
    )
  )
)
)
)</f>
        <v>OPTIMO</v>
      </c>
    </row>
    <row r="408" spans="1:28" s="38" customFormat="1" ht="89.25" customHeight="1" x14ac:dyDescent="0.25">
      <c r="A408" s="286" t="s">
        <v>240</v>
      </c>
      <c r="B408" s="42" t="s">
        <v>254</v>
      </c>
      <c r="C408" s="42" t="s">
        <v>2093</v>
      </c>
      <c r="D408" s="42" t="s">
        <v>353</v>
      </c>
      <c r="E408" s="42" t="s">
        <v>463</v>
      </c>
      <c r="F408" s="171">
        <v>1</v>
      </c>
      <c r="G408" s="172">
        <v>26</v>
      </c>
      <c r="H408" s="168" t="s">
        <v>1913</v>
      </c>
      <c r="I408" s="172" t="s">
        <v>2091</v>
      </c>
      <c r="J408" s="273">
        <v>405</v>
      </c>
      <c r="K408" s="42" t="s">
        <v>935</v>
      </c>
      <c r="L408" s="42">
        <v>4103069</v>
      </c>
      <c r="M408" s="42" t="s">
        <v>90</v>
      </c>
      <c r="N408" s="42">
        <v>410306900</v>
      </c>
      <c r="O408" s="42" t="s">
        <v>1709</v>
      </c>
      <c r="P408" s="42" t="s">
        <v>2041</v>
      </c>
      <c r="Q408" s="42" t="s">
        <v>30</v>
      </c>
      <c r="R408" s="117" t="s">
        <v>1858</v>
      </c>
      <c r="S408" s="116">
        <v>0</v>
      </c>
      <c r="T408" s="117">
        <v>1</v>
      </c>
      <c r="U408" s="80">
        <v>1</v>
      </c>
      <c r="V408" s="116">
        <v>1</v>
      </c>
      <c r="W408" s="116">
        <v>1</v>
      </c>
      <c r="X408" s="116">
        <v>1</v>
      </c>
      <c r="Y408" s="243">
        <v>0.5</v>
      </c>
      <c r="Z408" s="245">
        <f>IF(
'Tablero de control'!$U408="NP",
 0,
  IF(
     'Tablero de control'!$Q408&lt;&gt;"Reducción",
     'Tablero de control'!$Y408*100/'Tablero de control'!$U408,
     IF(
       'Tablero de control'!$U408&gt;='Tablero de control'!$Y408,
       100,
       IF(
         'Tablero de control'!$S408&lt;='Tablero de control'!$Y408,
         0,
         (('Tablero de control'!$S408-'Tablero de control'!$U408)-('Tablero de control'!$Y408-'Tablero de control'!$U408))*100/('Tablero de control'!$S408-'Tablero de control'!$U408)
       )
     )
   )
)</f>
        <v>50</v>
      </c>
      <c r="AA408" s="254">
        <f>IF('Tablero de control'!$Z408&gt;100,100,'Tablero de control'!$Z408)</f>
        <v>50</v>
      </c>
      <c r="AB408" s="37" t="str">
        <f>IF(
  'Tablero de control'!$U408="NP",
  "NO PROGRAMADA",
  IF(
    OR('Tablero de control'!$Y408="",'Tablero de control'!$Z408&lt;=0),
    "SIN AVANCE",
    IF(
      'Tablero de control'!$Z408&lt;Parametros!$D$4*Parametros!$G$9,
      "MUY DEFICIENTE",
    IF(
      'Tablero de control'!$Z408&lt;Parametros!$D$4*Parametros!$G$8,
      "DEFICIENTE",
   IF(
      'Tablero de control'!$Z408&lt;Parametros!$D$4*Parametros!$G$7,
      "ACEPTABLE",
      IF(
        'Tablero de control'!$Z408&lt;Parametros!$D$4*Parametros!$G$6,
        "BUENO",
        IF(
          'Tablero de control'!$Z408&lt;Parametros!$D$4*Parametros!$G$5,
          "SATISFACTORIO",
          IF(
            'Tablero de control'!$Z408&gt;=Parametros!$D$4*Parametros!$G$4,
            "OPTIMO"
          )
        )
      )
    )
  )
)
)
)</f>
        <v>DEFICIENTE</v>
      </c>
    </row>
    <row r="409" spans="1:28" s="38" customFormat="1" ht="89.25" customHeight="1" x14ac:dyDescent="0.25">
      <c r="A409" s="286" t="s">
        <v>240</v>
      </c>
      <c r="B409" s="42" t="s">
        <v>254</v>
      </c>
      <c r="C409" s="42" t="s">
        <v>304</v>
      </c>
      <c r="D409" s="42" t="s">
        <v>353</v>
      </c>
      <c r="E409" s="42" t="s">
        <v>464</v>
      </c>
      <c r="F409" s="170">
        <v>1</v>
      </c>
      <c r="G409" s="170">
        <v>13</v>
      </c>
      <c r="H409" s="170" t="s">
        <v>1913</v>
      </c>
      <c r="I409" s="170" t="s">
        <v>2091</v>
      </c>
      <c r="J409" s="273">
        <v>406</v>
      </c>
      <c r="K409" s="42" t="s">
        <v>936</v>
      </c>
      <c r="L409" s="42">
        <v>4103067</v>
      </c>
      <c r="M409" s="42" t="s">
        <v>63</v>
      </c>
      <c r="N409" s="42">
        <v>410306701</v>
      </c>
      <c r="O409" s="42" t="s">
        <v>1640</v>
      </c>
      <c r="P409" s="42" t="s">
        <v>2028</v>
      </c>
      <c r="Q409" s="42" t="s">
        <v>30</v>
      </c>
      <c r="R409" s="116" t="s">
        <v>1858</v>
      </c>
      <c r="S409" s="116">
        <v>0</v>
      </c>
      <c r="T409" s="116">
        <v>1</v>
      </c>
      <c r="U409" s="80">
        <v>1</v>
      </c>
      <c r="V409" s="116">
        <v>1</v>
      </c>
      <c r="W409" s="116">
        <v>1</v>
      </c>
      <c r="X409" s="116">
        <v>1</v>
      </c>
      <c r="Y409" s="243">
        <v>0.8</v>
      </c>
      <c r="Z409" s="245">
        <f>IF(
'Tablero de control'!$U409="NP",
 0,
  IF(
     'Tablero de control'!$Q409&lt;&gt;"Reducción",
     'Tablero de control'!$Y409*100/'Tablero de control'!$U409,
     IF(
       'Tablero de control'!$U409&gt;='Tablero de control'!$Y409,
       100,
       IF(
         'Tablero de control'!$S409&lt;='Tablero de control'!$Y409,
         0,
         (('Tablero de control'!$S409-'Tablero de control'!$U409)-('Tablero de control'!$Y409-'Tablero de control'!$U409))*100/('Tablero de control'!$S409-'Tablero de control'!$U409)
       )
     )
   )
)</f>
        <v>80</v>
      </c>
      <c r="AA409" s="254">
        <f>IF('Tablero de control'!$Z409&gt;100,100,'Tablero de control'!$Z409)</f>
        <v>80</v>
      </c>
      <c r="AB409" s="37" t="str">
        <f>IF(
  'Tablero de control'!$U409="NP",
  "NO PROGRAMADA",
  IF(
    OR('Tablero de control'!$Y409="",'Tablero de control'!$Z409&lt;=0),
    "SIN AVANCE",
    IF(
      'Tablero de control'!$Z409&lt;Parametros!$D$4*Parametros!$G$9,
      "MUY DEFICIENTE",
    IF(
      'Tablero de control'!$Z409&lt;Parametros!$D$4*Parametros!$G$8,
      "DEFICIENTE",
   IF(
      'Tablero de control'!$Z409&lt;Parametros!$D$4*Parametros!$G$7,
      "ACEPTABLE",
      IF(
        'Tablero de control'!$Z409&lt;Parametros!$D$4*Parametros!$G$6,
        "BUENO",
        IF(
          'Tablero de control'!$Z409&lt;Parametros!$D$4*Parametros!$G$5,
          "SATISFACTORIO",
          IF(
            'Tablero de control'!$Z409&gt;=Parametros!$D$4*Parametros!$G$4,
            "OPTIMO"
          )
        )
      )
    )
  )
)
)
)</f>
        <v>BUENO</v>
      </c>
    </row>
    <row r="410" spans="1:28" s="38" customFormat="1" ht="89.25" customHeight="1" x14ac:dyDescent="0.25">
      <c r="A410" s="286" t="s">
        <v>240</v>
      </c>
      <c r="B410" s="42" t="s">
        <v>254</v>
      </c>
      <c r="C410" s="42" t="s">
        <v>304</v>
      </c>
      <c r="D410" s="42" t="s">
        <v>353</v>
      </c>
      <c r="E410" s="42" t="s">
        <v>464</v>
      </c>
      <c r="F410" s="170">
        <v>1</v>
      </c>
      <c r="G410" s="170">
        <v>13</v>
      </c>
      <c r="H410" s="170" t="s">
        <v>1913</v>
      </c>
      <c r="I410" s="170" t="s">
        <v>2091</v>
      </c>
      <c r="J410" s="273">
        <v>407</v>
      </c>
      <c r="K410" s="42" t="s">
        <v>937</v>
      </c>
      <c r="L410" s="42" t="s">
        <v>1357</v>
      </c>
      <c r="M410" s="42" t="s">
        <v>120</v>
      </c>
      <c r="N410" s="42">
        <v>410306301</v>
      </c>
      <c r="O410" s="42" t="s">
        <v>2095</v>
      </c>
      <c r="P410" s="42" t="s">
        <v>2042</v>
      </c>
      <c r="Q410" s="42" t="s">
        <v>29</v>
      </c>
      <c r="R410" s="117" t="s">
        <v>1858</v>
      </c>
      <c r="S410" s="123">
        <v>1</v>
      </c>
      <c r="T410" s="123">
        <v>32</v>
      </c>
      <c r="U410" s="80">
        <v>5</v>
      </c>
      <c r="V410" s="116">
        <v>15</v>
      </c>
      <c r="W410" s="116">
        <v>12</v>
      </c>
      <c r="X410" s="82" t="s">
        <v>10</v>
      </c>
      <c r="Y410" s="243">
        <v>5</v>
      </c>
      <c r="Z410" s="245">
        <f>IF(
'Tablero de control'!$U410="NP",
 0,
  IF(
     'Tablero de control'!$Q410&lt;&gt;"Reducción",
     'Tablero de control'!$Y410*100/'Tablero de control'!$U410,
     IF(
       'Tablero de control'!$U410&gt;='Tablero de control'!$Y410,
       100,
       IF(
         'Tablero de control'!$S410&lt;='Tablero de control'!$Y410,
         0,
         (('Tablero de control'!$S410-'Tablero de control'!$U410)-('Tablero de control'!$Y410-'Tablero de control'!$U410))*100/('Tablero de control'!$S410-'Tablero de control'!$U410)
       )
     )
   )
)</f>
        <v>100</v>
      </c>
      <c r="AA410" s="254">
        <f>IF('Tablero de control'!$Z410&gt;100,100,'Tablero de control'!$Z410)</f>
        <v>100</v>
      </c>
      <c r="AB410" s="37" t="str">
        <f>IF(
  'Tablero de control'!$U410="NP",
  "NO PROGRAMADA",
  IF(
    OR('Tablero de control'!$Y410="",'Tablero de control'!$Z410&lt;=0),
    "SIN AVANCE",
    IF(
      'Tablero de control'!$Z410&lt;Parametros!$D$4*Parametros!$G$9,
      "MUY DEFICIENTE",
    IF(
      'Tablero de control'!$Z410&lt;Parametros!$D$4*Parametros!$G$8,
      "DEFICIENTE",
   IF(
      'Tablero de control'!$Z410&lt;Parametros!$D$4*Parametros!$G$7,
      "ACEPTABLE",
      IF(
        'Tablero de control'!$Z410&lt;Parametros!$D$4*Parametros!$G$6,
        "BUENO",
        IF(
          'Tablero de control'!$Z410&lt;Parametros!$D$4*Parametros!$G$5,
          "SATISFACTORIO",
          IF(
            'Tablero de control'!$Z410&gt;=Parametros!$D$4*Parametros!$G$4,
            "OPTIMO"
          )
        )
      )
    )
  )
)
)
)</f>
        <v>OPTIMO</v>
      </c>
    </row>
    <row r="411" spans="1:28" s="38" customFormat="1" ht="38.25" customHeight="1" x14ac:dyDescent="0.25">
      <c r="A411" s="286" t="s">
        <v>240</v>
      </c>
      <c r="B411" s="42" t="s">
        <v>254</v>
      </c>
      <c r="C411" s="42" t="s">
        <v>304</v>
      </c>
      <c r="D411" s="42" t="s">
        <v>353</v>
      </c>
      <c r="E411" s="42" t="s">
        <v>464</v>
      </c>
      <c r="F411" s="170">
        <v>1</v>
      </c>
      <c r="G411" s="170">
        <v>13</v>
      </c>
      <c r="H411" s="170" t="s">
        <v>1913</v>
      </c>
      <c r="I411" s="170" t="s">
        <v>2091</v>
      </c>
      <c r="J411" s="273">
        <v>408</v>
      </c>
      <c r="K411" s="42" t="s">
        <v>938</v>
      </c>
      <c r="L411" s="42" t="s">
        <v>1358</v>
      </c>
      <c r="M411" s="42" t="s">
        <v>1359</v>
      </c>
      <c r="N411" s="42">
        <v>410305202</v>
      </c>
      <c r="O411" s="42" t="s">
        <v>186</v>
      </c>
      <c r="P411" s="42" t="s">
        <v>2043</v>
      </c>
      <c r="Q411" s="42" t="s">
        <v>29</v>
      </c>
      <c r="R411" s="117" t="s">
        <v>1858</v>
      </c>
      <c r="S411" s="116">
        <v>0</v>
      </c>
      <c r="T411" s="116">
        <v>64</v>
      </c>
      <c r="U411" s="80">
        <v>14</v>
      </c>
      <c r="V411" s="116">
        <v>20</v>
      </c>
      <c r="W411" s="116">
        <v>20</v>
      </c>
      <c r="X411" s="116">
        <v>10</v>
      </c>
      <c r="Y411" s="243">
        <v>14</v>
      </c>
      <c r="Z411" s="245">
        <f>IF(
'Tablero de control'!$U411="NP",
 0,
  IF(
     'Tablero de control'!$Q411&lt;&gt;"Reducción",
     'Tablero de control'!$Y411*100/'Tablero de control'!$U411,
     IF(
       'Tablero de control'!$U411&gt;='Tablero de control'!$Y411,
       100,
       IF(
         'Tablero de control'!$S411&lt;='Tablero de control'!$Y411,
         0,
         (('Tablero de control'!$S411-'Tablero de control'!$U411)-('Tablero de control'!$Y411-'Tablero de control'!$U411))*100/('Tablero de control'!$S411-'Tablero de control'!$U411)
       )
     )
   )
)</f>
        <v>100</v>
      </c>
      <c r="AA411" s="254">
        <f>IF('Tablero de control'!$Z411&gt;100,100,'Tablero de control'!$Z411)</f>
        <v>100</v>
      </c>
      <c r="AB411" s="37" t="str">
        <f>IF(
  'Tablero de control'!$U411="NP",
  "NO PROGRAMADA",
  IF(
    OR('Tablero de control'!$Y411="",'Tablero de control'!$Z411&lt;=0),
    "SIN AVANCE",
    IF(
      'Tablero de control'!$Z411&lt;Parametros!$D$4*Parametros!$G$9,
      "MUY DEFICIENTE",
    IF(
      'Tablero de control'!$Z411&lt;Parametros!$D$4*Parametros!$G$8,
      "DEFICIENTE",
   IF(
      'Tablero de control'!$Z411&lt;Parametros!$D$4*Parametros!$G$7,
      "ACEPTABLE",
      IF(
        'Tablero de control'!$Z411&lt;Parametros!$D$4*Parametros!$G$6,
        "BUENO",
        IF(
          'Tablero de control'!$Z411&lt;Parametros!$D$4*Parametros!$G$5,
          "SATISFACTORIO",
          IF(
            'Tablero de control'!$Z411&gt;=Parametros!$D$4*Parametros!$G$4,
            "OPTIMO"
          )
        )
      )
    )
  )
)
)
)</f>
        <v>OPTIMO</v>
      </c>
    </row>
    <row r="412" spans="1:28" s="38" customFormat="1" ht="37.5" customHeight="1" x14ac:dyDescent="0.25">
      <c r="A412" s="286" t="s">
        <v>240</v>
      </c>
      <c r="B412" s="42" t="s">
        <v>254</v>
      </c>
      <c r="C412" s="42" t="s">
        <v>304</v>
      </c>
      <c r="D412" s="42" t="s">
        <v>353</v>
      </c>
      <c r="E412" s="42" t="s">
        <v>464</v>
      </c>
      <c r="F412" s="170">
        <v>1</v>
      </c>
      <c r="G412" s="170">
        <v>13</v>
      </c>
      <c r="H412" s="170" t="s">
        <v>1913</v>
      </c>
      <c r="I412" s="170" t="s">
        <v>2091</v>
      </c>
      <c r="J412" s="273">
        <v>409</v>
      </c>
      <c r="K412" s="42" t="s">
        <v>939</v>
      </c>
      <c r="L412" s="42" t="s">
        <v>1360</v>
      </c>
      <c r="M412" s="42" t="s">
        <v>113</v>
      </c>
      <c r="N412" s="42">
        <v>410305002</v>
      </c>
      <c r="O412" s="42" t="s">
        <v>1710</v>
      </c>
      <c r="P412" s="42" t="s">
        <v>2044</v>
      </c>
      <c r="Q412" s="42" t="s">
        <v>30</v>
      </c>
      <c r="R412" s="82" t="s">
        <v>1858</v>
      </c>
      <c r="S412" s="116">
        <v>1</v>
      </c>
      <c r="T412" s="116" t="s">
        <v>1842</v>
      </c>
      <c r="U412" s="80">
        <v>1</v>
      </c>
      <c r="V412" s="116">
        <v>1</v>
      </c>
      <c r="W412" s="116">
        <v>1</v>
      </c>
      <c r="X412" s="116">
        <v>1</v>
      </c>
      <c r="Y412" s="243">
        <v>1</v>
      </c>
      <c r="Z412" s="245">
        <f>IF(
'Tablero de control'!$U412="NP",
 0,
  IF(
     'Tablero de control'!$Q412&lt;&gt;"Reducción",
     'Tablero de control'!$Y412*100/'Tablero de control'!$U412,
     IF(
       'Tablero de control'!$U412&gt;='Tablero de control'!$Y412,
       100,
       IF(
         'Tablero de control'!$S412&lt;='Tablero de control'!$Y412,
         0,
         (('Tablero de control'!$S412-'Tablero de control'!$U412)-('Tablero de control'!$Y412-'Tablero de control'!$U412))*100/('Tablero de control'!$S412-'Tablero de control'!$U412)
       )
     )
   )
)</f>
        <v>100</v>
      </c>
      <c r="AA412" s="254">
        <f>IF('Tablero de control'!$Z412&gt;100,100,'Tablero de control'!$Z412)</f>
        <v>100</v>
      </c>
      <c r="AB412" s="37" t="str">
        <f>IF(
  'Tablero de control'!$U412="NP",
  "NO PROGRAMADA",
  IF(
    OR('Tablero de control'!$Y412="",'Tablero de control'!$Z412&lt;=0),
    "SIN AVANCE",
    IF(
      'Tablero de control'!$Z412&lt;Parametros!$D$4*Parametros!$G$9,
      "MUY DEFICIENTE",
    IF(
      'Tablero de control'!$Z412&lt;Parametros!$D$4*Parametros!$G$8,
      "DEFICIENTE",
   IF(
      'Tablero de control'!$Z412&lt;Parametros!$D$4*Parametros!$G$7,
      "ACEPTABLE",
      IF(
        'Tablero de control'!$Z412&lt;Parametros!$D$4*Parametros!$G$6,
        "BUENO",
        IF(
          'Tablero de control'!$Z412&lt;Parametros!$D$4*Parametros!$G$5,
          "SATISFACTORIO",
          IF(
            'Tablero de control'!$Z412&gt;=Parametros!$D$4*Parametros!$G$4,
            "OPTIMO"
          )
        )
      )
    )
  )
)
)
)</f>
        <v>OPTIMO</v>
      </c>
    </row>
    <row r="413" spans="1:28" s="38" customFormat="1" ht="38.25" customHeight="1" x14ac:dyDescent="0.25">
      <c r="A413" s="286" t="s">
        <v>240</v>
      </c>
      <c r="B413" s="42" t="s">
        <v>254</v>
      </c>
      <c r="C413" s="42" t="s">
        <v>304</v>
      </c>
      <c r="D413" s="42" t="s">
        <v>353</v>
      </c>
      <c r="E413" s="42" t="s">
        <v>464</v>
      </c>
      <c r="F413" s="170">
        <v>1</v>
      </c>
      <c r="G413" s="170">
        <v>13</v>
      </c>
      <c r="H413" s="170" t="s">
        <v>1913</v>
      </c>
      <c r="I413" s="170" t="s">
        <v>2091</v>
      </c>
      <c r="J413" s="273">
        <v>410</v>
      </c>
      <c r="K413" s="42" t="s">
        <v>940</v>
      </c>
      <c r="L413" s="42" t="s">
        <v>1361</v>
      </c>
      <c r="M413" s="42" t="s">
        <v>1362</v>
      </c>
      <c r="N413" s="42">
        <v>410302500</v>
      </c>
      <c r="O413" s="42" t="s">
        <v>1362</v>
      </c>
      <c r="P413" s="42" t="s">
        <v>2044</v>
      </c>
      <c r="Q413" s="42" t="s">
        <v>30</v>
      </c>
      <c r="R413" s="117" t="s">
        <v>1858</v>
      </c>
      <c r="S413" s="116">
        <v>0</v>
      </c>
      <c r="T413" s="116">
        <v>1</v>
      </c>
      <c r="U413" s="81" t="s">
        <v>10</v>
      </c>
      <c r="V413" s="116">
        <v>1</v>
      </c>
      <c r="W413" s="116">
        <v>1</v>
      </c>
      <c r="X413" s="116">
        <v>1</v>
      </c>
      <c r="Y413" s="243">
        <v>0</v>
      </c>
      <c r="Z413" s="245">
        <f>IF(
'Tablero de control'!$U413="NP",
 0,
  IF(
     'Tablero de control'!$Q413&lt;&gt;"Reducción",
     'Tablero de control'!$Y413*100/'Tablero de control'!$U413,
     IF(
       'Tablero de control'!$U413&gt;='Tablero de control'!$Y413,
       100,
       IF(
         'Tablero de control'!$S413&lt;='Tablero de control'!$Y413,
         0,
         (('Tablero de control'!$S413-'Tablero de control'!$U413)-('Tablero de control'!$Y413-'Tablero de control'!$U413))*100/('Tablero de control'!$S413-'Tablero de control'!$U413)
       )
     )
   )
)</f>
        <v>0</v>
      </c>
      <c r="AA413" s="254">
        <f>IF('Tablero de control'!$Z413&gt;100,100,'Tablero de control'!$Z413)</f>
        <v>0</v>
      </c>
      <c r="AB413" s="37" t="str">
        <f>IF(
  'Tablero de control'!$U413="NP",
  "NO PROGRAMADA",
  IF(
    OR('Tablero de control'!$Y413="",'Tablero de control'!$Z413&lt;=0),
    "SIN AVANCE",
    IF(
      'Tablero de control'!$Z413&lt;Parametros!$D$4*Parametros!$G$9,
      "MUY DEFICIENTE",
    IF(
      'Tablero de control'!$Z413&lt;Parametros!$D$4*Parametros!$G$8,
      "DEFICIENTE",
   IF(
      'Tablero de control'!$Z413&lt;Parametros!$D$4*Parametros!$G$7,
      "ACEPTABLE",
      IF(
        'Tablero de control'!$Z413&lt;Parametros!$D$4*Parametros!$G$6,
        "BUENO",
        IF(
          'Tablero de control'!$Z413&lt;Parametros!$D$4*Parametros!$G$5,
          "SATISFACTORIO",
          IF(
            'Tablero de control'!$Z413&gt;=Parametros!$D$4*Parametros!$G$4,
            "OPTIMO"
          )
        )
      )
    )
  )
)
)
)</f>
        <v>NO PROGRAMADA</v>
      </c>
    </row>
    <row r="414" spans="1:28" s="38" customFormat="1" ht="42" customHeight="1" x14ac:dyDescent="0.25">
      <c r="A414" s="286" t="s">
        <v>240</v>
      </c>
      <c r="B414" s="42" t="s">
        <v>254</v>
      </c>
      <c r="C414" s="42" t="s">
        <v>305</v>
      </c>
      <c r="D414" s="42" t="s">
        <v>353</v>
      </c>
      <c r="E414" s="42" t="s">
        <v>2096</v>
      </c>
      <c r="F414" s="115">
        <v>0</v>
      </c>
      <c r="G414" s="115">
        <v>1</v>
      </c>
      <c r="H414" s="115" t="s">
        <v>1913</v>
      </c>
      <c r="I414" s="115" t="s">
        <v>2091</v>
      </c>
      <c r="J414" s="273">
        <v>411</v>
      </c>
      <c r="K414" s="42" t="s">
        <v>2097</v>
      </c>
      <c r="L414" s="42" t="s">
        <v>1348</v>
      </c>
      <c r="M414" s="42" t="s">
        <v>63</v>
      </c>
      <c r="N414" s="42">
        <v>410306700</v>
      </c>
      <c r="O414" s="42" t="s">
        <v>167</v>
      </c>
      <c r="P414" s="42" t="s">
        <v>2045</v>
      </c>
      <c r="Q414" s="42" t="s">
        <v>30</v>
      </c>
      <c r="R414" s="117" t="s">
        <v>1858</v>
      </c>
      <c r="S414" s="117">
        <v>0</v>
      </c>
      <c r="T414" s="117">
        <v>1</v>
      </c>
      <c r="U414" s="80">
        <v>1</v>
      </c>
      <c r="V414" s="117">
        <v>1</v>
      </c>
      <c r="W414" s="117">
        <v>1</v>
      </c>
      <c r="X414" s="117">
        <v>1</v>
      </c>
      <c r="Y414" s="243">
        <v>1</v>
      </c>
      <c r="Z414" s="245">
        <f>IF(
'Tablero de control'!$U414="NP",
 0,
  IF(
     'Tablero de control'!$Q414&lt;&gt;"Reducción",
     'Tablero de control'!$Y414*100/'Tablero de control'!$U414,
     IF(
       'Tablero de control'!$U414&gt;='Tablero de control'!$Y414,
       100,
       IF(
         'Tablero de control'!$S414&lt;='Tablero de control'!$Y414,
         0,
         (('Tablero de control'!$S414-'Tablero de control'!$U414)-('Tablero de control'!$Y414-'Tablero de control'!$U414))*100/('Tablero de control'!$S414-'Tablero de control'!$U414)
       )
     )
   )
)</f>
        <v>100</v>
      </c>
      <c r="AA414" s="254">
        <f>IF('Tablero de control'!$Z414&gt;100,100,'Tablero de control'!$Z414)</f>
        <v>100</v>
      </c>
      <c r="AB414" s="37" t="str">
        <f>IF(
  'Tablero de control'!$U414="NP",
  "NO PROGRAMADA",
  IF(
    OR('Tablero de control'!$Y414="",'Tablero de control'!$Z414&lt;=0),
    "SIN AVANCE",
    IF(
      'Tablero de control'!$Z414&lt;Parametros!$D$4*Parametros!$G$9,
      "MUY DEFICIENTE",
    IF(
      'Tablero de control'!$Z414&lt;Parametros!$D$4*Parametros!$G$8,
      "DEFICIENTE",
   IF(
      'Tablero de control'!$Z414&lt;Parametros!$D$4*Parametros!$G$7,
      "ACEPTABLE",
      IF(
        'Tablero de control'!$Z414&lt;Parametros!$D$4*Parametros!$G$6,
        "BUENO",
        IF(
          'Tablero de control'!$Z414&lt;Parametros!$D$4*Parametros!$G$5,
          "SATISFACTORIO",
          IF(
            'Tablero de control'!$Z414&gt;=Parametros!$D$4*Parametros!$G$4,
            "OPTIMO"
          )
        )
      )
    )
  )
)
)
)</f>
        <v>OPTIMO</v>
      </c>
    </row>
    <row r="415" spans="1:28" s="38" customFormat="1" ht="60" customHeight="1" x14ac:dyDescent="0.25">
      <c r="A415" s="286" t="s">
        <v>240</v>
      </c>
      <c r="B415" s="42" t="s">
        <v>254</v>
      </c>
      <c r="C415" s="42" t="s">
        <v>305</v>
      </c>
      <c r="D415" s="42" t="s">
        <v>353</v>
      </c>
      <c r="E415" s="42" t="s">
        <v>2096</v>
      </c>
      <c r="F415" s="115">
        <v>0</v>
      </c>
      <c r="G415" s="115">
        <v>1</v>
      </c>
      <c r="H415" s="115" t="s">
        <v>1913</v>
      </c>
      <c r="I415" s="115" t="s">
        <v>2091</v>
      </c>
      <c r="J415" s="273">
        <v>412</v>
      </c>
      <c r="K415" s="42" t="s">
        <v>941</v>
      </c>
      <c r="L415" s="42" t="s">
        <v>1358</v>
      </c>
      <c r="M415" s="42" t="s">
        <v>1359</v>
      </c>
      <c r="N415" s="42">
        <v>410305202</v>
      </c>
      <c r="O415" s="42" t="s">
        <v>186</v>
      </c>
      <c r="P415" s="42" t="s">
        <v>2045</v>
      </c>
      <c r="Q415" s="42" t="s">
        <v>29</v>
      </c>
      <c r="R415" s="117" t="s">
        <v>1858</v>
      </c>
      <c r="S415" s="117">
        <v>0</v>
      </c>
      <c r="T415" s="117">
        <v>13</v>
      </c>
      <c r="U415" s="80">
        <v>3</v>
      </c>
      <c r="V415" s="117">
        <v>5</v>
      </c>
      <c r="W415" s="117">
        <v>5</v>
      </c>
      <c r="X415" s="82" t="s">
        <v>10</v>
      </c>
      <c r="Y415" s="243">
        <v>3</v>
      </c>
      <c r="Z415" s="245">
        <f>IF(
'Tablero de control'!$U415="NP",
 0,
  IF(
     'Tablero de control'!$Q415&lt;&gt;"Reducción",
     'Tablero de control'!$Y415*100/'Tablero de control'!$U415,
     IF(
       'Tablero de control'!$U415&gt;='Tablero de control'!$Y415,
       100,
       IF(
         'Tablero de control'!$S415&lt;='Tablero de control'!$Y415,
         0,
         (('Tablero de control'!$S415-'Tablero de control'!$U415)-('Tablero de control'!$Y415-'Tablero de control'!$U415))*100/('Tablero de control'!$S415-'Tablero de control'!$U415)
       )
     )
   )
)</f>
        <v>100</v>
      </c>
      <c r="AA415" s="254">
        <f>IF('Tablero de control'!$Z415&gt;100,100,'Tablero de control'!$Z415)</f>
        <v>100</v>
      </c>
      <c r="AB415" s="37" t="str">
        <f>IF(
  'Tablero de control'!$U415="NP",
  "NO PROGRAMADA",
  IF(
    OR('Tablero de control'!$Y415="",'Tablero de control'!$Z415&lt;=0),
    "SIN AVANCE",
    IF(
      'Tablero de control'!$Z415&lt;Parametros!$D$4*Parametros!$G$9,
      "MUY DEFICIENTE",
    IF(
      'Tablero de control'!$Z415&lt;Parametros!$D$4*Parametros!$G$8,
      "DEFICIENTE",
   IF(
      'Tablero de control'!$Z415&lt;Parametros!$D$4*Parametros!$G$7,
      "ACEPTABLE",
      IF(
        'Tablero de control'!$Z415&lt;Parametros!$D$4*Parametros!$G$6,
        "BUENO",
        IF(
          'Tablero de control'!$Z415&lt;Parametros!$D$4*Parametros!$G$5,
          "SATISFACTORIO",
          IF(
            'Tablero de control'!$Z415&gt;=Parametros!$D$4*Parametros!$G$4,
            "OPTIMO"
          )
        )
      )
    )
  )
)
)
)</f>
        <v>OPTIMO</v>
      </c>
    </row>
    <row r="416" spans="1:28" s="38" customFormat="1" ht="60.75" customHeight="1" x14ac:dyDescent="0.25">
      <c r="A416" s="286" t="s">
        <v>241</v>
      </c>
      <c r="B416" s="42" t="s">
        <v>255</v>
      </c>
      <c r="C416" s="42" t="s">
        <v>306</v>
      </c>
      <c r="D416" s="42" t="s">
        <v>354</v>
      </c>
      <c r="E416" s="42" t="s">
        <v>465</v>
      </c>
      <c r="F416" s="61">
        <v>0.67</v>
      </c>
      <c r="G416" s="61">
        <v>0.6</v>
      </c>
      <c r="H416" s="61" t="s">
        <v>1914</v>
      </c>
      <c r="I416" s="61" t="s">
        <v>1948</v>
      </c>
      <c r="J416" s="273">
        <v>413</v>
      </c>
      <c r="K416" s="42" t="s">
        <v>942</v>
      </c>
      <c r="L416" s="42">
        <v>1704010</v>
      </c>
      <c r="M416" s="42" t="s">
        <v>1363</v>
      </c>
      <c r="N416" s="42">
        <v>170401000</v>
      </c>
      <c r="O416" s="42" t="s">
        <v>1711</v>
      </c>
      <c r="P416" s="42" t="s">
        <v>2046</v>
      </c>
      <c r="Q416" s="42" t="s">
        <v>29</v>
      </c>
      <c r="R416" s="63" t="s">
        <v>1858</v>
      </c>
      <c r="S416" s="75" t="s">
        <v>9</v>
      </c>
      <c r="T416" s="63">
        <v>70</v>
      </c>
      <c r="U416" s="80">
        <v>10</v>
      </c>
      <c r="V416" s="79">
        <v>15</v>
      </c>
      <c r="W416" s="79">
        <v>20</v>
      </c>
      <c r="X416" s="92">
        <v>25</v>
      </c>
      <c r="Y416" s="243">
        <v>10</v>
      </c>
      <c r="Z416" s="245">
        <f>IF(
'Tablero de control'!$U416="NP",
 0,
  IF(
     'Tablero de control'!$Q416&lt;&gt;"Reducción",
     'Tablero de control'!$Y416*100/'Tablero de control'!$U416,
     IF(
       'Tablero de control'!$U416&gt;='Tablero de control'!$Y416,
       100,
       IF(
         'Tablero de control'!$S416&lt;='Tablero de control'!$Y416,
         0,
         (('Tablero de control'!$S416-'Tablero de control'!$U416)-('Tablero de control'!$Y416-'Tablero de control'!$U416))*100/('Tablero de control'!$S416-'Tablero de control'!$U416)
       )
     )
   )
)</f>
        <v>100</v>
      </c>
      <c r="AA416" s="254">
        <f>IF('Tablero de control'!$Z416&gt;100,100,'Tablero de control'!$Z416)</f>
        <v>100</v>
      </c>
      <c r="AB416" s="37" t="str">
        <f>IF(
  'Tablero de control'!$U416="NP",
  "NO PROGRAMADA",
  IF(
    OR('Tablero de control'!$Y416="",'Tablero de control'!$Z416&lt;=0),
    "SIN AVANCE",
    IF(
      'Tablero de control'!$Z416&lt;Parametros!$D$4*Parametros!$G$9,
      "MUY DEFICIENTE",
    IF(
      'Tablero de control'!$Z416&lt;Parametros!$D$4*Parametros!$G$8,
      "DEFICIENTE",
   IF(
      'Tablero de control'!$Z416&lt;Parametros!$D$4*Parametros!$G$7,
      "ACEPTABLE",
      IF(
        'Tablero de control'!$Z416&lt;Parametros!$D$4*Parametros!$G$6,
        "BUENO",
        IF(
          'Tablero de control'!$Z416&lt;Parametros!$D$4*Parametros!$G$5,
          "SATISFACTORIO",
          IF(
            'Tablero de control'!$Z416&gt;=Parametros!$D$4*Parametros!$G$4,
            "OPTIMO"
          )
        )
      )
    )
  )
)
)
)</f>
        <v>OPTIMO</v>
      </c>
    </row>
    <row r="417" spans="1:28" s="38" customFormat="1" ht="78.75" customHeight="1" x14ac:dyDescent="0.25">
      <c r="A417" s="286" t="s">
        <v>241</v>
      </c>
      <c r="B417" s="42" t="s">
        <v>255</v>
      </c>
      <c r="C417" s="42" t="s">
        <v>306</v>
      </c>
      <c r="D417" s="42" t="s">
        <v>354</v>
      </c>
      <c r="E417" s="42" t="s">
        <v>465</v>
      </c>
      <c r="F417" s="61">
        <v>0.67</v>
      </c>
      <c r="G417" s="61">
        <v>0.6</v>
      </c>
      <c r="H417" s="61" t="s">
        <v>1914</v>
      </c>
      <c r="I417" s="61" t="s">
        <v>1948</v>
      </c>
      <c r="J417" s="273">
        <v>414</v>
      </c>
      <c r="K417" s="42" t="s">
        <v>943</v>
      </c>
      <c r="L417" s="42" t="s">
        <v>1364</v>
      </c>
      <c r="M417" s="42" t="s">
        <v>1365</v>
      </c>
      <c r="N417" s="42">
        <v>170401400</v>
      </c>
      <c r="O417" s="42" t="s">
        <v>1712</v>
      </c>
      <c r="P417" s="42" t="s">
        <v>2046</v>
      </c>
      <c r="Q417" s="42" t="s">
        <v>29</v>
      </c>
      <c r="R417" s="63" t="s">
        <v>1858</v>
      </c>
      <c r="S417" s="75" t="s">
        <v>9</v>
      </c>
      <c r="T417" s="63">
        <v>8</v>
      </c>
      <c r="U417" s="80">
        <v>2</v>
      </c>
      <c r="V417" s="79">
        <v>2</v>
      </c>
      <c r="W417" s="79">
        <v>2</v>
      </c>
      <c r="X417" s="92">
        <v>2</v>
      </c>
      <c r="Y417" s="243">
        <v>0</v>
      </c>
      <c r="Z417" s="245">
        <f>IF(
'Tablero de control'!$U417="NP",
 0,
  IF(
     'Tablero de control'!$Q417&lt;&gt;"Reducción",
     'Tablero de control'!$Y417*100/'Tablero de control'!$U417,
     IF(
       'Tablero de control'!$U417&gt;='Tablero de control'!$Y417,
       100,
       IF(
         'Tablero de control'!$S417&lt;='Tablero de control'!$Y417,
         0,
         (('Tablero de control'!$S417-'Tablero de control'!$U417)-('Tablero de control'!$Y417-'Tablero de control'!$U417))*100/('Tablero de control'!$S417-'Tablero de control'!$U417)
       )
     )
   )
)</f>
        <v>0</v>
      </c>
      <c r="AA417" s="254">
        <f>IF('Tablero de control'!$Z417&gt;100,100,'Tablero de control'!$Z417)</f>
        <v>0</v>
      </c>
      <c r="AB417" s="37" t="str">
        <f>IF(
  'Tablero de control'!$U417="NP",
  "NO PROGRAMADA",
  IF(
    OR('Tablero de control'!$Y417="",'Tablero de control'!$Z417&lt;=0),
    "SIN AVANCE",
    IF(
      'Tablero de control'!$Z417&lt;Parametros!$D$4*Parametros!$G$9,
      "MUY DEFICIENTE",
    IF(
      'Tablero de control'!$Z417&lt;Parametros!$D$4*Parametros!$G$8,
      "DEFICIENTE",
   IF(
      'Tablero de control'!$Z417&lt;Parametros!$D$4*Parametros!$G$7,
      "ACEPTABLE",
      IF(
        'Tablero de control'!$Z417&lt;Parametros!$D$4*Parametros!$G$6,
        "BUENO",
        IF(
          'Tablero de control'!$Z417&lt;Parametros!$D$4*Parametros!$G$5,
          "SATISFACTORIO",
          IF(
            'Tablero de control'!$Z417&gt;=Parametros!$D$4*Parametros!$G$4,
            "OPTIMO"
          )
        )
      )
    )
  )
)
)
)</f>
        <v>SIN AVANCE</v>
      </c>
    </row>
    <row r="418" spans="1:28" s="38" customFormat="1" ht="89.25" customHeight="1" x14ac:dyDescent="0.25">
      <c r="A418" s="286" t="s">
        <v>241</v>
      </c>
      <c r="B418" s="42" t="s">
        <v>255</v>
      </c>
      <c r="C418" s="42" t="s">
        <v>307</v>
      </c>
      <c r="D418" s="42" t="s">
        <v>354</v>
      </c>
      <c r="E418" s="42" t="s">
        <v>466</v>
      </c>
      <c r="F418" s="71">
        <v>0.192</v>
      </c>
      <c r="G418" s="71">
        <v>0.222</v>
      </c>
      <c r="H418" s="71" t="s">
        <v>1914</v>
      </c>
      <c r="I418" s="71" t="s">
        <v>1949</v>
      </c>
      <c r="J418" s="273">
        <v>415</v>
      </c>
      <c r="K418" s="42" t="s">
        <v>944</v>
      </c>
      <c r="L418" s="42" t="s">
        <v>1366</v>
      </c>
      <c r="M418" s="42" t="s">
        <v>77</v>
      </c>
      <c r="N418" s="42">
        <v>170200700</v>
      </c>
      <c r="O418" s="42" t="s">
        <v>1713</v>
      </c>
      <c r="P418" s="42" t="s">
        <v>2046</v>
      </c>
      <c r="Q418" s="42" t="s">
        <v>29</v>
      </c>
      <c r="R418" s="63" t="s">
        <v>1858</v>
      </c>
      <c r="S418" s="76">
        <v>5</v>
      </c>
      <c r="T418" s="63">
        <v>26</v>
      </c>
      <c r="U418" s="80">
        <v>6</v>
      </c>
      <c r="V418" s="76">
        <v>6</v>
      </c>
      <c r="W418" s="76">
        <v>8</v>
      </c>
      <c r="X418" s="76">
        <v>6</v>
      </c>
      <c r="Y418" s="243">
        <v>4</v>
      </c>
      <c r="Z418" s="245">
        <f>IF(
'Tablero de control'!$U418="NP",
 0,
  IF(
     'Tablero de control'!$Q418&lt;&gt;"Reducción",
     'Tablero de control'!$Y418*100/'Tablero de control'!$U418,
     IF(
       'Tablero de control'!$U418&gt;='Tablero de control'!$Y418,
       100,
       IF(
         'Tablero de control'!$S418&lt;='Tablero de control'!$Y418,
         0,
         (('Tablero de control'!$S418-'Tablero de control'!$U418)-('Tablero de control'!$Y418-'Tablero de control'!$U418))*100/('Tablero de control'!$S418-'Tablero de control'!$U418)
       )
     )
   )
)</f>
        <v>66.666666666666671</v>
      </c>
      <c r="AA418" s="254">
        <f>IF('Tablero de control'!$Z418&gt;100,100,'Tablero de control'!$Z418)</f>
        <v>66.666666666666671</v>
      </c>
      <c r="AB418" s="37" t="str">
        <f>IF(
  'Tablero de control'!$U418="NP",
  "NO PROGRAMADA",
  IF(
    OR('Tablero de control'!$Y418="",'Tablero de control'!$Z418&lt;=0),
    "SIN AVANCE",
    IF(
      'Tablero de control'!$Z418&lt;Parametros!$D$4*Parametros!$G$9,
      "MUY DEFICIENTE",
    IF(
      'Tablero de control'!$Z418&lt;Parametros!$D$4*Parametros!$G$8,
      "DEFICIENTE",
   IF(
      'Tablero de control'!$Z418&lt;Parametros!$D$4*Parametros!$G$7,
      "ACEPTABLE",
      IF(
        'Tablero de control'!$Z418&lt;Parametros!$D$4*Parametros!$G$6,
        "BUENO",
        IF(
          'Tablero de control'!$Z418&lt;Parametros!$D$4*Parametros!$G$5,
          "SATISFACTORIO",
          IF(
            'Tablero de control'!$Z418&gt;=Parametros!$D$4*Parametros!$G$4,
            "OPTIMO"
          )
        )
      )
    )
  )
)
)
)</f>
        <v>ACEPTABLE</v>
      </c>
    </row>
    <row r="419" spans="1:28" s="38" customFormat="1" ht="89.25" customHeight="1" x14ac:dyDescent="0.25">
      <c r="A419" s="286" t="s">
        <v>241</v>
      </c>
      <c r="B419" s="42" t="s">
        <v>255</v>
      </c>
      <c r="C419" s="42" t="s">
        <v>307</v>
      </c>
      <c r="D419" s="42" t="s">
        <v>354</v>
      </c>
      <c r="E419" s="42" t="s">
        <v>466</v>
      </c>
      <c r="F419" s="71">
        <v>0.192</v>
      </c>
      <c r="G419" s="71">
        <v>0.222</v>
      </c>
      <c r="H419" s="71" t="s">
        <v>1914</v>
      </c>
      <c r="I419" s="71" t="s">
        <v>1949</v>
      </c>
      <c r="J419" s="273">
        <v>416</v>
      </c>
      <c r="K419" s="42" t="s">
        <v>945</v>
      </c>
      <c r="L419" s="42" t="s">
        <v>1367</v>
      </c>
      <c r="M419" s="42" t="s">
        <v>1368</v>
      </c>
      <c r="N419" s="42">
        <v>170200900</v>
      </c>
      <c r="O419" s="42" t="s">
        <v>1714</v>
      </c>
      <c r="P419" s="42" t="s">
        <v>2046</v>
      </c>
      <c r="Q419" s="42" t="s">
        <v>29</v>
      </c>
      <c r="R419" s="63" t="s">
        <v>1858</v>
      </c>
      <c r="S419" s="75" t="s">
        <v>9</v>
      </c>
      <c r="T419" s="63">
        <v>5000</v>
      </c>
      <c r="U419" s="80">
        <v>1000</v>
      </c>
      <c r="V419" s="76">
        <v>1000</v>
      </c>
      <c r="W419" s="76">
        <v>1000</v>
      </c>
      <c r="X419" s="76">
        <v>2000</v>
      </c>
      <c r="Y419" s="243">
        <v>1000</v>
      </c>
      <c r="Z419" s="245">
        <f>IF(
'Tablero de control'!$U419="NP",
 0,
  IF(
     'Tablero de control'!$Q419&lt;&gt;"Reducción",
     'Tablero de control'!$Y419*100/'Tablero de control'!$U419,
     IF(
       'Tablero de control'!$U419&gt;='Tablero de control'!$Y419,
       100,
       IF(
         'Tablero de control'!$S419&lt;='Tablero de control'!$Y419,
         0,
         (('Tablero de control'!$S419-'Tablero de control'!$U419)-('Tablero de control'!$Y419-'Tablero de control'!$U419))*100/('Tablero de control'!$S419-'Tablero de control'!$U419)
       )
     )
   )
)</f>
        <v>100</v>
      </c>
      <c r="AA419" s="254">
        <f>IF('Tablero de control'!$Z419&gt;100,100,'Tablero de control'!$Z419)</f>
        <v>100</v>
      </c>
      <c r="AB419" s="37" t="str">
        <f>IF(
  'Tablero de control'!$U419="NP",
  "NO PROGRAMADA",
  IF(
    OR('Tablero de control'!$Y419="",'Tablero de control'!$Z419&lt;=0),
    "SIN AVANCE",
    IF(
      'Tablero de control'!$Z419&lt;Parametros!$D$4*Parametros!$G$9,
      "MUY DEFICIENTE",
    IF(
      'Tablero de control'!$Z419&lt;Parametros!$D$4*Parametros!$G$8,
      "DEFICIENTE",
   IF(
      'Tablero de control'!$Z419&lt;Parametros!$D$4*Parametros!$G$7,
      "ACEPTABLE",
      IF(
        'Tablero de control'!$Z419&lt;Parametros!$D$4*Parametros!$G$6,
        "BUENO",
        IF(
          'Tablero de control'!$Z419&lt;Parametros!$D$4*Parametros!$G$5,
          "SATISFACTORIO",
          IF(
            'Tablero de control'!$Z419&gt;=Parametros!$D$4*Parametros!$G$4,
            "OPTIMO"
          )
        )
      )
    )
  )
)
)
)</f>
        <v>OPTIMO</v>
      </c>
    </row>
    <row r="420" spans="1:28" s="38" customFormat="1" ht="89.25" customHeight="1" x14ac:dyDescent="0.25">
      <c r="A420" s="286" t="s">
        <v>241</v>
      </c>
      <c r="B420" s="42" t="s">
        <v>255</v>
      </c>
      <c r="C420" s="42" t="s">
        <v>307</v>
      </c>
      <c r="D420" s="42" t="s">
        <v>354</v>
      </c>
      <c r="E420" s="42" t="s">
        <v>466</v>
      </c>
      <c r="F420" s="71">
        <v>0.192</v>
      </c>
      <c r="G420" s="71">
        <v>0.222</v>
      </c>
      <c r="H420" s="71" t="s">
        <v>1914</v>
      </c>
      <c r="I420" s="71" t="s">
        <v>1949</v>
      </c>
      <c r="J420" s="273">
        <v>417</v>
      </c>
      <c r="K420" s="42" t="s">
        <v>946</v>
      </c>
      <c r="L420" s="42" t="s">
        <v>1369</v>
      </c>
      <c r="M420" s="42" t="s">
        <v>1370</v>
      </c>
      <c r="N420" s="42">
        <v>170202500</v>
      </c>
      <c r="O420" s="42" t="s">
        <v>1715</v>
      </c>
      <c r="P420" s="42" t="s">
        <v>2046</v>
      </c>
      <c r="Q420" s="42" t="s">
        <v>29</v>
      </c>
      <c r="R420" s="63" t="s">
        <v>1858</v>
      </c>
      <c r="S420" s="76">
        <v>4</v>
      </c>
      <c r="T420" s="63">
        <v>9</v>
      </c>
      <c r="U420" s="80">
        <v>1</v>
      </c>
      <c r="V420" s="76">
        <v>2</v>
      </c>
      <c r="W420" s="76">
        <v>3</v>
      </c>
      <c r="X420" s="76">
        <v>3</v>
      </c>
      <c r="Y420" s="243">
        <v>1</v>
      </c>
      <c r="Z420" s="245">
        <f>IF(
'Tablero de control'!$U420="NP",
 0,
  IF(
     'Tablero de control'!$Q420&lt;&gt;"Reducción",
     'Tablero de control'!$Y420*100/'Tablero de control'!$U420,
     IF(
       'Tablero de control'!$U420&gt;='Tablero de control'!$Y420,
       100,
       IF(
         'Tablero de control'!$S420&lt;='Tablero de control'!$Y420,
         0,
         (('Tablero de control'!$S420-'Tablero de control'!$U420)-('Tablero de control'!$Y420-'Tablero de control'!$U420))*100/('Tablero de control'!$S420-'Tablero de control'!$U420)
       )
     )
   )
)</f>
        <v>100</v>
      </c>
      <c r="AA420" s="254">
        <f>IF('Tablero de control'!$Z420&gt;100,100,'Tablero de control'!$Z420)</f>
        <v>100</v>
      </c>
      <c r="AB420" s="37" t="str">
        <f>IF(
  'Tablero de control'!$U420="NP",
  "NO PROGRAMADA",
  IF(
    OR('Tablero de control'!$Y420="",'Tablero de control'!$Z420&lt;=0),
    "SIN AVANCE",
    IF(
      'Tablero de control'!$Z420&lt;Parametros!$D$4*Parametros!$G$9,
      "MUY DEFICIENTE",
    IF(
      'Tablero de control'!$Z420&lt;Parametros!$D$4*Parametros!$G$8,
      "DEFICIENTE",
   IF(
      'Tablero de control'!$Z420&lt;Parametros!$D$4*Parametros!$G$7,
      "ACEPTABLE",
      IF(
        'Tablero de control'!$Z420&lt;Parametros!$D$4*Parametros!$G$6,
        "BUENO",
        IF(
          'Tablero de control'!$Z420&lt;Parametros!$D$4*Parametros!$G$5,
          "SATISFACTORIO",
          IF(
            'Tablero de control'!$Z420&gt;=Parametros!$D$4*Parametros!$G$4,
            "OPTIMO"
          )
        )
      )
    )
  )
)
)
)</f>
        <v>OPTIMO</v>
      </c>
    </row>
    <row r="421" spans="1:28" s="38" customFormat="1" ht="89.25" customHeight="1" x14ac:dyDescent="0.25">
      <c r="A421" s="286" t="s">
        <v>241</v>
      </c>
      <c r="B421" s="42" t="s">
        <v>255</v>
      </c>
      <c r="C421" s="42" t="s">
        <v>307</v>
      </c>
      <c r="D421" s="42" t="s">
        <v>354</v>
      </c>
      <c r="E421" s="42" t="s">
        <v>466</v>
      </c>
      <c r="F421" s="71">
        <v>0.192</v>
      </c>
      <c r="G421" s="71">
        <v>0.222</v>
      </c>
      <c r="H421" s="71" t="s">
        <v>1914</v>
      </c>
      <c r="I421" s="71" t="s">
        <v>1949</v>
      </c>
      <c r="J421" s="273">
        <v>418</v>
      </c>
      <c r="K421" s="42" t="s">
        <v>947</v>
      </c>
      <c r="L421" s="42" t="s">
        <v>1371</v>
      </c>
      <c r="M421" s="42" t="s">
        <v>1372</v>
      </c>
      <c r="N421" s="42">
        <v>170202300</v>
      </c>
      <c r="O421" s="42" t="s">
        <v>1716</v>
      </c>
      <c r="P421" s="42" t="s">
        <v>2046</v>
      </c>
      <c r="Q421" s="42" t="s">
        <v>29</v>
      </c>
      <c r="R421" s="63" t="s">
        <v>1858</v>
      </c>
      <c r="S421" s="63">
        <v>1</v>
      </c>
      <c r="T421" s="63">
        <v>4</v>
      </c>
      <c r="U421" s="80">
        <v>1</v>
      </c>
      <c r="V421" s="63">
        <v>1</v>
      </c>
      <c r="W421" s="63">
        <v>1</v>
      </c>
      <c r="X421" s="63">
        <v>1</v>
      </c>
      <c r="Y421" s="243">
        <v>0.7</v>
      </c>
      <c r="Z421" s="245">
        <f>IF(
'Tablero de control'!$U421="NP",
 0,
  IF(
     'Tablero de control'!$Q421&lt;&gt;"Reducción",
     'Tablero de control'!$Y421*100/'Tablero de control'!$U421,
     IF(
       'Tablero de control'!$U421&gt;='Tablero de control'!$Y421,
       100,
       IF(
         'Tablero de control'!$S421&lt;='Tablero de control'!$Y421,
         0,
         (('Tablero de control'!$S421-'Tablero de control'!$U421)-('Tablero de control'!$Y421-'Tablero de control'!$U421))*100/('Tablero de control'!$S421-'Tablero de control'!$U421)
       )
     )
   )
)</f>
        <v>70</v>
      </c>
      <c r="AA421" s="254">
        <f>IF('Tablero de control'!$Z421&gt;100,100,'Tablero de control'!$Z421)</f>
        <v>70</v>
      </c>
      <c r="AB421" s="37" t="str">
        <f>IF(
  'Tablero de control'!$U421="NP",
  "NO PROGRAMADA",
  IF(
    OR('Tablero de control'!$Y421="",'Tablero de control'!$Z421&lt;=0),
    "SIN AVANCE",
    IF(
      'Tablero de control'!$Z421&lt;Parametros!$D$4*Parametros!$G$9,
      "MUY DEFICIENTE",
    IF(
      'Tablero de control'!$Z421&lt;Parametros!$D$4*Parametros!$G$8,
      "DEFICIENTE",
   IF(
      'Tablero de control'!$Z421&lt;Parametros!$D$4*Parametros!$G$7,
      "ACEPTABLE",
      IF(
        'Tablero de control'!$Z421&lt;Parametros!$D$4*Parametros!$G$6,
        "BUENO",
        IF(
          'Tablero de control'!$Z421&lt;Parametros!$D$4*Parametros!$G$5,
          "SATISFACTORIO",
          IF(
            'Tablero de control'!$Z421&gt;=Parametros!$D$4*Parametros!$G$4,
            "OPTIMO"
          )
        )
      )
    )
  )
)
)
)</f>
        <v>ACEPTABLE</v>
      </c>
    </row>
    <row r="422" spans="1:28" s="38" customFormat="1" ht="89.25" customHeight="1" x14ac:dyDescent="0.25">
      <c r="A422" s="286" t="s">
        <v>241</v>
      </c>
      <c r="B422" s="42" t="s">
        <v>255</v>
      </c>
      <c r="C422" s="42" t="s">
        <v>307</v>
      </c>
      <c r="D422" s="42" t="s">
        <v>354</v>
      </c>
      <c r="E422" s="42" t="s">
        <v>466</v>
      </c>
      <c r="F422" s="71">
        <v>0.192</v>
      </c>
      <c r="G422" s="71">
        <v>0.222</v>
      </c>
      <c r="H422" s="71" t="s">
        <v>1914</v>
      </c>
      <c r="I422" s="71" t="s">
        <v>1949</v>
      </c>
      <c r="J422" s="273">
        <v>419</v>
      </c>
      <c r="K422" s="42" t="s">
        <v>948</v>
      </c>
      <c r="L422" s="42" t="s">
        <v>1373</v>
      </c>
      <c r="M422" s="42" t="s">
        <v>74</v>
      </c>
      <c r="N422" s="42">
        <v>170300900</v>
      </c>
      <c r="O422" s="42" t="s">
        <v>1717</v>
      </c>
      <c r="P422" s="42" t="s">
        <v>2046</v>
      </c>
      <c r="Q422" s="42" t="s">
        <v>29</v>
      </c>
      <c r="R422" s="63" t="s">
        <v>1858</v>
      </c>
      <c r="S422" s="63" t="s">
        <v>9</v>
      </c>
      <c r="T422" s="63">
        <v>4200</v>
      </c>
      <c r="U422" s="80">
        <v>600</v>
      </c>
      <c r="V422" s="76">
        <v>1200</v>
      </c>
      <c r="W422" s="76">
        <v>1200</v>
      </c>
      <c r="X422" s="76">
        <v>1200</v>
      </c>
      <c r="Y422" s="243">
        <v>500</v>
      </c>
      <c r="Z422" s="245">
        <f>IF(
'Tablero de control'!$U422="NP",
 0,
  IF(
     'Tablero de control'!$Q422&lt;&gt;"Reducción",
     'Tablero de control'!$Y422*100/'Tablero de control'!$U422,
     IF(
       'Tablero de control'!$U422&gt;='Tablero de control'!$Y422,
       100,
       IF(
         'Tablero de control'!$S422&lt;='Tablero de control'!$Y422,
         0,
         (('Tablero de control'!$S422-'Tablero de control'!$U422)-('Tablero de control'!$Y422-'Tablero de control'!$U422))*100/('Tablero de control'!$S422-'Tablero de control'!$U422)
       )
     )
   )
)</f>
        <v>83.333333333333329</v>
      </c>
      <c r="AA422" s="254">
        <f>IF('Tablero de control'!$Z422&gt;100,100,'Tablero de control'!$Z422)</f>
        <v>83.333333333333329</v>
      </c>
      <c r="AB422" s="37" t="str">
        <f>IF(
  'Tablero de control'!$U422="NP",
  "NO PROGRAMADA",
  IF(
    OR('Tablero de control'!$Y422="",'Tablero de control'!$Z422&lt;=0),
    "SIN AVANCE",
    IF(
      'Tablero de control'!$Z422&lt;Parametros!$D$4*Parametros!$G$9,
      "MUY DEFICIENTE",
    IF(
      'Tablero de control'!$Z422&lt;Parametros!$D$4*Parametros!$G$8,
      "DEFICIENTE",
   IF(
      'Tablero de control'!$Z422&lt;Parametros!$D$4*Parametros!$G$7,
      "ACEPTABLE",
      IF(
        'Tablero de control'!$Z422&lt;Parametros!$D$4*Parametros!$G$6,
        "BUENO",
        IF(
          'Tablero de control'!$Z422&lt;Parametros!$D$4*Parametros!$G$5,
          "SATISFACTORIO",
          IF(
            'Tablero de control'!$Z422&gt;=Parametros!$D$4*Parametros!$G$4,
            "OPTIMO"
          )
        )
      )
    )
  )
)
)
)</f>
        <v>BUENO</v>
      </c>
    </row>
    <row r="423" spans="1:28" s="38" customFormat="1" ht="89.25" customHeight="1" x14ac:dyDescent="0.25">
      <c r="A423" s="286" t="s">
        <v>241</v>
      </c>
      <c r="B423" s="42" t="s">
        <v>255</v>
      </c>
      <c r="C423" s="42" t="s">
        <v>307</v>
      </c>
      <c r="D423" s="42" t="s">
        <v>354</v>
      </c>
      <c r="E423" s="42" t="s">
        <v>466</v>
      </c>
      <c r="F423" s="71">
        <v>0.192</v>
      </c>
      <c r="G423" s="71">
        <v>0.222</v>
      </c>
      <c r="H423" s="71" t="s">
        <v>1914</v>
      </c>
      <c r="I423" s="71" t="s">
        <v>1949</v>
      </c>
      <c r="J423" s="273">
        <v>420</v>
      </c>
      <c r="K423" s="42" t="s">
        <v>949</v>
      </c>
      <c r="L423" s="42" t="s">
        <v>1366</v>
      </c>
      <c r="M423" s="42" t="s">
        <v>77</v>
      </c>
      <c r="N423" s="42">
        <v>170200700</v>
      </c>
      <c r="O423" s="42" t="s">
        <v>1713</v>
      </c>
      <c r="P423" s="42" t="s">
        <v>2046</v>
      </c>
      <c r="Q423" s="42" t="s">
        <v>29</v>
      </c>
      <c r="R423" s="63" t="s">
        <v>1858</v>
      </c>
      <c r="S423" s="63">
        <v>5</v>
      </c>
      <c r="T423" s="63">
        <v>7</v>
      </c>
      <c r="U423" s="80">
        <v>1</v>
      </c>
      <c r="V423" s="76">
        <v>1</v>
      </c>
      <c r="W423" s="76">
        <v>2</v>
      </c>
      <c r="X423" s="76">
        <v>3</v>
      </c>
      <c r="Y423" s="243">
        <v>2</v>
      </c>
      <c r="Z423" s="245">
        <f>IF(
'Tablero de control'!$U423="NP",
 0,
  IF(
     'Tablero de control'!$Q423&lt;&gt;"Reducción",
     'Tablero de control'!$Y423*100/'Tablero de control'!$U423,
     IF(
       'Tablero de control'!$U423&gt;='Tablero de control'!$Y423,
       100,
       IF(
         'Tablero de control'!$S423&lt;='Tablero de control'!$Y423,
         0,
         (('Tablero de control'!$S423-'Tablero de control'!$U423)-('Tablero de control'!$Y423-'Tablero de control'!$U423))*100/('Tablero de control'!$S423-'Tablero de control'!$U423)
       )
     )
   )
)</f>
        <v>200</v>
      </c>
      <c r="AA423" s="254">
        <f>IF('Tablero de control'!$Z423&gt;100,100,'Tablero de control'!$Z423)</f>
        <v>100</v>
      </c>
      <c r="AB423" s="37" t="str">
        <f>IF(
  'Tablero de control'!$U423="NP",
  "NO PROGRAMADA",
  IF(
    OR('Tablero de control'!$Y423="",'Tablero de control'!$Z423&lt;=0),
    "SIN AVANCE",
    IF(
      'Tablero de control'!$Z423&lt;Parametros!$D$4*Parametros!$G$9,
      "MUY DEFICIENTE",
    IF(
      'Tablero de control'!$Z423&lt;Parametros!$D$4*Parametros!$G$8,
      "DEFICIENTE",
   IF(
      'Tablero de control'!$Z423&lt;Parametros!$D$4*Parametros!$G$7,
      "ACEPTABLE",
      IF(
        'Tablero de control'!$Z423&lt;Parametros!$D$4*Parametros!$G$6,
        "BUENO",
        IF(
          'Tablero de control'!$Z423&lt;Parametros!$D$4*Parametros!$G$5,
          "SATISFACTORIO",
          IF(
            'Tablero de control'!$Z423&gt;=Parametros!$D$4*Parametros!$G$4,
            "OPTIMO"
          )
        )
      )
    )
  )
)
)
)</f>
        <v>OPTIMO</v>
      </c>
    </row>
    <row r="424" spans="1:28" s="38" customFormat="1" ht="89.25" customHeight="1" x14ac:dyDescent="0.25">
      <c r="A424" s="286" t="s">
        <v>241</v>
      </c>
      <c r="B424" s="42" t="s">
        <v>255</v>
      </c>
      <c r="C424" s="42" t="s">
        <v>307</v>
      </c>
      <c r="D424" s="42" t="s">
        <v>354</v>
      </c>
      <c r="E424" s="42" t="s">
        <v>466</v>
      </c>
      <c r="F424" s="71">
        <v>0.192</v>
      </c>
      <c r="G424" s="71">
        <v>0.222</v>
      </c>
      <c r="H424" s="71" t="s">
        <v>1914</v>
      </c>
      <c r="I424" s="71" t="s">
        <v>1949</v>
      </c>
      <c r="J424" s="273">
        <v>421</v>
      </c>
      <c r="K424" s="42" t="s">
        <v>950</v>
      </c>
      <c r="L424" s="42" t="s">
        <v>1367</v>
      </c>
      <c r="M424" s="42" t="s">
        <v>1368</v>
      </c>
      <c r="N424" s="42">
        <v>170200900</v>
      </c>
      <c r="O424" s="42" t="s">
        <v>1714</v>
      </c>
      <c r="P424" s="42" t="s">
        <v>2046</v>
      </c>
      <c r="Q424" s="42" t="s">
        <v>29</v>
      </c>
      <c r="R424" s="63" t="s">
        <v>1858</v>
      </c>
      <c r="S424" s="63">
        <v>500</v>
      </c>
      <c r="T424" s="63">
        <v>1400</v>
      </c>
      <c r="U424" s="80">
        <v>200</v>
      </c>
      <c r="V424" s="76">
        <v>300</v>
      </c>
      <c r="W424" s="76">
        <v>400</v>
      </c>
      <c r="X424" s="76">
        <v>500</v>
      </c>
      <c r="Y424" s="243">
        <v>300</v>
      </c>
      <c r="Z424" s="245">
        <f>IF(
'Tablero de control'!$U424="NP",
 0,
  IF(
     'Tablero de control'!$Q424&lt;&gt;"Reducción",
     'Tablero de control'!$Y424*100/'Tablero de control'!$U424,
     IF(
       'Tablero de control'!$U424&gt;='Tablero de control'!$Y424,
       100,
       IF(
         'Tablero de control'!$S424&lt;='Tablero de control'!$Y424,
         0,
         (('Tablero de control'!$S424-'Tablero de control'!$U424)-('Tablero de control'!$Y424-'Tablero de control'!$U424))*100/('Tablero de control'!$S424-'Tablero de control'!$U424)
       )
     )
   )
)</f>
        <v>150</v>
      </c>
      <c r="AA424" s="254">
        <f>IF('Tablero de control'!$Z424&gt;100,100,'Tablero de control'!$Z424)</f>
        <v>100</v>
      </c>
      <c r="AB424" s="37" t="str">
        <f>IF(
  'Tablero de control'!$U424="NP",
  "NO PROGRAMADA",
  IF(
    OR('Tablero de control'!$Y424="",'Tablero de control'!$Z424&lt;=0),
    "SIN AVANCE",
    IF(
      'Tablero de control'!$Z424&lt;Parametros!$D$4*Parametros!$G$9,
      "MUY DEFICIENTE",
    IF(
      'Tablero de control'!$Z424&lt;Parametros!$D$4*Parametros!$G$8,
      "DEFICIENTE",
   IF(
      'Tablero de control'!$Z424&lt;Parametros!$D$4*Parametros!$G$7,
      "ACEPTABLE",
      IF(
        'Tablero de control'!$Z424&lt;Parametros!$D$4*Parametros!$G$6,
        "BUENO",
        IF(
          'Tablero de control'!$Z424&lt;Parametros!$D$4*Parametros!$G$5,
          "SATISFACTORIO",
          IF(
            'Tablero de control'!$Z424&gt;=Parametros!$D$4*Parametros!$G$4,
            "OPTIMO"
          )
        )
      )
    )
  )
)
)
)</f>
        <v>OPTIMO</v>
      </c>
    </row>
    <row r="425" spans="1:28" s="38" customFormat="1" ht="89.25" customHeight="1" x14ac:dyDescent="0.25">
      <c r="A425" s="286" t="s">
        <v>241</v>
      </c>
      <c r="B425" s="42" t="s">
        <v>255</v>
      </c>
      <c r="C425" s="42" t="s">
        <v>307</v>
      </c>
      <c r="D425" s="42" t="s">
        <v>354</v>
      </c>
      <c r="E425" s="42" t="s">
        <v>466</v>
      </c>
      <c r="F425" s="71">
        <v>0.192</v>
      </c>
      <c r="G425" s="71">
        <v>0.222</v>
      </c>
      <c r="H425" s="71" t="s">
        <v>1914</v>
      </c>
      <c r="I425" s="71" t="s">
        <v>1949</v>
      </c>
      <c r="J425" s="273">
        <v>422</v>
      </c>
      <c r="K425" s="42" t="s">
        <v>951</v>
      </c>
      <c r="L425" s="42" t="s">
        <v>1369</v>
      </c>
      <c r="M425" s="42" t="s">
        <v>1370</v>
      </c>
      <c r="N425" s="42">
        <v>170202500</v>
      </c>
      <c r="O425" s="42" t="s">
        <v>1715</v>
      </c>
      <c r="P425" s="42" t="s">
        <v>2046</v>
      </c>
      <c r="Q425" s="42" t="s">
        <v>29</v>
      </c>
      <c r="R425" s="63" t="s">
        <v>1858</v>
      </c>
      <c r="S425" s="63">
        <v>4</v>
      </c>
      <c r="T425" s="63">
        <v>8</v>
      </c>
      <c r="U425" s="80">
        <v>2</v>
      </c>
      <c r="V425" s="76">
        <v>2</v>
      </c>
      <c r="W425" s="76">
        <v>2</v>
      </c>
      <c r="X425" s="76">
        <v>2</v>
      </c>
      <c r="Y425" s="243">
        <v>2</v>
      </c>
      <c r="Z425" s="245">
        <f>IF(
'Tablero de control'!$U425="NP",
 0,
  IF(
     'Tablero de control'!$Q425&lt;&gt;"Reducción",
     'Tablero de control'!$Y425*100/'Tablero de control'!$U425,
     IF(
       'Tablero de control'!$U425&gt;='Tablero de control'!$Y425,
       100,
       IF(
         'Tablero de control'!$S425&lt;='Tablero de control'!$Y425,
         0,
         (('Tablero de control'!$S425-'Tablero de control'!$U425)-('Tablero de control'!$Y425-'Tablero de control'!$U425))*100/('Tablero de control'!$S425-'Tablero de control'!$U425)
       )
     )
   )
)</f>
        <v>100</v>
      </c>
      <c r="AA425" s="254">
        <f>IF('Tablero de control'!$Z425&gt;100,100,'Tablero de control'!$Z425)</f>
        <v>100</v>
      </c>
      <c r="AB425" s="37" t="str">
        <f>IF(
  'Tablero de control'!$U425="NP",
  "NO PROGRAMADA",
  IF(
    OR('Tablero de control'!$Y425="",'Tablero de control'!$Z425&lt;=0),
    "SIN AVANCE",
    IF(
      'Tablero de control'!$Z425&lt;Parametros!$D$4*Parametros!$G$9,
      "MUY DEFICIENTE",
    IF(
      'Tablero de control'!$Z425&lt;Parametros!$D$4*Parametros!$G$8,
      "DEFICIENTE",
   IF(
      'Tablero de control'!$Z425&lt;Parametros!$D$4*Parametros!$G$7,
      "ACEPTABLE",
      IF(
        'Tablero de control'!$Z425&lt;Parametros!$D$4*Parametros!$G$6,
        "BUENO",
        IF(
          'Tablero de control'!$Z425&lt;Parametros!$D$4*Parametros!$G$5,
          "SATISFACTORIO",
          IF(
            'Tablero de control'!$Z425&gt;=Parametros!$D$4*Parametros!$G$4,
            "OPTIMO"
          )
        )
      )
    )
  )
)
)
)</f>
        <v>OPTIMO</v>
      </c>
    </row>
    <row r="426" spans="1:28" s="38" customFormat="1" ht="65.099999999999994" customHeight="1" x14ac:dyDescent="0.25">
      <c r="A426" s="286" t="s">
        <v>241</v>
      </c>
      <c r="B426" s="42" t="s">
        <v>255</v>
      </c>
      <c r="C426" s="42" t="s">
        <v>307</v>
      </c>
      <c r="D426" s="42" t="s">
        <v>354</v>
      </c>
      <c r="E426" s="42" t="s">
        <v>466</v>
      </c>
      <c r="F426" s="71">
        <v>0.192</v>
      </c>
      <c r="G426" s="71">
        <v>0.222</v>
      </c>
      <c r="H426" s="71" t="s">
        <v>1914</v>
      </c>
      <c r="I426" s="71" t="s">
        <v>1949</v>
      </c>
      <c r="J426" s="273">
        <v>423</v>
      </c>
      <c r="K426" s="42" t="s">
        <v>952</v>
      </c>
      <c r="L426" s="42">
        <v>1702019</v>
      </c>
      <c r="M426" s="42" t="s">
        <v>1374</v>
      </c>
      <c r="N426" s="42">
        <v>170201900</v>
      </c>
      <c r="O426" s="42" t="s">
        <v>1718</v>
      </c>
      <c r="P426" s="42" t="s">
        <v>2046</v>
      </c>
      <c r="Q426" s="42" t="s">
        <v>30</v>
      </c>
      <c r="R426" s="63" t="s">
        <v>1858</v>
      </c>
      <c r="S426" s="63">
        <v>0</v>
      </c>
      <c r="T426" s="63">
        <v>1</v>
      </c>
      <c r="U426" s="80">
        <v>1</v>
      </c>
      <c r="V426" s="76">
        <v>1</v>
      </c>
      <c r="W426" s="76">
        <v>1</v>
      </c>
      <c r="X426" s="76">
        <v>1</v>
      </c>
      <c r="Y426" s="243">
        <v>1</v>
      </c>
      <c r="Z426" s="245">
        <f>IF(
'Tablero de control'!$U426="NP",
 0,
  IF(
     'Tablero de control'!$Q426&lt;&gt;"Reducción",
     'Tablero de control'!$Y426*100/'Tablero de control'!$U426,
     IF(
       'Tablero de control'!$U426&gt;='Tablero de control'!$Y426,
       100,
       IF(
         'Tablero de control'!$S426&lt;='Tablero de control'!$Y426,
         0,
         (('Tablero de control'!$S426-'Tablero de control'!$U426)-('Tablero de control'!$Y426-'Tablero de control'!$U426))*100/('Tablero de control'!$S426-'Tablero de control'!$U426)
       )
     )
   )
)</f>
        <v>100</v>
      </c>
      <c r="AA426" s="254">
        <f>IF('Tablero de control'!$Z426&gt;100,100,'Tablero de control'!$Z426)</f>
        <v>100</v>
      </c>
      <c r="AB426" s="37" t="str">
        <f>IF(
  'Tablero de control'!$U426="NP",
  "NO PROGRAMADA",
  IF(
    OR('Tablero de control'!$Y426="",'Tablero de control'!$Z426&lt;=0),
    "SIN AVANCE",
    IF(
      'Tablero de control'!$Z426&lt;Parametros!$D$4*Parametros!$G$9,
      "MUY DEFICIENTE",
    IF(
      'Tablero de control'!$Z426&lt;Parametros!$D$4*Parametros!$G$8,
      "DEFICIENTE",
   IF(
      'Tablero de control'!$Z426&lt;Parametros!$D$4*Parametros!$G$7,
      "ACEPTABLE",
      IF(
        'Tablero de control'!$Z426&lt;Parametros!$D$4*Parametros!$G$6,
        "BUENO",
        IF(
          'Tablero de control'!$Z426&lt;Parametros!$D$4*Parametros!$G$5,
          "SATISFACTORIO",
          IF(
            'Tablero de control'!$Z426&gt;=Parametros!$D$4*Parametros!$G$4,
            "OPTIMO"
          )
        )
      )
    )
  )
)
)
)</f>
        <v>OPTIMO</v>
      </c>
    </row>
    <row r="427" spans="1:28" s="38" customFormat="1" ht="65.099999999999994" customHeight="1" x14ac:dyDescent="0.25">
      <c r="A427" s="286" t="s">
        <v>241</v>
      </c>
      <c r="B427" s="42" t="s">
        <v>255</v>
      </c>
      <c r="C427" s="42" t="s">
        <v>308</v>
      </c>
      <c r="D427" s="42" t="s">
        <v>354</v>
      </c>
      <c r="E427" s="42" t="s">
        <v>467</v>
      </c>
      <c r="F427" s="43" t="s">
        <v>9</v>
      </c>
      <c r="G427" s="72">
        <v>15000000000</v>
      </c>
      <c r="H427" s="72" t="s">
        <v>1914</v>
      </c>
      <c r="I427" s="72" t="s">
        <v>1950</v>
      </c>
      <c r="J427" s="273">
        <v>424</v>
      </c>
      <c r="K427" s="42" t="s">
        <v>953</v>
      </c>
      <c r="L427" s="42" t="s">
        <v>1375</v>
      </c>
      <c r="M427" s="42" t="s">
        <v>1376</v>
      </c>
      <c r="N427" s="42">
        <v>170301000</v>
      </c>
      <c r="O427" s="42" t="s">
        <v>1719</v>
      </c>
      <c r="P427" s="42" t="s">
        <v>2046</v>
      </c>
      <c r="Q427" s="42" t="s">
        <v>29</v>
      </c>
      <c r="R427" s="78" t="s">
        <v>1858</v>
      </c>
      <c r="S427" s="77" t="s">
        <v>9</v>
      </c>
      <c r="T427" s="78">
        <v>35</v>
      </c>
      <c r="U427" s="80">
        <v>5</v>
      </c>
      <c r="V427" s="77">
        <v>10</v>
      </c>
      <c r="W427" s="77">
        <v>10</v>
      </c>
      <c r="X427" s="77">
        <v>10</v>
      </c>
      <c r="Y427" s="243">
        <v>2</v>
      </c>
      <c r="Z427" s="245">
        <f>IF(
'Tablero de control'!$U427="NP",
 0,
  IF(
     'Tablero de control'!$Q427&lt;&gt;"Reducción",
     'Tablero de control'!$Y427*100/'Tablero de control'!$U427,
     IF(
       'Tablero de control'!$U427&gt;='Tablero de control'!$Y427,
       100,
       IF(
         'Tablero de control'!$S427&lt;='Tablero de control'!$Y427,
         0,
         (('Tablero de control'!$S427-'Tablero de control'!$U427)-('Tablero de control'!$Y427-'Tablero de control'!$U427))*100/('Tablero de control'!$S427-'Tablero de control'!$U427)
       )
     )
   )
)</f>
        <v>40</v>
      </c>
      <c r="AA427" s="254">
        <f>IF('Tablero de control'!$Z427&gt;100,100,'Tablero de control'!$Z427)</f>
        <v>40</v>
      </c>
      <c r="AB427" s="37" t="str">
        <f>IF(
  'Tablero de control'!$U427="NP",
  "NO PROGRAMADA",
  IF(
    OR('Tablero de control'!$Y427="",'Tablero de control'!$Z427&lt;=0),
    "SIN AVANCE",
    IF(
      'Tablero de control'!$Z427&lt;Parametros!$D$4*Parametros!$G$9,
      "MUY DEFICIENTE",
    IF(
      'Tablero de control'!$Z427&lt;Parametros!$D$4*Parametros!$G$8,
      "DEFICIENTE",
   IF(
      'Tablero de control'!$Z427&lt;Parametros!$D$4*Parametros!$G$7,
      "ACEPTABLE",
      IF(
        'Tablero de control'!$Z427&lt;Parametros!$D$4*Parametros!$G$6,
        "BUENO",
        IF(
          'Tablero de control'!$Z427&lt;Parametros!$D$4*Parametros!$G$5,
          "SATISFACTORIO",
          IF(
            'Tablero de control'!$Z427&gt;=Parametros!$D$4*Parametros!$G$4,
            "OPTIMO"
          )
        )
      )
    )
  )
)
)
)</f>
        <v>DEFICIENTE</v>
      </c>
    </row>
    <row r="428" spans="1:28" s="38" customFormat="1" ht="65.099999999999994" customHeight="1" x14ac:dyDescent="0.25">
      <c r="A428" s="286" t="s">
        <v>241</v>
      </c>
      <c r="B428" s="42" t="s">
        <v>255</v>
      </c>
      <c r="C428" s="42" t="s">
        <v>308</v>
      </c>
      <c r="D428" s="42" t="s">
        <v>354</v>
      </c>
      <c r="E428" s="42" t="s">
        <v>467</v>
      </c>
      <c r="F428" s="43" t="s">
        <v>9</v>
      </c>
      <c r="G428" s="72">
        <v>15000000000</v>
      </c>
      <c r="H428" s="72" t="s">
        <v>1914</v>
      </c>
      <c r="I428" s="72" t="s">
        <v>1950</v>
      </c>
      <c r="J428" s="273">
        <v>425</v>
      </c>
      <c r="K428" s="42" t="s">
        <v>954</v>
      </c>
      <c r="L428" s="42" t="s">
        <v>1377</v>
      </c>
      <c r="M428" s="42" t="s">
        <v>1378</v>
      </c>
      <c r="N428" s="42">
        <v>170300600</v>
      </c>
      <c r="O428" s="42" t="s">
        <v>1720</v>
      </c>
      <c r="P428" s="42" t="s">
        <v>2046</v>
      </c>
      <c r="Q428" s="42" t="s">
        <v>29</v>
      </c>
      <c r="R428" s="78" t="s">
        <v>1858</v>
      </c>
      <c r="S428" s="77" t="s">
        <v>9</v>
      </c>
      <c r="T428" s="78">
        <v>1000</v>
      </c>
      <c r="U428" s="80">
        <v>250</v>
      </c>
      <c r="V428" s="93">
        <v>250</v>
      </c>
      <c r="W428" s="93">
        <v>250</v>
      </c>
      <c r="X428" s="93">
        <v>250</v>
      </c>
      <c r="Y428" s="243">
        <v>0</v>
      </c>
      <c r="Z428" s="245">
        <f>IF(
'Tablero de control'!$U428="NP",
 0,
  IF(
     'Tablero de control'!$Q428&lt;&gt;"Reducción",
     'Tablero de control'!$Y428*100/'Tablero de control'!$U428,
     IF(
       'Tablero de control'!$U428&gt;='Tablero de control'!$Y428,
       100,
       IF(
         'Tablero de control'!$S428&lt;='Tablero de control'!$Y428,
         0,
         (('Tablero de control'!$S428-'Tablero de control'!$U428)-('Tablero de control'!$Y428-'Tablero de control'!$U428))*100/('Tablero de control'!$S428-'Tablero de control'!$U428)
       )
     )
   )
)</f>
        <v>0</v>
      </c>
      <c r="AA428" s="254">
        <f>IF('Tablero de control'!$Z428&gt;100,100,'Tablero de control'!$Z428)</f>
        <v>0</v>
      </c>
      <c r="AB428" s="37" t="str">
        <f>IF(
  'Tablero de control'!$U428="NP",
  "NO PROGRAMADA",
  IF(
    OR('Tablero de control'!$Y428="",'Tablero de control'!$Z428&lt;=0),
    "SIN AVANCE",
    IF(
      'Tablero de control'!$Z428&lt;Parametros!$D$4*Parametros!$G$9,
      "MUY DEFICIENTE",
    IF(
      'Tablero de control'!$Z428&lt;Parametros!$D$4*Parametros!$G$8,
      "DEFICIENTE",
   IF(
      'Tablero de control'!$Z428&lt;Parametros!$D$4*Parametros!$G$7,
      "ACEPTABLE",
      IF(
        'Tablero de control'!$Z428&lt;Parametros!$D$4*Parametros!$G$6,
        "BUENO",
        IF(
          'Tablero de control'!$Z428&lt;Parametros!$D$4*Parametros!$G$5,
          "SATISFACTORIO",
          IF(
            'Tablero de control'!$Z428&gt;=Parametros!$D$4*Parametros!$G$4,
            "OPTIMO"
          )
        )
      )
    )
  )
)
)
)</f>
        <v>SIN AVANCE</v>
      </c>
    </row>
    <row r="429" spans="1:28" s="38" customFormat="1" ht="65.099999999999994" customHeight="1" x14ac:dyDescent="0.25">
      <c r="A429" s="286" t="s">
        <v>241</v>
      </c>
      <c r="B429" s="42" t="s">
        <v>255</v>
      </c>
      <c r="C429" s="42" t="s">
        <v>308</v>
      </c>
      <c r="D429" s="42" t="s">
        <v>354</v>
      </c>
      <c r="E429" s="42" t="s">
        <v>468</v>
      </c>
      <c r="F429" s="61">
        <v>0.05</v>
      </c>
      <c r="G429" s="61">
        <v>0.1</v>
      </c>
      <c r="H429" s="61" t="s">
        <v>1914</v>
      </c>
      <c r="I429" s="61" t="s">
        <v>1949</v>
      </c>
      <c r="J429" s="273">
        <v>426</v>
      </c>
      <c r="K429" s="42" t="s">
        <v>955</v>
      </c>
      <c r="L429" s="42" t="s">
        <v>1366</v>
      </c>
      <c r="M429" s="42" t="s">
        <v>77</v>
      </c>
      <c r="N429" s="42">
        <v>170200700</v>
      </c>
      <c r="O429" s="42" t="s">
        <v>1713</v>
      </c>
      <c r="P429" s="42" t="s">
        <v>2046</v>
      </c>
      <c r="Q429" s="42" t="s">
        <v>29</v>
      </c>
      <c r="R429" s="63" t="s">
        <v>1858</v>
      </c>
      <c r="S429" s="73">
        <v>3</v>
      </c>
      <c r="T429" s="63">
        <v>10</v>
      </c>
      <c r="U429" s="80">
        <v>2</v>
      </c>
      <c r="V429" s="74">
        <v>2</v>
      </c>
      <c r="W429" s="74">
        <v>3</v>
      </c>
      <c r="X429" s="74">
        <v>3</v>
      </c>
      <c r="Y429" s="243">
        <v>1</v>
      </c>
      <c r="Z429" s="245">
        <f>IF(
'Tablero de control'!$U429="NP",
 0,
  IF(
     'Tablero de control'!$Q429&lt;&gt;"Reducción",
     'Tablero de control'!$Y429*100/'Tablero de control'!$U429,
     IF(
       'Tablero de control'!$U429&gt;='Tablero de control'!$Y429,
       100,
       IF(
         'Tablero de control'!$S429&lt;='Tablero de control'!$Y429,
         0,
         (('Tablero de control'!$S429-'Tablero de control'!$U429)-('Tablero de control'!$Y429-'Tablero de control'!$U429))*100/('Tablero de control'!$S429-'Tablero de control'!$U429)
       )
     )
   )
)</f>
        <v>50</v>
      </c>
      <c r="AA429" s="254">
        <f>IF('Tablero de control'!$Z429&gt;100,100,'Tablero de control'!$Z429)</f>
        <v>50</v>
      </c>
      <c r="AB429" s="37" t="str">
        <f>IF(
  'Tablero de control'!$U429="NP",
  "NO PROGRAMADA",
  IF(
    OR('Tablero de control'!$Y429="",'Tablero de control'!$Z429&lt;=0),
    "SIN AVANCE",
    IF(
      'Tablero de control'!$Z429&lt;Parametros!$D$4*Parametros!$G$9,
      "MUY DEFICIENTE",
    IF(
      'Tablero de control'!$Z429&lt;Parametros!$D$4*Parametros!$G$8,
      "DEFICIENTE",
   IF(
      'Tablero de control'!$Z429&lt;Parametros!$D$4*Parametros!$G$7,
      "ACEPTABLE",
      IF(
        'Tablero de control'!$Z429&lt;Parametros!$D$4*Parametros!$G$6,
        "BUENO",
        IF(
          'Tablero de control'!$Z429&lt;Parametros!$D$4*Parametros!$G$5,
          "SATISFACTORIO",
          IF(
            'Tablero de control'!$Z429&gt;=Parametros!$D$4*Parametros!$G$4,
            "OPTIMO"
          )
        )
      )
    )
  )
)
)
)</f>
        <v>DEFICIENTE</v>
      </c>
    </row>
    <row r="430" spans="1:28" ht="65.099999999999994" customHeight="1" x14ac:dyDescent="0.25">
      <c r="A430" s="286" t="s">
        <v>241</v>
      </c>
      <c r="B430" s="42" t="s">
        <v>255</v>
      </c>
      <c r="C430" s="42" t="s">
        <v>308</v>
      </c>
      <c r="D430" s="42" t="s">
        <v>354</v>
      </c>
      <c r="E430" s="42" t="s">
        <v>468</v>
      </c>
      <c r="F430" s="61">
        <v>0.05</v>
      </c>
      <c r="G430" s="61">
        <v>0.1</v>
      </c>
      <c r="H430" s="61" t="s">
        <v>1914</v>
      </c>
      <c r="I430" s="61" t="s">
        <v>1949</v>
      </c>
      <c r="J430" s="273">
        <v>427</v>
      </c>
      <c r="K430" s="42" t="s">
        <v>956</v>
      </c>
      <c r="L430" s="42" t="s">
        <v>1379</v>
      </c>
      <c r="M430" s="42" t="s">
        <v>76</v>
      </c>
      <c r="N430" s="42">
        <v>170203800</v>
      </c>
      <c r="O430" s="42" t="s">
        <v>1721</v>
      </c>
      <c r="P430" s="42" t="s">
        <v>2046</v>
      </c>
      <c r="Q430" s="42" t="s">
        <v>29</v>
      </c>
      <c r="R430" s="63" t="s">
        <v>1858</v>
      </c>
      <c r="S430" s="73" t="s">
        <v>9</v>
      </c>
      <c r="T430" s="63">
        <v>700</v>
      </c>
      <c r="U430" s="80">
        <v>100</v>
      </c>
      <c r="V430" s="74">
        <v>150</v>
      </c>
      <c r="W430" s="74">
        <v>200</v>
      </c>
      <c r="X430" s="74">
        <v>250</v>
      </c>
      <c r="Y430" s="243">
        <v>294</v>
      </c>
      <c r="Z430" s="245">
        <f>IF(
'Tablero de control'!$U430="NP",
 0,
  IF(
     'Tablero de control'!$Q430&lt;&gt;"Reducción",
     'Tablero de control'!$Y430*100/'Tablero de control'!$U430,
     IF(
       'Tablero de control'!$U430&gt;='Tablero de control'!$Y430,
       100,
       IF(
         'Tablero de control'!$S430&lt;='Tablero de control'!$Y430,
         0,
         (('Tablero de control'!$S430-'Tablero de control'!$U430)-('Tablero de control'!$Y430-'Tablero de control'!$U430))*100/('Tablero de control'!$S430-'Tablero de control'!$U430)
       )
     )
   )
)</f>
        <v>294</v>
      </c>
      <c r="AA430" s="254">
        <f>IF('Tablero de control'!$Z430&gt;100,100,'Tablero de control'!$Z430)</f>
        <v>100</v>
      </c>
      <c r="AB430" s="37" t="str">
        <f>IF(
  'Tablero de control'!$U430="NP",
  "NO PROGRAMADA",
  IF(
    OR('Tablero de control'!$Y430="",'Tablero de control'!$Z430&lt;=0),
    "SIN AVANCE",
    IF(
      'Tablero de control'!$Z430&lt;Parametros!$D$4*Parametros!$G$9,
      "MUY DEFICIENTE",
    IF(
      'Tablero de control'!$Z430&lt;Parametros!$D$4*Parametros!$G$8,
      "DEFICIENTE",
   IF(
      'Tablero de control'!$Z430&lt;Parametros!$D$4*Parametros!$G$7,
      "ACEPTABLE",
      IF(
        'Tablero de control'!$Z430&lt;Parametros!$D$4*Parametros!$G$6,
        "BUENO",
        IF(
          'Tablero de control'!$Z430&lt;Parametros!$D$4*Parametros!$G$5,
          "SATISFACTORIO",
          IF(
            'Tablero de control'!$Z430&gt;=Parametros!$D$4*Parametros!$G$4,
            "OPTIMO"
          )
        )
      )
    )
  )
)
)
)</f>
        <v>OPTIMO</v>
      </c>
    </row>
    <row r="431" spans="1:28" s="38" customFormat="1" ht="65.099999999999994" customHeight="1" x14ac:dyDescent="0.25">
      <c r="A431" s="286" t="s">
        <v>241</v>
      </c>
      <c r="B431" s="42" t="s">
        <v>255</v>
      </c>
      <c r="C431" s="42" t="s">
        <v>308</v>
      </c>
      <c r="D431" s="42" t="s">
        <v>354</v>
      </c>
      <c r="E431" s="42" t="s">
        <v>468</v>
      </c>
      <c r="F431" s="61">
        <v>0.05</v>
      </c>
      <c r="G431" s="61">
        <v>0.1</v>
      </c>
      <c r="H431" s="61" t="s">
        <v>1914</v>
      </c>
      <c r="I431" s="61" t="s">
        <v>1949</v>
      </c>
      <c r="J431" s="273">
        <v>428</v>
      </c>
      <c r="K431" s="42" t="s">
        <v>957</v>
      </c>
      <c r="L431" s="42" t="s">
        <v>1380</v>
      </c>
      <c r="M431" s="42" t="s">
        <v>1381</v>
      </c>
      <c r="N431" s="42">
        <v>170201700</v>
      </c>
      <c r="O431" s="42" t="s">
        <v>1722</v>
      </c>
      <c r="P431" s="42" t="s">
        <v>2046</v>
      </c>
      <c r="Q431" s="42" t="s">
        <v>29</v>
      </c>
      <c r="R431" s="63" t="s">
        <v>1858</v>
      </c>
      <c r="S431" s="73">
        <v>1000</v>
      </c>
      <c r="T431" s="63">
        <v>2000</v>
      </c>
      <c r="U431" s="80">
        <v>500</v>
      </c>
      <c r="V431" s="74">
        <v>500</v>
      </c>
      <c r="W431" s="74">
        <v>500</v>
      </c>
      <c r="X431" s="74">
        <v>500</v>
      </c>
      <c r="Y431" s="243">
        <v>1500</v>
      </c>
      <c r="Z431" s="245">
        <f>IF(
'Tablero de control'!$U431="NP",
 0,
  IF(
     'Tablero de control'!$Q431&lt;&gt;"Reducción",
     'Tablero de control'!$Y431*100/'Tablero de control'!$U431,
     IF(
       'Tablero de control'!$U431&gt;='Tablero de control'!$Y431,
       100,
       IF(
         'Tablero de control'!$S431&lt;='Tablero de control'!$Y431,
         0,
         (('Tablero de control'!$S431-'Tablero de control'!$U431)-('Tablero de control'!$Y431-'Tablero de control'!$U431))*100/('Tablero de control'!$S431-'Tablero de control'!$U431)
       )
     )
   )
)</f>
        <v>300</v>
      </c>
      <c r="AA431" s="254">
        <f>IF('Tablero de control'!$Z431&gt;100,100,'Tablero de control'!$Z431)</f>
        <v>100</v>
      </c>
      <c r="AB431" s="37" t="str">
        <f>IF(
  'Tablero de control'!$U431="NP",
  "NO PROGRAMADA",
  IF(
    OR('Tablero de control'!$Y431="",'Tablero de control'!$Z431&lt;=0),
    "SIN AVANCE",
    IF(
      'Tablero de control'!$Z431&lt;Parametros!$D$4*Parametros!$G$9,
      "MUY DEFICIENTE",
    IF(
      'Tablero de control'!$Z431&lt;Parametros!$D$4*Parametros!$G$8,
      "DEFICIENTE",
   IF(
      'Tablero de control'!$Z431&lt;Parametros!$D$4*Parametros!$G$7,
      "ACEPTABLE",
      IF(
        'Tablero de control'!$Z431&lt;Parametros!$D$4*Parametros!$G$6,
        "BUENO",
        IF(
          'Tablero de control'!$Z431&lt;Parametros!$D$4*Parametros!$G$5,
          "SATISFACTORIO",
          IF(
            'Tablero de control'!$Z431&gt;=Parametros!$D$4*Parametros!$G$4,
            "OPTIMO"
          )
        )
      )
    )
  )
)
)
)</f>
        <v>OPTIMO</v>
      </c>
    </row>
    <row r="432" spans="1:28" s="38" customFormat="1" ht="65.099999999999994" customHeight="1" x14ac:dyDescent="0.25">
      <c r="A432" s="286" t="s">
        <v>241</v>
      </c>
      <c r="B432" s="42" t="s">
        <v>255</v>
      </c>
      <c r="C432" s="42" t="s">
        <v>308</v>
      </c>
      <c r="D432" s="42" t="s">
        <v>354</v>
      </c>
      <c r="E432" s="42" t="s">
        <v>468</v>
      </c>
      <c r="F432" s="61">
        <v>0.05</v>
      </c>
      <c r="G432" s="61">
        <v>0.1</v>
      </c>
      <c r="H432" s="61" t="s">
        <v>1914</v>
      </c>
      <c r="I432" s="61" t="s">
        <v>1949</v>
      </c>
      <c r="J432" s="273">
        <v>429</v>
      </c>
      <c r="K432" s="42" t="s">
        <v>958</v>
      </c>
      <c r="L432" s="42" t="s">
        <v>1382</v>
      </c>
      <c r="M432" s="42" t="s">
        <v>50</v>
      </c>
      <c r="N432" s="42">
        <v>170201800</v>
      </c>
      <c r="O432" s="42" t="s">
        <v>60</v>
      </c>
      <c r="P432" s="42" t="s">
        <v>2046</v>
      </c>
      <c r="Q432" s="42" t="s">
        <v>29</v>
      </c>
      <c r="R432" s="63" t="s">
        <v>1858</v>
      </c>
      <c r="S432" s="73" t="s">
        <v>9</v>
      </c>
      <c r="T432" s="63">
        <v>4</v>
      </c>
      <c r="U432" s="80">
        <v>1</v>
      </c>
      <c r="V432" s="73">
        <v>1</v>
      </c>
      <c r="W432" s="73">
        <v>1</v>
      </c>
      <c r="X432" s="73">
        <v>1</v>
      </c>
      <c r="Y432" s="243">
        <v>0.5</v>
      </c>
      <c r="Z432" s="245">
        <f>IF(
'Tablero de control'!$U432="NP",
 0,
  IF(
     'Tablero de control'!$Q432&lt;&gt;"Reducción",
     'Tablero de control'!$Y432*100/'Tablero de control'!$U432,
     IF(
       'Tablero de control'!$U432&gt;='Tablero de control'!$Y432,
       100,
       IF(
         'Tablero de control'!$S432&lt;='Tablero de control'!$Y432,
         0,
         (('Tablero de control'!$S432-'Tablero de control'!$U432)-('Tablero de control'!$Y432-'Tablero de control'!$U432))*100/('Tablero de control'!$S432-'Tablero de control'!$U432)
       )
     )
   )
)</f>
        <v>50</v>
      </c>
      <c r="AA432" s="254">
        <f>IF('Tablero de control'!$Z432&gt;100,100,'Tablero de control'!$Z432)</f>
        <v>50</v>
      </c>
      <c r="AB432" s="37" t="str">
        <f>IF(
  'Tablero de control'!$U432="NP",
  "NO PROGRAMADA",
  IF(
    OR('Tablero de control'!$Y432="",'Tablero de control'!$Z432&lt;=0),
    "SIN AVANCE",
    IF(
      'Tablero de control'!$Z432&lt;Parametros!$D$4*Parametros!$G$9,
      "MUY DEFICIENTE",
    IF(
      'Tablero de control'!$Z432&lt;Parametros!$D$4*Parametros!$G$8,
      "DEFICIENTE",
   IF(
      'Tablero de control'!$Z432&lt;Parametros!$D$4*Parametros!$G$7,
      "ACEPTABLE",
      IF(
        'Tablero de control'!$Z432&lt;Parametros!$D$4*Parametros!$G$6,
        "BUENO",
        IF(
          'Tablero de control'!$Z432&lt;Parametros!$D$4*Parametros!$G$5,
          "SATISFACTORIO",
          IF(
            'Tablero de control'!$Z432&gt;=Parametros!$D$4*Parametros!$G$4,
            "OPTIMO"
          )
        )
      )
    )
  )
)
)
)</f>
        <v>DEFICIENTE</v>
      </c>
    </row>
    <row r="433" spans="1:28" s="38" customFormat="1" ht="65.099999999999994" customHeight="1" x14ac:dyDescent="0.25">
      <c r="A433" s="286" t="s">
        <v>241</v>
      </c>
      <c r="B433" s="42" t="s">
        <v>255</v>
      </c>
      <c r="C433" s="42" t="s">
        <v>309</v>
      </c>
      <c r="D433" s="42" t="s">
        <v>354</v>
      </c>
      <c r="E433" s="42" t="s">
        <v>469</v>
      </c>
      <c r="F433" s="43" t="s">
        <v>9</v>
      </c>
      <c r="G433" s="43">
        <v>21</v>
      </c>
      <c r="H433" s="43" t="s">
        <v>1914</v>
      </c>
      <c r="I433" s="43" t="s">
        <v>1951</v>
      </c>
      <c r="J433" s="273">
        <v>430</v>
      </c>
      <c r="K433" s="42" t="s">
        <v>959</v>
      </c>
      <c r="L433" s="42" t="s">
        <v>1383</v>
      </c>
      <c r="M433" s="42" t="s">
        <v>1384</v>
      </c>
      <c r="N433" s="42">
        <v>170904300</v>
      </c>
      <c r="O433" s="42" t="s">
        <v>1384</v>
      </c>
      <c r="P433" s="42" t="s">
        <v>2046</v>
      </c>
      <c r="Q433" s="42" t="s">
        <v>29</v>
      </c>
      <c r="R433" s="63" t="s">
        <v>1858</v>
      </c>
      <c r="S433" s="63" t="s">
        <v>9</v>
      </c>
      <c r="T433" s="63">
        <v>20</v>
      </c>
      <c r="U433" s="80">
        <v>5</v>
      </c>
      <c r="V433" s="92">
        <v>5</v>
      </c>
      <c r="W433" s="92">
        <v>5</v>
      </c>
      <c r="X433" s="92">
        <v>5</v>
      </c>
      <c r="Y433" s="243">
        <v>4</v>
      </c>
      <c r="Z433" s="245">
        <f>IF(
'Tablero de control'!$U433="NP",
 0,
  IF(
     'Tablero de control'!$Q433&lt;&gt;"Reducción",
     'Tablero de control'!$Y433*100/'Tablero de control'!$U433,
     IF(
       'Tablero de control'!$U433&gt;='Tablero de control'!$Y433,
       100,
       IF(
         'Tablero de control'!$S433&lt;='Tablero de control'!$Y433,
         0,
         (('Tablero de control'!$S433-'Tablero de control'!$U433)-('Tablero de control'!$Y433-'Tablero de control'!$U433))*100/('Tablero de control'!$S433-'Tablero de control'!$U433)
       )
     )
   )
)</f>
        <v>80</v>
      </c>
      <c r="AA433" s="254">
        <f>IF('Tablero de control'!$Z433&gt;100,100,'Tablero de control'!$Z433)</f>
        <v>80</v>
      </c>
      <c r="AB433" s="37" t="str">
        <f>IF(
  'Tablero de control'!$U433="NP",
  "NO PROGRAMADA",
  IF(
    OR('Tablero de control'!$Y433="",'Tablero de control'!$Z433&lt;=0),
    "SIN AVANCE",
    IF(
      'Tablero de control'!$Z433&lt;Parametros!$D$4*Parametros!$G$9,
      "MUY DEFICIENTE",
    IF(
      'Tablero de control'!$Z433&lt;Parametros!$D$4*Parametros!$G$8,
      "DEFICIENTE",
   IF(
      'Tablero de control'!$Z433&lt;Parametros!$D$4*Parametros!$G$7,
      "ACEPTABLE",
      IF(
        'Tablero de control'!$Z433&lt;Parametros!$D$4*Parametros!$G$6,
        "BUENO",
        IF(
          'Tablero de control'!$Z433&lt;Parametros!$D$4*Parametros!$G$5,
          "SATISFACTORIO",
          IF(
            'Tablero de control'!$Z433&gt;=Parametros!$D$4*Parametros!$G$4,
            "OPTIMO"
          )
        )
      )
    )
  )
)
)
)</f>
        <v>BUENO</v>
      </c>
    </row>
    <row r="434" spans="1:28" s="38" customFormat="1" ht="65.099999999999994" customHeight="1" x14ac:dyDescent="0.25">
      <c r="A434" s="286" t="s">
        <v>241</v>
      </c>
      <c r="B434" s="42" t="s">
        <v>255</v>
      </c>
      <c r="C434" s="42" t="s">
        <v>309</v>
      </c>
      <c r="D434" s="42" t="s">
        <v>354</v>
      </c>
      <c r="E434" s="42" t="s">
        <v>469</v>
      </c>
      <c r="F434" s="43" t="s">
        <v>9</v>
      </c>
      <c r="G434" s="43">
        <v>21</v>
      </c>
      <c r="H434" s="43" t="s">
        <v>1914</v>
      </c>
      <c r="I434" s="43" t="s">
        <v>1951</v>
      </c>
      <c r="J434" s="273">
        <v>431</v>
      </c>
      <c r="K434" s="42" t="s">
        <v>960</v>
      </c>
      <c r="L434" s="42" t="s">
        <v>1385</v>
      </c>
      <c r="M434" s="42" t="s">
        <v>141</v>
      </c>
      <c r="N434" s="42">
        <v>170910900</v>
      </c>
      <c r="O434" s="42" t="s">
        <v>71</v>
      </c>
      <c r="P434" s="42" t="s">
        <v>2046</v>
      </c>
      <c r="Q434" s="42" t="s">
        <v>30</v>
      </c>
      <c r="R434" s="63" t="s">
        <v>1858</v>
      </c>
      <c r="S434" s="63" t="s">
        <v>9</v>
      </c>
      <c r="T434" s="63">
        <v>1</v>
      </c>
      <c r="U434" s="80">
        <v>1</v>
      </c>
      <c r="V434" s="79">
        <v>1</v>
      </c>
      <c r="W434" s="79">
        <v>1</v>
      </c>
      <c r="X434" s="79">
        <v>1</v>
      </c>
      <c r="Y434" s="243">
        <v>0.5</v>
      </c>
      <c r="Z434" s="245">
        <f>IF(
'Tablero de control'!$U434="NP",
 0,
  IF(
     'Tablero de control'!$Q434&lt;&gt;"Reducción",
     'Tablero de control'!$Y434*100/'Tablero de control'!$U434,
     IF(
       'Tablero de control'!$U434&gt;='Tablero de control'!$Y434,
       100,
       IF(
         'Tablero de control'!$S434&lt;='Tablero de control'!$Y434,
         0,
         (('Tablero de control'!$S434-'Tablero de control'!$U434)-('Tablero de control'!$Y434-'Tablero de control'!$U434))*100/('Tablero de control'!$S434-'Tablero de control'!$U434)
       )
     )
   )
)</f>
        <v>50</v>
      </c>
      <c r="AA434" s="254">
        <f>IF('Tablero de control'!$Z434&gt;100,100,'Tablero de control'!$Z434)</f>
        <v>50</v>
      </c>
      <c r="AB434" s="37" t="str">
        <f>IF(
  'Tablero de control'!$U434="NP",
  "NO PROGRAMADA",
  IF(
    OR('Tablero de control'!$Y434="",'Tablero de control'!$Z434&lt;=0),
    "SIN AVANCE",
    IF(
      'Tablero de control'!$Z434&lt;Parametros!$D$4*Parametros!$G$9,
      "MUY DEFICIENTE",
    IF(
      'Tablero de control'!$Z434&lt;Parametros!$D$4*Parametros!$G$8,
      "DEFICIENTE",
   IF(
      'Tablero de control'!$Z434&lt;Parametros!$D$4*Parametros!$G$7,
      "ACEPTABLE",
      IF(
        'Tablero de control'!$Z434&lt;Parametros!$D$4*Parametros!$G$6,
        "BUENO",
        IF(
          'Tablero de control'!$Z434&lt;Parametros!$D$4*Parametros!$G$5,
          "SATISFACTORIO",
          IF(
            'Tablero de control'!$Z434&gt;=Parametros!$D$4*Parametros!$G$4,
            "OPTIMO"
          )
        )
      )
    )
  )
)
)
)</f>
        <v>DEFICIENTE</v>
      </c>
    </row>
    <row r="435" spans="1:28" s="38" customFormat="1" ht="51.95" customHeight="1" x14ac:dyDescent="0.25">
      <c r="A435" s="286" t="s">
        <v>241</v>
      </c>
      <c r="B435" s="42" t="s">
        <v>255</v>
      </c>
      <c r="C435" s="42" t="s">
        <v>310</v>
      </c>
      <c r="D435" s="42" t="s">
        <v>354</v>
      </c>
      <c r="E435" s="42" t="s">
        <v>470</v>
      </c>
      <c r="F435" s="43" t="s">
        <v>9</v>
      </c>
      <c r="G435" s="43">
        <v>10</v>
      </c>
      <c r="H435" s="43" t="s">
        <v>1914</v>
      </c>
      <c r="I435" s="43" t="s">
        <v>1952</v>
      </c>
      <c r="J435" s="273">
        <v>432</v>
      </c>
      <c r="K435" s="42" t="s">
        <v>961</v>
      </c>
      <c r="L435" s="42">
        <v>1708016</v>
      </c>
      <c r="M435" s="42" t="s">
        <v>50</v>
      </c>
      <c r="N435" s="42">
        <v>170801600</v>
      </c>
      <c r="O435" s="42" t="s">
        <v>155</v>
      </c>
      <c r="P435" s="42" t="s">
        <v>2046</v>
      </c>
      <c r="Q435" s="42" t="s">
        <v>29</v>
      </c>
      <c r="R435" s="63" t="s">
        <v>1858</v>
      </c>
      <c r="S435" s="63">
        <v>1</v>
      </c>
      <c r="T435" s="63">
        <v>4</v>
      </c>
      <c r="U435" s="80">
        <v>1</v>
      </c>
      <c r="V435" s="63">
        <v>1</v>
      </c>
      <c r="W435" s="63">
        <v>1</v>
      </c>
      <c r="X435" s="63">
        <v>1</v>
      </c>
      <c r="Y435" s="243">
        <v>0</v>
      </c>
      <c r="Z435" s="245">
        <f>IF(
'Tablero de control'!$U435="NP",
 0,
  IF(
     'Tablero de control'!$Q435&lt;&gt;"Reducción",
     'Tablero de control'!$Y435*100/'Tablero de control'!$U435,
     IF(
       'Tablero de control'!$U435&gt;='Tablero de control'!$Y435,
       100,
       IF(
         'Tablero de control'!$S435&lt;='Tablero de control'!$Y435,
         0,
         (('Tablero de control'!$S435-'Tablero de control'!$U435)-('Tablero de control'!$Y435-'Tablero de control'!$U435))*100/('Tablero de control'!$S435-'Tablero de control'!$U435)
       )
     )
   )
)</f>
        <v>0</v>
      </c>
      <c r="AA435" s="254">
        <f>IF('Tablero de control'!$Z435&gt;100,100,'Tablero de control'!$Z435)</f>
        <v>0</v>
      </c>
      <c r="AB435" s="37" t="str">
        <f>IF(
  'Tablero de control'!$U435="NP",
  "NO PROGRAMADA",
  IF(
    OR('Tablero de control'!$Y435="",'Tablero de control'!$Z435&lt;=0),
    "SIN AVANCE",
    IF(
      'Tablero de control'!$Z435&lt;Parametros!$D$4*Parametros!$G$9,
      "MUY DEFICIENTE",
    IF(
      'Tablero de control'!$Z435&lt;Parametros!$D$4*Parametros!$G$8,
      "DEFICIENTE",
   IF(
      'Tablero de control'!$Z435&lt;Parametros!$D$4*Parametros!$G$7,
      "ACEPTABLE",
      IF(
        'Tablero de control'!$Z435&lt;Parametros!$D$4*Parametros!$G$6,
        "BUENO",
        IF(
          'Tablero de control'!$Z435&lt;Parametros!$D$4*Parametros!$G$5,
          "SATISFACTORIO",
          IF(
            'Tablero de control'!$Z435&gt;=Parametros!$D$4*Parametros!$G$4,
            "OPTIMO"
          )
        )
      )
    )
  )
)
)
)</f>
        <v>SIN AVANCE</v>
      </c>
    </row>
    <row r="436" spans="1:28" s="38" customFormat="1" ht="51.95" customHeight="1" x14ac:dyDescent="0.25">
      <c r="A436" s="286" t="s">
        <v>241</v>
      </c>
      <c r="B436" s="42" t="s">
        <v>255</v>
      </c>
      <c r="C436" s="42" t="s">
        <v>310</v>
      </c>
      <c r="D436" s="42" t="s">
        <v>354</v>
      </c>
      <c r="E436" s="42" t="s">
        <v>470</v>
      </c>
      <c r="F436" s="43" t="s">
        <v>9</v>
      </c>
      <c r="G436" s="43">
        <v>10</v>
      </c>
      <c r="H436" s="43" t="s">
        <v>1914</v>
      </c>
      <c r="I436" s="43" t="s">
        <v>1952</v>
      </c>
      <c r="J436" s="273">
        <v>433</v>
      </c>
      <c r="K436" s="42" t="s">
        <v>962</v>
      </c>
      <c r="L436" s="42">
        <v>1708015</v>
      </c>
      <c r="M436" s="42" t="s">
        <v>120</v>
      </c>
      <c r="N436" s="42">
        <v>170801502</v>
      </c>
      <c r="O436" s="42" t="s">
        <v>1723</v>
      </c>
      <c r="P436" s="42" t="s">
        <v>2046</v>
      </c>
      <c r="Q436" s="42" t="s">
        <v>29</v>
      </c>
      <c r="R436" s="63" t="s">
        <v>1858</v>
      </c>
      <c r="S436" s="63">
        <v>1</v>
      </c>
      <c r="T436" s="63">
        <v>12</v>
      </c>
      <c r="U436" s="80">
        <v>3</v>
      </c>
      <c r="V436" s="63">
        <v>3</v>
      </c>
      <c r="W436" s="63">
        <v>3</v>
      </c>
      <c r="X436" s="63">
        <v>3</v>
      </c>
      <c r="Y436" s="243">
        <v>0</v>
      </c>
      <c r="Z436" s="245">
        <f>IF(
'Tablero de control'!$U436="NP",
 0,
  IF(
     'Tablero de control'!$Q436&lt;&gt;"Reducción",
     'Tablero de control'!$Y436*100/'Tablero de control'!$U436,
     IF(
       'Tablero de control'!$U436&gt;='Tablero de control'!$Y436,
       100,
       IF(
         'Tablero de control'!$S436&lt;='Tablero de control'!$Y436,
         0,
         (('Tablero de control'!$S436-'Tablero de control'!$U436)-('Tablero de control'!$Y436-'Tablero de control'!$U436))*100/('Tablero de control'!$S436-'Tablero de control'!$U436)
       )
     )
   )
)</f>
        <v>0</v>
      </c>
      <c r="AA436" s="254">
        <f>IF('Tablero de control'!$Z436&gt;100,100,'Tablero de control'!$Z436)</f>
        <v>0</v>
      </c>
      <c r="AB436" s="37" t="str">
        <f>IF(
  'Tablero de control'!$U436="NP",
  "NO PROGRAMADA",
  IF(
    OR('Tablero de control'!$Y436="",'Tablero de control'!$Z436&lt;=0),
    "SIN AVANCE",
    IF(
      'Tablero de control'!$Z436&lt;Parametros!$D$4*Parametros!$G$9,
      "MUY DEFICIENTE",
    IF(
      'Tablero de control'!$Z436&lt;Parametros!$D$4*Parametros!$G$8,
      "DEFICIENTE",
   IF(
      'Tablero de control'!$Z436&lt;Parametros!$D$4*Parametros!$G$7,
      "ACEPTABLE",
      IF(
        'Tablero de control'!$Z436&lt;Parametros!$D$4*Parametros!$G$6,
        "BUENO",
        IF(
          'Tablero de control'!$Z436&lt;Parametros!$D$4*Parametros!$G$5,
          "SATISFACTORIO",
          IF(
            'Tablero de control'!$Z436&gt;=Parametros!$D$4*Parametros!$G$4,
            "OPTIMO"
          )
        )
      )
    )
  )
)
)
)</f>
        <v>SIN AVANCE</v>
      </c>
    </row>
    <row r="437" spans="1:28" s="38" customFormat="1" ht="51.95" customHeight="1" x14ac:dyDescent="0.25">
      <c r="A437" s="286" t="s">
        <v>241</v>
      </c>
      <c r="B437" s="42" t="s">
        <v>255</v>
      </c>
      <c r="C437" s="42" t="s">
        <v>310</v>
      </c>
      <c r="D437" s="42" t="s">
        <v>354</v>
      </c>
      <c r="E437" s="42" t="s">
        <v>470</v>
      </c>
      <c r="F437" s="43" t="s">
        <v>9</v>
      </c>
      <c r="G437" s="43">
        <v>10</v>
      </c>
      <c r="H437" s="43" t="s">
        <v>1914</v>
      </c>
      <c r="I437" s="43" t="s">
        <v>1952</v>
      </c>
      <c r="J437" s="273">
        <v>434</v>
      </c>
      <c r="K437" s="42" t="s">
        <v>963</v>
      </c>
      <c r="L437" s="42" t="s">
        <v>1386</v>
      </c>
      <c r="M437" s="42" t="s">
        <v>1387</v>
      </c>
      <c r="N437" s="42">
        <v>170804000</v>
      </c>
      <c r="O437" s="42" t="s">
        <v>1724</v>
      </c>
      <c r="P437" s="42" t="s">
        <v>2046</v>
      </c>
      <c r="Q437" s="42" t="s">
        <v>29</v>
      </c>
      <c r="R437" s="63" t="s">
        <v>1858</v>
      </c>
      <c r="S437" s="63" t="s">
        <v>9</v>
      </c>
      <c r="T437" s="63">
        <v>700</v>
      </c>
      <c r="U437" s="80">
        <v>100</v>
      </c>
      <c r="V437" s="63">
        <v>200</v>
      </c>
      <c r="W437" s="63">
        <v>300</v>
      </c>
      <c r="X437" s="63">
        <v>100</v>
      </c>
      <c r="Y437" s="243">
        <v>0</v>
      </c>
      <c r="Z437" s="245">
        <f>IF(
'Tablero de control'!$U437="NP",
 0,
  IF(
     'Tablero de control'!$Q437&lt;&gt;"Reducción",
     'Tablero de control'!$Y437*100/'Tablero de control'!$U437,
     IF(
       'Tablero de control'!$U437&gt;='Tablero de control'!$Y437,
       100,
       IF(
         'Tablero de control'!$S437&lt;='Tablero de control'!$Y437,
         0,
         (('Tablero de control'!$S437-'Tablero de control'!$U437)-('Tablero de control'!$Y437-'Tablero de control'!$U437))*100/('Tablero de control'!$S437-'Tablero de control'!$U437)
       )
     )
   )
)</f>
        <v>0</v>
      </c>
      <c r="AA437" s="254">
        <f>IF('Tablero de control'!$Z437&gt;100,100,'Tablero de control'!$Z437)</f>
        <v>0</v>
      </c>
      <c r="AB437" s="37" t="str">
        <f>IF(
  'Tablero de control'!$U437="NP",
  "NO PROGRAMADA",
  IF(
    OR('Tablero de control'!$Y437="",'Tablero de control'!$Z437&lt;=0),
    "SIN AVANCE",
    IF(
      'Tablero de control'!$Z437&lt;Parametros!$D$4*Parametros!$G$9,
      "MUY DEFICIENTE",
    IF(
      'Tablero de control'!$Z437&lt;Parametros!$D$4*Parametros!$G$8,
      "DEFICIENTE",
   IF(
      'Tablero de control'!$Z437&lt;Parametros!$D$4*Parametros!$G$7,
      "ACEPTABLE",
      IF(
        'Tablero de control'!$Z437&lt;Parametros!$D$4*Parametros!$G$6,
        "BUENO",
        IF(
          'Tablero de control'!$Z437&lt;Parametros!$D$4*Parametros!$G$5,
          "SATISFACTORIO",
          IF(
            'Tablero de control'!$Z437&gt;=Parametros!$D$4*Parametros!$G$4,
            "OPTIMO"
          )
        )
      )
    )
  )
)
)
)</f>
        <v>SIN AVANCE</v>
      </c>
    </row>
    <row r="438" spans="1:28" s="38" customFormat="1" ht="51.95" customHeight="1" x14ac:dyDescent="0.25">
      <c r="A438" s="286" t="s">
        <v>241</v>
      </c>
      <c r="B438" s="42" t="s">
        <v>255</v>
      </c>
      <c r="C438" s="42" t="s">
        <v>310</v>
      </c>
      <c r="D438" s="42" t="s">
        <v>354</v>
      </c>
      <c r="E438" s="42" t="s">
        <v>470</v>
      </c>
      <c r="F438" s="43" t="s">
        <v>9</v>
      </c>
      <c r="G438" s="43">
        <v>10</v>
      </c>
      <c r="H438" s="43" t="s">
        <v>1914</v>
      </c>
      <c r="I438" s="43" t="s">
        <v>1952</v>
      </c>
      <c r="J438" s="273">
        <v>435</v>
      </c>
      <c r="K438" s="42" t="s">
        <v>964</v>
      </c>
      <c r="L438" s="42" t="s">
        <v>1388</v>
      </c>
      <c r="M438" s="42" t="s">
        <v>75</v>
      </c>
      <c r="N438" s="42">
        <v>170804100</v>
      </c>
      <c r="O438" s="42" t="s">
        <v>165</v>
      </c>
      <c r="P438" s="42" t="s">
        <v>2046</v>
      </c>
      <c r="Q438" s="42" t="s">
        <v>29</v>
      </c>
      <c r="R438" s="63" t="s">
        <v>1858</v>
      </c>
      <c r="S438" s="79">
        <v>10000</v>
      </c>
      <c r="T438" s="63">
        <v>12000</v>
      </c>
      <c r="U438" s="80">
        <v>3000</v>
      </c>
      <c r="V438" s="79">
        <v>3000</v>
      </c>
      <c r="W438" s="79">
        <v>3000</v>
      </c>
      <c r="X438" s="79">
        <v>3000</v>
      </c>
      <c r="Y438" s="243">
        <v>6400</v>
      </c>
      <c r="Z438" s="245">
        <f>IF(
'Tablero de control'!$U438="NP",
 0,
  IF(
     'Tablero de control'!$Q438&lt;&gt;"Reducción",
     'Tablero de control'!$Y438*100/'Tablero de control'!$U438,
     IF(
       'Tablero de control'!$U438&gt;='Tablero de control'!$Y438,
       100,
       IF(
         'Tablero de control'!$S438&lt;='Tablero de control'!$Y438,
         0,
         (('Tablero de control'!$S438-'Tablero de control'!$U438)-('Tablero de control'!$Y438-'Tablero de control'!$U438))*100/('Tablero de control'!$S438-'Tablero de control'!$U438)
       )
     )
   )
)</f>
        <v>213.33333333333334</v>
      </c>
      <c r="AA438" s="254">
        <f>IF('Tablero de control'!$Z438&gt;100,100,'Tablero de control'!$Z438)</f>
        <v>100</v>
      </c>
      <c r="AB438" s="37" t="str">
        <f>IF(
  'Tablero de control'!$U438="NP",
  "NO PROGRAMADA",
  IF(
    OR('Tablero de control'!$Y438="",'Tablero de control'!$Z438&lt;=0),
    "SIN AVANCE",
    IF(
      'Tablero de control'!$Z438&lt;Parametros!$D$4*Parametros!$G$9,
      "MUY DEFICIENTE",
    IF(
      'Tablero de control'!$Z438&lt;Parametros!$D$4*Parametros!$G$8,
      "DEFICIENTE",
   IF(
      'Tablero de control'!$Z438&lt;Parametros!$D$4*Parametros!$G$7,
      "ACEPTABLE",
      IF(
        'Tablero de control'!$Z438&lt;Parametros!$D$4*Parametros!$G$6,
        "BUENO",
        IF(
          'Tablero de control'!$Z438&lt;Parametros!$D$4*Parametros!$G$5,
          "SATISFACTORIO",
          IF(
            'Tablero de control'!$Z438&gt;=Parametros!$D$4*Parametros!$G$4,
            "OPTIMO"
          )
        )
      )
    )
  )
)
)
)</f>
        <v>OPTIMO</v>
      </c>
    </row>
    <row r="439" spans="1:28" s="38" customFormat="1" ht="51.95" customHeight="1" x14ac:dyDescent="0.25">
      <c r="A439" s="286" t="s">
        <v>241</v>
      </c>
      <c r="B439" s="42" t="s">
        <v>255</v>
      </c>
      <c r="C439" s="42" t="s">
        <v>311</v>
      </c>
      <c r="D439" s="42" t="s">
        <v>356</v>
      </c>
      <c r="E439" s="42" t="s">
        <v>471</v>
      </c>
      <c r="F439" s="60" t="s">
        <v>518</v>
      </c>
      <c r="G439" s="61">
        <v>0.27</v>
      </c>
      <c r="H439" s="61" t="s">
        <v>1913</v>
      </c>
      <c r="I439" s="61" t="s">
        <v>2091</v>
      </c>
      <c r="J439" s="273">
        <v>436</v>
      </c>
      <c r="K439" s="42" t="s">
        <v>965</v>
      </c>
      <c r="L439" s="42" t="s">
        <v>1350</v>
      </c>
      <c r="M439" s="42" t="s">
        <v>1351</v>
      </c>
      <c r="N439" s="42">
        <v>410300500</v>
      </c>
      <c r="O439" s="42" t="s">
        <v>1706</v>
      </c>
      <c r="P439" s="42" t="s">
        <v>2046</v>
      </c>
      <c r="Q439" s="42" t="s">
        <v>29</v>
      </c>
      <c r="R439" s="62" t="s">
        <v>1858</v>
      </c>
      <c r="S439" s="62" t="s">
        <v>9</v>
      </c>
      <c r="T439" s="63" t="s">
        <v>1843</v>
      </c>
      <c r="U439" s="80">
        <v>4</v>
      </c>
      <c r="V439" s="63">
        <v>8</v>
      </c>
      <c r="W439" s="63">
        <v>8</v>
      </c>
      <c r="X439" s="63">
        <v>4</v>
      </c>
      <c r="Y439" s="243">
        <v>0</v>
      </c>
      <c r="Z439" s="245">
        <f>IF(
'Tablero de control'!$U439="NP",
 0,
  IF(
     'Tablero de control'!$Q439&lt;&gt;"Reducción",
     'Tablero de control'!$Y439*100/'Tablero de control'!$U439,
     IF(
       'Tablero de control'!$U439&gt;='Tablero de control'!$Y439,
       100,
       IF(
         'Tablero de control'!$S439&lt;='Tablero de control'!$Y439,
         0,
         (('Tablero de control'!$S439-'Tablero de control'!$U439)-('Tablero de control'!$Y439-'Tablero de control'!$U439))*100/('Tablero de control'!$S439-'Tablero de control'!$U439)
       )
     )
   )
)</f>
        <v>0</v>
      </c>
      <c r="AA439" s="254">
        <f>IF('Tablero de control'!$Z439&gt;100,100,'Tablero de control'!$Z439)</f>
        <v>0</v>
      </c>
      <c r="AB439" s="37" t="str">
        <f>IF(
  'Tablero de control'!$U439="NP",
  "NO PROGRAMADA",
  IF(
    OR('Tablero de control'!$Y439="",'Tablero de control'!$Z439&lt;=0),
    "SIN AVANCE",
    IF(
      'Tablero de control'!$Z439&lt;Parametros!$D$4*Parametros!$G$9,
      "MUY DEFICIENTE",
    IF(
      'Tablero de control'!$Z439&lt;Parametros!$D$4*Parametros!$G$8,
      "DEFICIENTE",
   IF(
      'Tablero de control'!$Z439&lt;Parametros!$D$4*Parametros!$G$7,
      "ACEPTABLE",
      IF(
        'Tablero de control'!$Z439&lt;Parametros!$D$4*Parametros!$G$6,
        "BUENO",
        IF(
          'Tablero de control'!$Z439&lt;Parametros!$D$4*Parametros!$G$5,
          "SATISFACTORIO",
          IF(
            'Tablero de control'!$Z439&gt;=Parametros!$D$4*Parametros!$G$4,
            "OPTIMO"
          )
        )
      )
    )
  )
)
)
)</f>
        <v>SIN AVANCE</v>
      </c>
    </row>
    <row r="440" spans="1:28" s="38" customFormat="1" ht="51.95" customHeight="1" x14ac:dyDescent="0.25">
      <c r="A440" s="286" t="s">
        <v>241</v>
      </c>
      <c r="B440" s="42" t="s">
        <v>255</v>
      </c>
      <c r="C440" s="42" t="s">
        <v>311</v>
      </c>
      <c r="D440" s="42" t="s">
        <v>356</v>
      </c>
      <c r="E440" s="42" t="s">
        <v>471</v>
      </c>
      <c r="F440" s="60" t="s">
        <v>518</v>
      </c>
      <c r="G440" s="61">
        <v>0.27</v>
      </c>
      <c r="H440" s="61" t="s">
        <v>1913</v>
      </c>
      <c r="I440" s="61" t="s">
        <v>2091</v>
      </c>
      <c r="J440" s="273">
        <v>437</v>
      </c>
      <c r="K440" s="42" t="s">
        <v>966</v>
      </c>
      <c r="L440" s="257">
        <v>4103050</v>
      </c>
      <c r="M440" s="253" t="s">
        <v>113</v>
      </c>
      <c r="N440" s="42">
        <v>410304700</v>
      </c>
      <c r="O440" s="42" t="s">
        <v>1726</v>
      </c>
      <c r="P440" s="42" t="s">
        <v>2046</v>
      </c>
      <c r="Q440" s="42" t="s">
        <v>29</v>
      </c>
      <c r="R440" s="62" t="s">
        <v>1858</v>
      </c>
      <c r="S440" s="62" t="s">
        <v>9</v>
      </c>
      <c r="T440" s="63" t="s">
        <v>1844</v>
      </c>
      <c r="U440" s="80">
        <v>6</v>
      </c>
      <c r="V440" s="63">
        <v>12</v>
      </c>
      <c r="W440" s="63">
        <v>12</v>
      </c>
      <c r="X440" s="63">
        <v>8</v>
      </c>
      <c r="Y440" s="243">
        <v>6</v>
      </c>
      <c r="Z440" s="245">
        <f>IF(
'Tablero de control'!$U440="NP",
 0,
  IF(
     'Tablero de control'!$Q440&lt;&gt;"Reducción",
     'Tablero de control'!$Y440*100/'Tablero de control'!$U440,
     IF(
       'Tablero de control'!$U440&gt;='Tablero de control'!$Y440,
       100,
       IF(
         'Tablero de control'!$S440&lt;='Tablero de control'!$Y440,
         0,
         (('Tablero de control'!$S440-'Tablero de control'!$U440)-('Tablero de control'!$Y440-'Tablero de control'!$U440))*100/('Tablero de control'!$S440-'Tablero de control'!$U440)
       )
     )
   )
)</f>
        <v>100</v>
      </c>
      <c r="AA440" s="254">
        <f>IF('Tablero de control'!$Z440&gt;100,100,'Tablero de control'!$Z440)</f>
        <v>100</v>
      </c>
      <c r="AB440" s="37" t="str">
        <f>IF(
  'Tablero de control'!$U440="NP",
  "NO PROGRAMADA",
  IF(
    OR('Tablero de control'!$Y440="",'Tablero de control'!$Z440&lt;=0),
    "SIN AVANCE",
    IF(
      'Tablero de control'!$Z440&lt;Parametros!$D$4*Parametros!$G$9,
      "MUY DEFICIENTE",
    IF(
      'Tablero de control'!$Z440&lt;Parametros!$D$4*Parametros!$G$8,
      "DEFICIENTE",
   IF(
      'Tablero de control'!$Z440&lt;Parametros!$D$4*Parametros!$G$7,
      "ACEPTABLE",
      IF(
        'Tablero de control'!$Z440&lt;Parametros!$D$4*Parametros!$G$6,
        "BUENO",
        IF(
          'Tablero de control'!$Z440&lt;Parametros!$D$4*Parametros!$G$5,
          "SATISFACTORIO",
          IF(
            'Tablero de control'!$Z440&gt;=Parametros!$D$4*Parametros!$G$4,
            "OPTIMO"
          )
        )
      )
    )
  )
)
)
)</f>
        <v>OPTIMO</v>
      </c>
    </row>
    <row r="441" spans="1:28" s="38" customFormat="1" ht="51.95" customHeight="1" x14ac:dyDescent="0.25">
      <c r="A441" s="286" t="s">
        <v>241</v>
      </c>
      <c r="B441" s="42" t="s">
        <v>255</v>
      </c>
      <c r="C441" s="42" t="s">
        <v>311</v>
      </c>
      <c r="D441" s="42" t="s">
        <v>356</v>
      </c>
      <c r="E441" s="42" t="s">
        <v>471</v>
      </c>
      <c r="F441" s="60" t="s">
        <v>518</v>
      </c>
      <c r="G441" s="61">
        <v>0.27</v>
      </c>
      <c r="H441" s="61" t="s">
        <v>1913</v>
      </c>
      <c r="I441" s="61" t="s">
        <v>2091</v>
      </c>
      <c r="J441" s="273">
        <v>438</v>
      </c>
      <c r="K441" s="42" t="s">
        <v>967</v>
      </c>
      <c r="L441" s="42" t="s">
        <v>1389</v>
      </c>
      <c r="M441" s="42" t="s">
        <v>106</v>
      </c>
      <c r="N441" s="42">
        <v>410301700</v>
      </c>
      <c r="O441" s="42" t="s">
        <v>180</v>
      </c>
      <c r="P441" s="42" t="s">
        <v>2046</v>
      </c>
      <c r="Q441" s="42" t="s">
        <v>30</v>
      </c>
      <c r="R441" s="82" t="s">
        <v>1858</v>
      </c>
      <c r="S441" s="64" t="s">
        <v>9</v>
      </c>
      <c r="T441" s="65">
        <v>600000</v>
      </c>
      <c r="U441" s="80" t="s">
        <v>1847</v>
      </c>
      <c r="V441" s="64" t="s">
        <v>1847</v>
      </c>
      <c r="W441" s="64" t="s">
        <v>1847</v>
      </c>
      <c r="X441" s="64" t="s">
        <v>1847</v>
      </c>
      <c r="Y441" s="243">
        <v>5000</v>
      </c>
      <c r="Z441" s="245">
        <f>IF(
'Tablero de control'!$U441="NP",
 0,
  IF(
     'Tablero de control'!$Q441&lt;&gt;"Reducción",
     'Tablero de control'!$Y441*100/'Tablero de control'!$U441,
     IF(
       'Tablero de control'!$U441&gt;='Tablero de control'!$Y441,
       100,
       IF(
         'Tablero de control'!$S441&lt;='Tablero de control'!$Y441,
         0,
         (('Tablero de control'!$S441-'Tablero de control'!$U441)-('Tablero de control'!$Y441-'Tablero de control'!$U441))*100/('Tablero de control'!$S441-'Tablero de control'!$U441)
       )
     )
   )
)</f>
        <v>33.333333333333336</v>
      </c>
      <c r="AA441" s="254">
        <f>IF('Tablero de control'!$Z441&gt;100,100,'Tablero de control'!$Z441)</f>
        <v>33.333333333333336</v>
      </c>
      <c r="AB441" s="37" t="str">
        <f>IF(
  'Tablero de control'!$U441="NP",
  "NO PROGRAMADA",
  IF(
    OR('Tablero de control'!$Y441="",'Tablero de control'!$Z441&lt;=0),
    "SIN AVANCE",
    IF(
      'Tablero de control'!$Z441&lt;Parametros!$D$4*Parametros!$G$9,
      "MUY DEFICIENTE",
    IF(
      'Tablero de control'!$Z441&lt;Parametros!$D$4*Parametros!$G$8,
      "DEFICIENTE",
   IF(
      'Tablero de control'!$Z441&lt;Parametros!$D$4*Parametros!$G$7,
      "ACEPTABLE",
      IF(
        'Tablero de control'!$Z441&lt;Parametros!$D$4*Parametros!$G$6,
        "BUENO",
        IF(
          'Tablero de control'!$Z441&lt;Parametros!$D$4*Parametros!$G$5,
          "SATISFACTORIO",
          IF(
            'Tablero de control'!$Z441&gt;=Parametros!$D$4*Parametros!$G$4,
            "OPTIMO"
          )
        )
      )
    )
  )
)
)
)</f>
        <v>DEFICIENTE</v>
      </c>
    </row>
    <row r="442" spans="1:28" s="38" customFormat="1" ht="69.95" customHeight="1" x14ac:dyDescent="0.25">
      <c r="A442" s="286" t="s">
        <v>241</v>
      </c>
      <c r="B442" s="42" t="s">
        <v>255</v>
      </c>
      <c r="C442" s="42" t="s">
        <v>311</v>
      </c>
      <c r="D442" s="42" t="s">
        <v>356</v>
      </c>
      <c r="E442" s="42" t="s">
        <v>471</v>
      </c>
      <c r="F442" s="60" t="s">
        <v>518</v>
      </c>
      <c r="G442" s="61">
        <v>0.27</v>
      </c>
      <c r="H442" s="61" t="s">
        <v>1913</v>
      </c>
      <c r="I442" s="61" t="s">
        <v>2091</v>
      </c>
      <c r="J442" s="273">
        <v>439</v>
      </c>
      <c r="K442" s="42" t="s">
        <v>968</v>
      </c>
      <c r="L442" s="42" t="s">
        <v>1358</v>
      </c>
      <c r="M442" s="42" t="s">
        <v>1359</v>
      </c>
      <c r="N442" s="42">
        <v>410305202</v>
      </c>
      <c r="O442" s="42" t="s">
        <v>186</v>
      </c>
      <c r="P442" s="42" t="s">
        <v>2046</v>
      </c>
      <c r="Q442" s="42" t="s">
        <v>30</v>
      </c>
      <c r="R442" s="82" t="s">
        <v>1858</v>
      </c>
      <c r="S442" s="64" t="s">
        <v>9</v>
      </c>
      <c r="T442" s="65">
        <v>32</v>
      </c>
      <c r="U442" s="80" t="s">
        <v>1848</v>
      </c>
      <c r="V442" s="64" t="s">
        <v>1848</v>
      </c>
      <c r="W442" s="64" t="s">
        <v>1848</v>
      </c>
      <c r="X442" s="64" t="s">
        <v>1848</v>
      </c>
      <c r="Y442" s="243">
        <v>8</v>
      </c>
      <c r="Z442" s="245">
        <f>IF(
'Tablero de control'!$U442="NP",
 0,
  IF(
     'Tablero de control'!$Q442&lt;&gt;"Reducción",
     'Tablero de control'!$Y442*100/'Tablero de control'!$U442,
     IF(
       'Tablero de control'!$U442&gt;='Tablero de control'!$Y442,
       100,
       IF(
         'Tablero de control'!$S442&lt;='Tablero de control'!$Y442,
         0,
         (('Tablero de control'!$S442-'Tablero de control'!$U442)-('Tablero de control'!$Y442-'Tablero de control'!$U442))*100/('Tablero de control'!$S442-'Tablero de control'!$U442)
       )
     )
   )
)</f>
        <v>100</v>
      </c>
      <c r="AA442" s="254">
        <f>IF('Tablero de control'!$Z442&gt;100,100,'Tablero de control'!$Z442)</f>
        <v>100</v>
      </c>
      <c r="AB442" s="37" t="str">
        <f>IF(
  'Tablero de control'!$U442="NP",
  "NO PROGRAMADA",
  IF(
    OR('Tablero de control'!$Y442="",'Tablero de control'!$Z442&lt;=0),
    "SIN AVANCE",
    IF(
      'Tablero de control'!$Z442&lt;Parametros!$D$4*Parametros!$G$9,
      "MUY DEFICIENTE",
    IF(
      'Tablero de control'!$Z442&lt;Parametros!$D$4*Parametros!$G$8,
      "DEFICIENTE",
   IF(
      'Tablero de control'!$Z442&lt;Parametros!$D$4*Parametros!$G$7,
      "ACEPTABLE",
      IF(
        'Tablero de control'!$Z442&lt;Parametros!$D$4*Parametros!$G$6,
        "BUENO",
        IF(
          'Tablero de control'!$Z442&lt;Parametros!$D$4*Parametros!$G$5,
          "SATISFACTORIO",
          IF(
            'Tablero de control'!$Z442&gt;=Parametros!$D$4*Parametros!$G$4,
            "OPTIMO"
          )
        )
      )
    )
  )
)
)
)</f>
        <v>OPTIMO</v>
      </c>
    </row>
    <row r="443" spans="1:28" s="38" customFormat="1" ht="60" customHeight="1" x14ac:dyDescent="0.25">
      <c r="A443" s="286" t="s">
        <v>241</v>
      </c>
      <c r="B443" s="42" t="s">
        <v>255</v>
      </c>
      <c r="C443" s="42" t="s">
        <v>311</v>
      </c>
      <c r="D443" s="42" t="s">
        <v>356</v>
      </c>
      <c r="E443" s="42" t="s">
        <v>471</v>
      </c>
      <c r="F443" s="60" t="s">
        <v>518</v>
      </c>
      <c r="G443" s="61">
        <v>0.27</v>
      </c>
      <c r="H443" s="61" t="s">
        <v>1913</v>
      </c>
      <c r="I443" s="61" t="s">
        <v>2091</v>
      </c>
      <c r="J443" s="273">
        <v>440</v>
      </c>
      <c r="K443" s="42" t="s">
        <v>969</v>
      </c>
      <c r="L443" s="42" t="s">
        <v>1390</v>
      </c>
      <c r="M443" s="42" t="s">
        <v>1391</v>
      </c>
      <c r="N443" s="42">
        <v>410305302</v>
      </c>
      <c r="O443" s="42" t="s">
        <v>1727</v>
      </c>
      <c r="P443" s="42" t="s">
        <v>2046</v>
      </c>
      <c r="Q443" s="42" t="s">
        <v>30</v>
      </c>
      <c r="R443" s="82" t="s">
        <v>1858</v>
      </c>
      <c r="S443" s="62" t="s">
        <v>9</v>
      </c>
      <c r="T443" s="63" t="s">
        <v>1845</v>
      </c>
      <c r="U443" s="80">
        <v>13</v>
      </c>
      <c r="V443" s="62">
        <v>13</v>
      </c>
      <c r="W443" s="62">
        <v>13</v>
      </c>
      <c r="X443" s="62">
        <v>13</v>
      </c>
      <c r="Y443" s="243">
        <v>13</v>
      </c>
      <c r="Z443" s="245">
        <f>IF(
'Tablero de control'!$U443="NP",
 0,
  IF(
     'Tablero de control'!$Q443&lt;&gt;"Reducción",
     'Tablero de control'!$Y443*100/'Tablero de control'!$U443,
     IF(
       'Tablero de control'!$U443&gt;='Tablero de control'!$Y443,
       100,
       IF(
         'Tablero de control'!$S443&lt;='Tablero de control'!$Y443,
         0,
         (('Tablero de control'!$S443-'Tablero de control'!$U443)-('Tablero de control'!$Y443-'Tablero de control'!$U443))*100/('Tablero de control'!$S443-'Tablero de control'!$U443)
       )
     )
   )
)</f>
        <v>100</v>
      </c>
      <c r="AA443" s="254">
        <f>IF('Tablero de control'!$Z443&gt;100,100,'Tablero de control'!$Z443)</f>
        <v>100</v>
      </c>
      <c r="AB443" s="37" t="str">
        <f>IF(
  'Tablero de control'!$U443="NP",
  "NO PROGRAMADA",
  IF(
    OR('Tablero de control'!$Y443="",'Tablero de control'!$Z443&lt;=0),
    "SIN AVANCE",
    IF(
      'Tablero de control'!$Z443&lt;Parametros!$D$4*Parametros!$G$9,
      "MUY DEFICIENTE",
    IF(
      'Tablero de control'!$Z443&lt;Parametros!$D$4*Parametros!$G$8,
      "DEFICIENTE",
   IF(
      'Tablero de control'!$Z443&lt;Parametros!$D$4*Parametros!$G$7,
      "ACEPTABLE",
      IF(
        'Tablero de control'!$Z443&lt;Parametros!$D$4*Parametros!$G$6,
        "BUENO",
        IF(
          'Tablero de control'!$Z443&lt;Parametros!$D$4*Parametros!$G$5,
          "SATISFACTORIO",
          IF(
            'Tablero de control'!$Z443&gt;=Parametros!$D$4*Parametros!$G$4,
            "OPTIMO"
          )
        )
      )
    )
  )
)
)
)</f>
        <v>OPTIMO</v>
      </c>
    </row>
    <row r="444" spans="1:28" s="38" customFormat="1" ht="60" customHeight="1" x14ac:dyDescent="0.25">
      <c r="A444" s="286" t="s">
        <v>241</v>
      </c>
      <c r="B444" s="42" t="s">
        <v>255</v>
      </c>
      <c r="C444" s="42" t="s">
        <v>311</v>
      </c>
      <c r="D444" s="42" t="s">
        <v>356</v>
      </c>
      <c r="E444" s="42" t="s">
        <v>471</v>
      </c>
      <c r="F444" s="60" t="s">
        <v>518</v>
      </c>
      <c r="G444" s="61">
        <v>0.27</v>
      </c>
      <c r="H444" s="61" t="s">
        <v>1913</v>
      </c>
      <c r="I444" s="61" t="s">
        <v>2091</v>
      </c>
      <c r="J444" s="273">
        <v>441</v>
      </c>
      <c r="K444" s="42" t="s">
        <v>970</v>
      </c>
      <c r="L444" s="42" t="s">
        <v>1348</v>
      </c>
      <c r="M444" s="42" t="s">
        <v>63</v>
      </c>
      <c r="N444" s="42">
        <v>410306701</v>
      </c>
      <c r="O444" s="42" t="s">
        <v>1640</v>
      </c>
      <c r="P444" s="42" t="s">
        <v>2046</v>
      </c>
      <c r="Q444" s="42" t="s">
        <v>29</v>
      </c>
      <c r="R444" s="62" t="s">
        <v>1857</v>
      </c>
      <c r="S444" s="62" t="s">
        <v>1841</v>
      </c>
      <c r="T444" s="63">
        <v>1</v>
      </c>
      <c r="U444" s="80">
        <v>0.5</v>
      </c>
      <c r="V444" s="62" t="s">
        <v>1846</v>
      </c>
      <c r="W444" s="62" t="s">
        <v>1846</v>
      </c>
      <c r="X444" s="62" t="s">
        <v>1846</v>
      </c>
      <c r="Y444" s="243">
        <v>0.5</v>
      </c>
      <c r="Z444" s="245">
        <f>IF(
'Tablero de control'!$U444="NP",
 0,
  IF(
     'Tablero de control'!$Q444&lt;&gt;"Reducción",
     'Tablero de control'!$Y444*100/'Tablero de control'!$U444,
     IF(
       'Tablero de control'!$U444&gt;='Tablero de control'!$Y444,
       100,
       IF(
         'Tablero de control'!$S444&lt;='Tablero de control'!$Y444,
         0,
         (('Tablero de control'!$S444-'Tablero de control'!$U444)-('Tablero de control'!$Y444-'Tablero de control'!$U444))*100/('Tablero de control'!$S444-'Tablero de control'!$U444)
       )
     )
   )
)</f>
        <v>100</v>
      </c>
      <c r="AA444" s="254">
        <f>IF('Tablero de control'!$Z444&gt;100,100,'Tablero de control'!$Z444)</f>
        <v>100</v>
      </c>
      <c r="AB444" s="37" t="str">
        <f>IF(
  'Tablero de control'!$U444="NP",
  "NO PROGRAMADA",
  IF(
    OR('Tablero de control'!$Y444="",'Tablero de control'!$Z444&lt;=0),
    "SIN AVANCE",
    IF(
      'Tablero de control'!$Z444&lt;Parametros!$D$4*Parametros!$G$9,
      "MUY DEFICIENTE",
    IF(
      'Tablero de control'!$Z444&lt;Parametros!$D$4*Parametros!$G$8,
      "DEFICIENTE",
   IF(
      'Tablero de control'!$Z444&lt;Parametros!$D$4*Parametros!$G$7,
      "ACEPTABLE",
      IF(
        'Tablero de control'!$Z444&lt;Parametros!$D$4*Parametros!$G$6,
        "BUENO",
        IF(
          'Tablero de control'!$Z444&lt;Parametros!$D$4*Parametros!$G$5,
          "SATISFACTORIO",
          IF(
            'Tablero de control'!$Z444&gt;=Parametros!$D$4*Parametros!$G$4,
            "OPTIMO"
          )
        )
      )
    )
  )
)
)
)</f>
        <v>OPTIMO</v>
      </c>
    </row>
    <row r="445" spans="1:28" s="38" customFormat="1" ht="60" customHeight="1" x14ac:dyDescent="0.25">
      <c r="A445" s="286" t="s">
        <v>241</v>
      </c>
      <c r="B445" s="42" t="s">
        <v>255</v>
      </c>
      <c r="C445" s="42" t="s">
        <v>311</v>
      </c>
      <c r="D445" s="42" t="s">
        <v>356</v>
      </c>
      <c r="E445" s="42" t="s">
        <v>471</v>
      </c>
      <c r="F445" s="60" t="s">
        <v>518</v>
      </c>
      <c r="G445" s="61">
        <v>0.27</v>
      </c>
      <c r="H445" s="61" t="s">
        <v>1913</v>
      </c>
      <c r="I445" s="61" t="s">
        <v>2091</v>
      </c>
      <c r="J445" s="273">
        <v>442</v>
      </c>
      <c r="K445" s="42" t="s">
        <v>971</v>
      </c>
      <c r="L445" s="42" t="s">
        <v>1390</v>
      </c>
      <c r="M445" s="42" t="s">
        <v>1391</v>
      </c>
      <c r="N445" s="42">
        <v>410305302</v>
      </c>
      <c r="O445" s="42" t="s">
        <v>1727</v>
      </c>
      <c r="P445" s="42" t="s">
        <v>2046</v>
      </c>
      <c r="Q445" s="42" t="s">
        <v>30</v>
      </c>
      <c r="R445" s="82" t="s">
        <v>1858</v>
      </c>
      <c r="S445" s="62" t="s">
        <v>9</v>
      </c>
      <c r="T445" s="63">
        <v>64</v>
      </c>
      <c r="U445" s="80">
        <v>64</v>
      </c>
      <c r="V445" s="62">
        <v>64</v>
      </c>
      <c r="W445" s="62">
        <v>64</v>
      </c>
      <c r="X445" s="62">
        <v>64</v>
      </c>
      <c r="Y445" s="243">
        <v>25</v>
      </c>
      <c r="Z445" s="245">
        <f>IF(
'Tablero de control'!$U445="NP",
 0,
  IF(
     'Tablero de control'!$Q445&lt;&gt;"Reducción",
     'Tablero de control'!$Y445*100/'Tablero de control'!$U445,
     IF(
       'Tablero de control'!$U445&gt;='Tablero de control'!$Y445,
       100,
       IF(
         'Tablero de control'!$S445&lt;='Tablero de control'!$Y445,
         0,
         (('Tablero de control'!$S445-'Tablero de control'!$U445)-('Tablero de control'!$Y445-'Tablero de control'!$U445))*100/('Tablero de control'!$S445-'Tablero de control'!$U445)
       )
     )
   )
)</f>
        <v>39.0625</v>
      </c>
      <c r="AA445" s="254">
        <f>IF('Tablero de control'!$Z445&gt;100,100,'Tablero de control'!$Z445)</f>
        <v>39.0625</v>
      </c>
      <c r="AB445" s="37" t="str">
        <f>IF(
  'Tablero de control'!$U445="NP",
  "NO PROGRAMADA",
  IF(
    OR('Tablero de control'!$Y445="",'Tablero de control'!$Z445&lt;=0),
    "SIN AVANCE",
    IF(
      'Tablero de control'!$Z445&lt;Parametros!$D$4*Parametros!$G$9,
      "MUY DEFICIENTE",
    IF(
      'Tablero de control'!$Z445&lt;Parametros!$D$4*Parametros!$G$8,
      "DEFICIENTE",
   IF(
      'Tablero de control'!$Z445&lt;Parametros!$D$4*Parametros!$G$7,
      "ACEPTABLE",
      IF(
        'Tablero de control'!$Z445&lt;Parametros!$D$4*Parametros!$G$6,
        "BUENO",
        IF(
          'Tablero de control'!$Z445&lt;Parametros!$D$4*Parametros!$G$5,
          "SATISFACTORIO",
          IF(
            'Tablero de control'!$Z445&gt;=Parametros!$D$4*Parametros!$G$4,
            "OPTIMO"
          )
        )
      )
    )
  )
)
)
)</f>
        <v>DEFICIENTE</v>
      </c>
    </row>
    <row r="446" spans="1:28" s="38" customFormat="1" ht="60" customHeight="1" x14ac:dyDescent="0.25">
      <c r="A446" s="286" t="s">
        <v>241</v>
      </c>
      <c r="B446" s="42" t="s">
        <v>256</v>
      </c>
      <c r="C446" s="42" t="s">
        <v>312</v>
      </c>
      <c r="D446" s="42" t="s">
        <v>357</v>
      </c>
      <c r="E446" s="42" t="s">
        <v>472</v>
      </c>
      <c r="F446" s="145">
        <v>4.47</v>
      </c>
      <c r="G446" s="145">
        <v>5</v>
      </c>
      <c r="H446" s="145" t="s">
        <v>1916</v>
      </c>
      <c r="I446" s="145" t="s">
        <v>1953</v>
      </c>
      <c r="J446" s="273">
        <v>443</v>
      </c>
      <c r="K446" s="42" t="s">
        <v>972</v>
      </c>
      <c r="L446" s="42">
        <v>3502046</v>
      </c>
      <c r="M446" s="42" t="s">
        <v>1392</v>
      </c>
      <c r="N446" s="42">
        <v>350204600</v>
      </c>
      <c r="O446" s="42" t="s">
        <v>1582</v>
      </c>
      <c r="P446" s="42" t="s">
        <v>2047</v>
      </c>
      <c r="Q446" s="42" t="s">
        <v>29</v>
      </c>
      <c r="R446" s="63" t="s">
        <v>1858</v>
      </c>
      <c r="S446" s="79" t="s">
        <v>9</v>
      </c>
      <c r="T446" s="79">
        <v>4</v>
      </c>
      <c r="U446" s="80">
        <v>1</v>
      </c>
      <c r="V446" s="79">
        <v>1</v>
      </c>
      <c r="W446" s="79">
        <v>1</v>
      </c>
      <c r="X446" s="79">
        <v>1</v>
      </c>
      <c r="Y446" s="243">
        <v>7</v>
      </c>
      <c r="Z446" s="245">
        <f>IF(
'Tablero de control'!$U446="NP",
 0,
  IF(
     'Tablero de control'!$Q446&lt;&gt;"Reducción",
     'Tablero de control'!$Y446*100/'Tablero de control'!$U446,
     IF(
       'Tablero de control'!$U446&gt;='Tablero de control'!$Y446,
       100,
       IF(
         'Tablero de control'!$S446&lt;='Tablero de control'!$Y446,
         0,
         (('Tablero de control'!$S446-'Tablero de control'!$U446)-('Tablero de control'!$Y446-'Tablero de control'!$U446))*100/('Tablero de control'!$S446-'Tablero de control'!$U446)
       )
     )
   )
)</f>
        <v>700</v>
      </c>
      <c r="AA446" s="254">
        <f>IF('Tablero de control'!$Z446&gt;100,100,'Tablero de control'!$Z446)</f>
        <v>100</v>
      </c>
      <c r="AB446" s="37" t="str">
        <f>IF(
  'Tablero de control'!$U446="NP",
  "NO PROGRAMADA",
  IF(
    OR('Tablero de control'!$Y446="",'Tablero de control'!$Z446&lt;=0),
    "SIN AVANCE",
    IF(
      'Tablero de control'!$Z446&lt;Parametros!$D$4*Parametros!$G$9,
      "MUY DEFICIENTE",
    IF(
      'Tablero de control'!$Z446&lt;Parametros!$D$4*Parametros!$G$8,
      "DEFICIENTE",
   IF(
      'Tablero de control'!$Z446&lt;Parametros!$D$4*Parametros!$G$7,
      "ACEPTABLE",
      IF(
        'Tablero de control'!$Z446&lt;Parametros!$D$4*Parametros!$G$6,
        "BUENO",
        IF(
          'Tablero de control'!$Z446&lt;Parametros!$D$4*Parametros!$G$5,
          "SATISFACTORIO",
          IF(
            'Tablero de control'!$Z446&gt;=Parametros!$D$4*Parametros!$G$4,
            "OPTIMO"
          )
        )
      )
    )
  )
)
)
)</f>
        <v>OPTIMO</v>
      </c>
    </row>
    <row r="447" spans="1:28" s="38" customFormat="1" ht="60" customHeight="1" x14ac:dyDescent="0.25">
      <c r="A447" s="286" t="s">
        <v>241</v>
      </c>
      <c r="B447" s="42" t="s">
        <v>256</v>
      </c>
      <c r="C447" s="42" t="s">
        <v>312</v>
      </c>
      <c r="D447" s="42" t="s">
        <v>357</v>
      </c>
      <c r="E447" s="42" t="s">
        <v>472</v>
      </c>
      <c r="F447" s="145">
        <v>4.47</v>
      </c>
      <c r="G447" s="145">
        <v>5</v>
      </c>
      <c r="H447" s="145" t="s">
        <v>1916</v>
      </c>
      <c r="I447" s="145" t="s">
        <v>1953</v>
      </c>
      <c r="J447" s="273">
        <v>444</v>
      </c>
      <c r="K447" s="42" t="s">
        <v>973</v>
      </c>
      <c r="L447" s="42">
        <v>3502094</v>
      </c>
      <c r="M447" s="42" t="s">
        <v>1393</v>
      </c>
      <c r="N447" s="42">
        <v>350209400</v>
      </c>
      <c r="O447" s="42" t="s">
        <v>175</v>
      </c>
      <c r="P447" s="42" t="s">
        <v>2047</v>
      </c>
      <c r="Q447" s="42" t="s">
        <v>30</v>
      </c>
      <c r="R447" s="63" t="s">
        <v>1858</v>
      </c>
      <c r="S447" s="63">
        <v>0</v>
      </c>
      <c r="T447" s="79">
        <v>1</v>
      </c>
      <c r="U447" s="80">
        <v>1</v>
      </c>
      <c r="V447" s="79">
        <v>1</v>
      </c>
      <c r="W447" s="79">
        <v>1</v>
      </c>
      <c r="X447" s="79">
        <v>1</v>
      </c>
      <c r="Y447" s="243">
        <v>0.5</v>
      </c>
      <c r="Z447" s="245">
        <f>IF(
'Tablero de control'!$U447="NP",
 0,
  IF(
     'Tablero de control'!$Q447&lt;&gt;"Reducción",
     'Tablero de control'!$Y447*100/'Tablero de control'!$U447,
     IF(
       'Tablero de control'!$U447&gt;='Tablero de control'!$Y447,
       100,
       IF(
         'Tablero de control'!$S447&lt;='Tablero de control'!$Y447,
         0,
         (('Tablero de control'!$S447-'Tablero de control'!$U447)-('Tablero de control'!$Y447-'Tablero de control'!$U447))*100/('Tablero de control'!$S447-'Tablero de control'!$U447)
       )
     )
   )
)</f>
        <v>50</v>
      </c>
      <c r="AA447" s="254">
        <f>IF('Tablero de control'!$Z447&gt;100,100,'Tablero de control'!$Z447)</f>
        <v>50</v>
      </c>
      <c r="AB447" s="37" t="str">
        <f>IF(
  'Tablero de control'!$U447="NP",
  "NO PROGRAMADA",
  IF(
    OR('Tablero de control'!$Y447="",'Tablero de control'!$Z447&lt;=0),
    "SIN AVANCE",
    IF(
      'Tablero de control'!$Z447&lt;Parametros!$D$4*Parametros!$G$9,
      "MUY DEFICIENTE",
    IF(
      'Tablero de control'!$Z447&lt;Parametros!$D$4*Parametros!$G$8,
      "DEFICIENTE",
   IF(
      'Tablero de control'!$Z447&lt;Parametros!$D$4*Parametros!$G$7,
      "ACEPTABLE",
      IF(
        'Tablero de control'!$Z447&lt;Parametros!$D$4*Parametros!$G$6,
        "BUENO",
        IF(
          'Tablero de control'!$Z447&lt;Parametros!$D$4*Parametros!$G$5,
          "SATISFACTORIO",
          IF(
            'Tablero de control'!$Z447&gt;=Parametros!$D$4*Parametros!$G$4,
            "OPTIMO"
          )
        )
      )
    )
  )
)
)
)</f>
        <v>DEFICIENTE</v>
      </c>
    </row>
    <row r="448" spans="1:28" s="38" customFormat="1" ht="60" customHeight="1" x14ac:dyDescent="0.25">
      <c r="A448" s="286" t="s">
        <v>241</v>
      </c>
      <c r="B448" s="42" t="s">
        <v>256</v>
      </c>
      <c r="C448" s="42" t="s">
        <v>312</v>
      </c>
      <c r="D448" s="42" t="s">
        <v>357</v>
      </c>
      <c r="E448" s="42" t="s">
        <v>472</v>
      </c>
      <c r="F448" s="145">
        <v>4.47</v>
      </c>
      <c r="G448" s="145">
        <v>5</v>
      </c>
      <c r="H448" s="145" t="s">
        <v>1916</v>
      </c>
      <c r="I448" s="145" t="s">
        <v>1953</v>
      </c>
      <c r="J448" s="273">
        <v>445</v>
      </c>
      <c r="K448" s="42" t="s">
        <v>974</v>
      </c>
      <c r="L448" s="42">
        <v>3502011</v>
      </c>
      <c r="M448" s="42" t="s">
        <v>1394</v>
      </c>
      <c r="N448" s="42">
        <v>350201100</v>
      </c>
      <c r="O448" s="42" t="s">
        <v>177</v>
      </c>
      <c r="P448" s="42" t="s">
        <v>2047</v>
      </c>
      <c r="Q448" s="42" t="s">
        <v>29</v>
      </c>
      <c r="R448" s="63" t="s">
        <v>1858</v>
      </c>
      <c r="S448" s="65">
        <v>100</v>
      </c>
      <c r="T448" s="79">
        <v>1200</v>
      </c>
      <c r="U448" s="80">
        <v>300</v>
      </c>
      <c r="V448" s="79">
        <v>300</v>
      </c>
      <c r="W448" s="79">
        <v>300</v>
      </c>
      <c r="X448" s="79">
        <v>300</v>
      </c>
      <c r="Y448" s="243">
        <v>300</v>
      </c>
      <c r="Z448" s="245">
        <f>IF(
'Tablero de control'!$U448="NP",
 0,
  IF(
     'Tablero de control'!$Q448&lt;&gt;"Reducción",
     'Tablero de control'!$Y448*100/'Tablero de control'!$U448,
     IF(
       'Tablero de control'!$U448&gt;='Tablero de control'!$Y448,
       100,
       IF(
         'Tablero de control'!$S448&lt;='Tablero de control'!$Y448,
         0,
         (('Tablero de control'!$S448-'Tablero de control'!$U448)-('Tablero de control'!$Y448-'Tablero de control'!$U448))*100/('Tablero de control'!$S448-'Tablero de control'!$U448)
       )
     )
   )
)</f>
        <v>100</v>
      </c>
      <c r="AA448" s="254">
        <f>IF('Tablero de control'!$Z448&gt;100,100,'Tablero de control'!$Z448)</f>
        <v>100</v>
      </c>
      <c r="AB448" s="37" t="str">
        <f>IF(
  'Tablero de control'!$U448="NP",
  "NO PROGRAMADA",
  IF(
    OR('Tablero de control'!$Y448="",'Tablero de control'!$Z448&lt;=0),
    "SIN AVANCE",
    IF(
      'Tablero de control'!$Z448&lt;Parametros!$D$4*Parametros!$G$9,
      "MUY DEFICIENTE",
    IF(
      'Tablero de control'!$Z448&lt;Parametros!$D$4*Parametros!$G$8,
      "DEFICIENTE",
   IF(
      'Tablero de control'!$Z448&lt;Parametros!$D$4*Parametros!$G$7,
      "ACEPTABLE",
      IF(
        'Tablero de control'!$Z448&lt;Parametros!$D$4*Parametros!$G$6,
        "BUENO",
        IF(
          'Tablero de control'!$Z448&lt;Parametros!$D$4*Parametros!$G$5,
          "SATISFACTORIO",
          IF(
            'Tablero de control'!$Z448&gt;=Parametros!$D$4*Parametros!$G$4,
            "OPTIMO"
          )
        )
      )
    )
  )
)
)
)</f>
        <v>OPTIMO</v>
      </c>
    </row>
    <row r="449" spans="1:28" s="38" customFormat="1" ht="60" customHeight="1" x14ac:dyDescent="0.25">
      <c r="A449" s="286" t="s">
        <v>241</v>
      </c>
      <c r="B449" s="42" t="s">
        <v>256</v>
      </c>
      <c r="C449" s="42" t="s">
        <v>312</v>
      </c>
      <c r="D449" s="42" t="s">
        <v>357</v>
      </c>
      <c r="E449" s="42" t="s">
        <v>472</v>
      </c>
      <c r="F449" s="145">
        <v>4.47</v>
      </c>
      <c r="G449" s="145">
        <v>5</v>
      </c>
      <c r="H449" s="145" t="s">
        <v>1916</v>
      </c>
      <c r="I449" s="145" t="s">
        <v>1953</v>
      </c>
      <c r="J449" s="273">
        <v>446</v>
      </c>
      <c r="K449" s="42" t="s">
        <v>975</v>
      </c>
      <c r="L449" s="42">
        <v>3502047</v>
      </c>
      <c r="M449" s="42" t="s">
        <v>63</v>
      </c>
      <c r="N449" s="42">
        <v>350204700</v>
      </c>
      <c r="O449" s="42" t="s">
        <v>59</v>
      </c>
      <c r="P449" s="42" t="s">
        <v>2047</v>
      </c>
      <c r="Q449" s="42" t="s">
        <v>30</v>
      </c>
      <c r="R449" s="82" t="s">
        <v>1858</v>
      </c>
      <c r="S449" s="63">
        <v>1</v>
      </c>
      <c r="T449" s="79">
        <v>1</v>
      </c>
      <c r="U449" s="80">
        <v>1</v>
      </c>
      <c r="V449" s="107">
        <v>1</v>
      </c>
      <c r="W449" s="107">
        <v>1</v>
      </c>
      <c r="X449" s="107">
        <v>1</v>
      </c>
      <c r="Y449" s="243">
        <v>0</v>
      </c>
      <c r="Z449" s="245">
        <f>IF(
'Tablero de control'!$U449="NP",
 0,
  IF(
     'Tablero de control'!$Q449&lt;&gt;"Reducción",
     'Tablero de control'!$Y449*100/'Tablero de control'!$U449,
     IF(
       'Tablero de control'!$U449&gt;='Tablero de control'!$Y449,
       100,
       IF(
         'Tablero de control'!$S449&lt;='Tablero de control'!$Y449,
         0,
         (('Tablero de control'!$S449-'Tablero de control'!$U449)-('Tablero de control'!$Y449-'Tablero de control'!$U449))*100/('Tablero de control'!$S449-'Tablero de control'!$U449)
       )
     )
   )
)</f>
        <v>0</v>
      </c>
      <c r="AA449" s="254">
        <f>IF('Tablero de control'!$Z449&gt;100,100,'Tablero de control'!$Z449)</f>
        <v>0</v>
      </c>
      <c r="AB449" s="37" t="str">
        <f>IF(
  'Tablero de control'!$U449="NP",
  "NO PROGRAMADA",
  IF(
    OR('Tablero de control'!$Y449="",'Tablero de control'!$Z449&lt;=0),
    "SIN AVANCE",
    IF(
      'Tablero de control'!$Z449&lt;Parametros!$D$4*Parametros!$G$9,
      "MUY DEFICIENTE",
    IF(
      'Tablero de control'!$Z449&lt;Parametros!$D$4*Parametros!$G$8,
      "DEFICIENTE",
   IF(
      'Tablero de control'!$Z449&lt;Parametros!$D$4*Parametros!$G$7,
      "ACEPTABLE",
      IF(
        'Tablero de control'!$Z449&lt;Parametros!$D$4*Parametros!$G$6,
        "BUENO",
        IF(
          'Tablero de control'!$Z449&lt;Parametros!$D$4*Parametros!$G$5,
          "SATISFACTORIO",
          IF(
            'Tablero de control'!$Z449&gt;=Parametros!$D$4*Parametros!$G$4,
            "OPTIMO"
          )
        )
      )
    )
  )
)
)
)</f>
        <v>SIN AVANCE</v>
      </c>
    </row>
    <row r="450" spans="1:28" s="38" customFormat="1" ht="60" customHeight="1" x14ac:dyDescent="0.25">
      <c r="A450" s="286" t="s">
        <v>241</v>
      </c>
      <c r="B450" s="42" t="s">
        <v>256</v>
      </c>
      <c r="C450" s="42" t="s">
        <v>312</v>
      </c>
      <c r="D450" s="42" t="s">
        <v>357</v>
      </c>
      <c r="E450" s="42" t="s">
        <v>472</v>
      </c>
      <c r="F450" s="145">
        <v>4.47</v>
      </c>
      <c r="G450" s="145">
        <v>5</v>
      </c>
      <c r="H450" s="145" t="s">
        <v>1916</v>
      </c>
      <c r="I450" s="145" t="s">
        <v>1953</v>
      </c>
      <c r="J450" s="273">
        <v>447</v>
      </c>
      <c r="K450" s="42" t="s">
        <v>976</v>
      </c>
      <c r="L450" s="42" t="s">
        <v>1395</v>
      </c>
      <c r="M450" s="42" t="s">
        <v>1396</v>
      </c>
      <c r="N450" s="42">
        <v>350203600</v>
      </c>
      <c r="O450" s="42" t="s">
        <v>1728</v>
      </c>
      <c r="P450" s="42" t="s">
        <v>2047</v>
      </c>
      <c r="Q450" s="42" t="s">
        <v>29</v>
      </c>
      <c r="R450" s="63" t="s">
        <v>1858</v>
      </c>
      <c r="S450" s="65">
        <v>1</v>
      </c>
      <c r="T450" s="59">
        <v>8</v>
      </c>
      <c r="U450" s="80">
        <v>2</v>
      </c>
      <c r="V450" s="63">
        <v>2</v>
      </c>
      <c r="W450" s="63">
        <v>2</v>
      </c>
      <c r="X450" s="63">
        <v>2</v>
      </c>
      <c r="Y450" s="243">
        <v>5</v>
      </c>
      <c r="Z450" s="245">
        <f>IF(
'Tablero de control'!$U450="NP",
 0,
  IF(
     'Tablero de control'!$Q450&lt;&gt;"Reducción",
     'Tablero de control'!$Y450*100/'Tablero de control'!$U450,
     IF(
       'Tablero de control'!$U450&gt;='Tablero de control'!$Y450,
       100,
       IF(
         'Tablero de control'!$S450&lt;='Tablero de control'!$Y450,
         0,
         (('Tablero de control'!$S450-'Tablero de control'!$U450)-('Tablero de control'!$Y450-'Tablero de control'!$U450))*100/('Tablero de control'!$S450-'Tablero de control'!$U450)
       )
     )
   )
)</f>
        <v>250</v>
      </c>
      <c r="AA450" s="254">
        <f>IF('Tablero de control'!$Z450&gt;100,100,'Tablero de control'!$Z450)</f>
        <v>100</v>
      </c>
      <c r="AB450" s="37" t="str">
        <f>IF(
  'Tablero de control'!$U450="NP",
  "NO PROGRAMADA",
  IF(
    OR('Tablero de control'!$Y450="",'Tablero de control'!$Z450&lt;=0),
    "SIN AVANCE",
    IF(
      'Tablero de control'!$Z450&lt;Parametros!$D$4*Parametros!$G$9,
      "MUY DEFICIENTE",
    IF(
      'Tablero de control'!$Z450&lt;Parametros!$D$4*Parametros!$G$8,
      "DEFICIENTE",
   IF(
      'Tablero de control'!$Z450&lt;Parametros!$D$4*Parametros!$G$7,
      "ACEPTABLE",
      IF(
        'Tablero de control'!$Z450&lt;Parametros!$D$4*Parametros!$G$6,
        "BUENO",
        IF(
          'Tablero de control'!$Z450&lt;Parametros!$D$4*Parametros!$G$5,
          "SATISFACTORIO",
          IF(
            'Tablero de control'!$Z450&gt;=Parametros!$D$4*Parametros!$G$4,
            "OPTIMO"
          )
        )
      )
    )
  )
)
)
)</f>
        <v>OPTIMO</v>
      </c>
    </row>
    <row r="451" spans="1:28" s="38" customFormat="1" ht="60" customHeight="1" x14ac:dyDescent="0.25">
      <c r="A451" s="286" t="s">
        <v>241</v>
      </c>
      <c r="B451" s="42" t="s">
        <v>256</v>
      </c>
      <c r="C451" s="42" t="s">
        <v>312</v>
      </c>
      <c r="D451" s="42" t="s">
        <v>357</v>
      </c>
      <c r="E451" s="42" t="s">
        <v>472</v>
      </c>
      <c r="F451" s="145">
        <v>4.47</v>
      </c>
      <c r="G451" s="145">
        <v>5</v>
      </c>
      <c r="H451" s="145" t="s">
        <v>1916</v>
      </c>
      <c r="I451" s="145" t="s">
        <v>1953</v>
      </c>
      <c r="J451" s="273">
        <v>448</v>
      </c>
      <c r="K451" s="42" t="s">
        <v>977</v>
      </c>
      <c r="L451" s="42" t="s">
        <v>1397</v>
      </c>
      <c r="M451" s="42" t="s">
        <v>1398</v>
      </c>
      <c r="N451" s="42">
        <v>350201205</v>
      </c>
      <c r="O451" s="42" t="s">
        <v>1729</v>
      </c>
      <c r="P451" s="42" t="s">
        <v>2047</v>
      </c>
      <c r="Q451" s="42" t="s">
        <v>29</v>
      </c>
      <c r="R451" s="63" t="s">
        <v>1858</v>
      </c>
      <c r="S451" s="63">
        <v>0</v>
      </c>
      <c r="T451" s="59">
        <v>4</v>
      </c>
      <c r="U451" s="80">
        <v>1</v>
      </c>
      <c r="V451" s="63">
        <v>1</v>
      </c>
      <c r="W451" s="63">
        <v>1</v>
      </c>
      <c r="X451" s="63">
        <v>1</v>
      </c>
      <c r="Y451" s="243">
        <v>2</v>
      </c>
      <c r="Z451" s="245">
        <f>IF(
'Tablero de control'!$U451="NP",
 0,
  IF(
     'Tablero de control'!$Q451&lt;&gt;"Reducción",
     'Tablero de control'!$Y451*100/'Tablero de control'!$U451,
     IF(
       'Tablero de control'!$U451&gt;='Tablero de control'!$Y451,
       100,
       IF(
         'Tablero de control'!$S451&lt;='Tablero de control'!$Y451,
         0,
         (('Tablero de control'!$S451-'Tablero de control'!$U451)-('Tablero de control'!$Y451-'Tablero de control'!$U451))*100/('Tablero de control'!$S451-'Tablero de control'!$U451)
       )
     )
   )
)</f>
        <v>200</v>
      </c>
      <c r="AA451" s="254">
        <f>IF('Tablero de control'!$Z451&gt;100,100,'Tablero de control'!$Z451)</f>
        <v>100</v>
      </c>
      <c r="AB451" s="37" t="str">
        <f>IF(
  'Tablero de control'!$U451="NP",
  "NO PROGRAMADA",
  IF(
    OR('Tablero de control'!$Y451="",'Tablero de control'!$Z451&lt;=0),
    "SIN AVANCE",
    IF(
      'Tablero de control'!$Z451&lt;Parametros!$D$4*Parametros!$G$9,
      "MUY DEFICIENTE",
    IF(
      'Tablero de control'!$Z451&lt;Parametros!$D$4*Parametros!$G$8,
      "DEFICIENTE",
   IF(
      'Tablero de control'!$Z451&lt;Parametros!$D$4*Parametros!$G$7,
      "ACEPTABLE",
      IF(
        'Tablero de control'!$Z451&lt;Parametros!$D$4*Parametros!$G$6,
        "BUENO",
        IF(
          'Tablero de control'!$Z451&lt;Parametros!$D$4*Parametros!$G$5,
          "SATISFACTORIO",
          IF(
            'Tablero de control'!$Z451&gt;=Parametros!$D$4*Parametros!$G$4,
            "OPTIMO"
          )
        )
      )
    )
  )
)
)
)</f>
        <v>OPTIMO</v>
      </c>
    </row>
    <row r="452" spans="1:28" s="38" customFormat="1" ht="60" customHeight="1" x14ac:dyDescent="0.25">
      <c r="A452" s="286" t="s">
        <v>241</v>
      </c>
      <c r="B452" s="42" t="s">
        <v>256</v>
      </c>
      <c r="C452" s="42" t="s">
        <v>312</v>
      </c>
      <c r="D452" s="42" t="s">
        <v>357</v>
      </c>
      <c r="E452" s="42" t="s">
        <v>472</v>
      </c>
      <c r="F452" s="145">
        <v>4.47</v>
      </c>
      <c r="G452" s="145">
        <v>5</v>
      </c>
      <c r="H452" s="145" t="s">
        <v>1916</v>
      </c>
      <c r="I452" s="145" t="s">
        <v>1953</v>
      </c>
      <c r="J452" s="273">
        <v>449</v>
      </c>
      <c r="K452" s="42" t="s">
        <v>978</v>
      </c>
      <c r="L452" s="42">
        <v>3502039</v>
      </c>
      <c r="M452" s="42" t="s">
        <v>1399</v>
      </c>
      <c r="N452" s="42">
        <v>350203900</v>
      </c>
      <c r="O452" s="42" t="s">
        <v>1522</v>
      </c>
      <c r="P452" s="42" t="s">
        <v>2047</v>
      </c>
      <c r="Q452" s="42" t="s">
        <v>30</v>
      </c>
      <c r="R452" s="82" t="s">
        <v>1858</v>
      </c>
      <c r="S452" s="63">
        <v>64</v>
      </c>
      <c r="T452" s="59">
        <v>64</v>
      </c>
      <c r="U452" s="80">
        <v>64</v>
      </c>
      <c r="V452" s="63">
        <v>64</v>
      </c>
      <c r="W452" s="63">
        <v>64</v>
      </c>
      <c r="X452" s="63">
        <v>64</v>
      </c>
      <c r="Y452" s="243">
        <v>50</v>
      </c>
      <c r="Z452" s="245">
        <f>IF(
'Tablero de control'!$U452="NP",
 0,
  IF(
     'Tablero de control'!$Q452&lt;&gt;"Reducción",
     'Tablero de control'!$Y452*100/'Tablero de control'!$U452,
     IF(
       'Tablero de control'!$U452&gt;='Tablero de control'!$Y452,
       100,
       IF(
         'Tablero de control'!$S452&lt;='Tablero de control'!$Y452,
         0,
         (('Tablero de control'!$S452-'Tablero de control'!$U452)-('Tablero de control'!$Y452-'Tablero de control'!$U452))*100/('Tablero de control'!$S452-'Tablero de control'!$U452)
       )
     )
   )
)</f>
        <v>78.125</v>
      </c>
      <c r="AA452" s="254">
        <f>IF('Tablero de control'!$Z452&gt;100,100,'Tablero de control'!$Z452)</f>
        <v>78.125</v>
      </c>
      <c r="AB452" s="37" t="str">
        <f>IF(
  'Tablero de control'!$U452="NP",
  "NO PROGRAMADA",
  IF(
    OR('Tablero de control'!$Y452="",'Tablero de control'!$Z452&lt;=0),
    "SIN AVANCE",
    IF(
      'Tablero de control'!$Z452&lt;Parametros!$D$4*Parametros!$G$9,
      "MUY DEFICIENTE",
    IF(
      'Tablero de control'!$Z452&lt;Parametros!$D$4*Parametros!$G$8,
      "DEFICIENTE",
   IF(
      'Tablero de control'!$Z452&lt;Parametros!$D$4*Parametros!$G$7,
      "ACEPTABLE",
      IF(
        'Tablero de control'!$Z452&lt;Parametros!$D$4*Parametros!$G$6,
        "BUENO",
        IF(
          'Tablero de control'!$Z452&lt;Parametros!$D$4*Parametros!$G$5,
          "SATISFACTORIO",
          IF(
            'Tablero de control'!$Z452&gt;=Parametros!$D$4*Parametros!$G$4,
            "OPTIMO"
          )
        )
      )
    )
  )
)
)
)</f>
        <v>BUENO</v>
      </c>
    </row>
    <row r="453" spans="1:28" s="38" customFormat="1" ht="60" customHeight="1" x14ac:dyDescent="0.25">
      <c r="A453" s="286" t="s">
        <v>241</v>
      </c>
      <c r="B453" s="42" t="s">
        <v>256</v>
      </c>
      <c r="C453" s="42" t="s">
        <v>312</v>
      </c>
      <c r="D453" s="42" t="s">
        <v>357</v>
      </c>
      <c r="E453" s="42" t="s">
        <v>472</v>
      </c>
      <c r="F453" s="145">
        <v>4.47</v>
      </c>
      <c r="G453" s="145">
        <v>5</v>
      </c>
      <c r="H453" s="145" t="s">
        <v>1916</v>
      </c>
      <c r="I453" s="145" t="s">
        <v>1953</v>
      </c>
      <c r="J453" s="273">
        <v>450</v>
      </c>
      <c r="K453" s="42" t="s">
        <v>979</v>
      </c>
      <c r="L453" s="42" t="s">
        <v>1400</v>
      </c>
      <c r="M453" s="42" t="s">
        <v>1392</v>
      </c>
      <c r="N453" s="42">
        <v>350204602</v>
      </c>
      <c r="O453" s="42" t="s">
        <v>176</v>
      </c>
      <c r="P453" s="42" t="s">
        <v>2047</v>
      </c>
      <c r="Q453" s="42" t="s">
        <v>29</v>
      </c>
      <c r="R453" s="141" t="s">
        <v>1858</v>
      </c>
      <c r="S453" s="92">
        <v>2</v>
      </c>
      <c r="T453" s="146">
        <v>7</v>
      </c>
      <c r="U453" s="80">
        <v>2</v>
      </c>
      <c r="V453" s="92">
        <v>2</v>
      </c>
      <c r="W453" s="92">
        <v>2</v>
      </c>
      <c r="X453" s="92">
        <v>1</v>
      </c>
      <c r="Y453" s="243">
        <v>7</v>
      </c>
      <c r="Z453" s="245">
        <f>IF(
'Tablero de control'!$U453="NP",
 0,
  IF(
     'Tablero de control'!$Q453&lt;&gt;"Reducción",
     'Tablero de control'!$Y453*100/'Tablero de control'!$U453,
     IF(
       'Tablero de control'!$U453&gt;='Tablero de control'!$Y453,
       100,
       IF(
         'Tablero de control'!$S453&lt;='Tablero de control'!$Y453,
         0,
         (('Tablero de control'!$S453-'Tablero de control'!$U453)-('Tablero de control'!$Y453-'Tablero de control'!$U453))*100/('Tablero de control'!$S453-'Tablero de control'!$U453)
       )
     )
   )
)</f>
        <v>350</v>
      </c>
      <c r="AA453" s="254">
        <f>IF('Tablero de control'!$Z453&gt;100,100,'Tablero de control'!$Z453)</f>
        <v>100</v>
      </c>
      <c r="AB453" s="37" t="str">
        <f>IF(
  'Tablero de control'!$U453="NP",
  "NO PROGRAMADA",
  IF(
    OR('Tablero de control'!$Y453="",'Tablero de control'!$Z453&lt;=0),
    "SIN AVANCE",
    IF(
      'Tablero de control'!$Z453&lt;Parametros!$D$4*Parametros!$G$9,
      "MUY DEFICIENTE",
    IF(
      'Tablero de control'!$Z453&lt;Parametros!$D$4*Parametros!$G$8,
      "DEFICIENTE",
   IF(
      'Tablero de control'!$Z453&lt;Parametros!$D$4*Parametros!$G$7,
      "ACEPTABLE",
      IF(
        'Tablero de control'!$Z453&lt;Parametros!$D$4*Parametros!$G$6,
        "BUENO",
        IF(
          'Tablero de control'!$Z453&lt;Parametros!$D$4*Parametros!$G$5,
          "SATISFACTORIO",
          IF(
            'Tablero de control'!$Z453&gt;=Parametros!$D$4*Parametros!$G$4,
            "OPTIMO"
          )
        )
      )
    )
  )
)
)
)</f>
        <v>OPTIMO</v>
      </c>
    </row>
    <row r="454" spans="1:28" s="38" customFormat="1" ht="60" customHeight="1" x14ac:dyDescent="0.25">
      <c r="A454" s="286" t="s">
        <v>241</v>
      </c>
      <c r="B454" s="42" t="s">
        <v>256</v>
      </c>
      <c r="C454" s="42" t="s">
        <v>312</v>
      </c>
      <c r="D454" s="42" t="s">
        <v>357</v>
      </c>
      <c r="E454" s="42" t="s">
        <v>472</v>
      </c>
      <c r="F454" s="145">
        <v>4.47</v>
      </c>
      <c r="G454" s="145">
        <v>5</v>
      </c>
      <c r="H454" s="145" t="s">
        <v>1916</v>
      </c>
      <c r="I454" s="145" t="s">
        <v>1953</v>
      </c>
      <c r="J454" s="273">
        <v>451</v>
      </c>
      <c r="K454" s="42" t="s">
        <v>980</v>
      </c>
      <c r="L454" s="42" t="s">
        <v>1401</v>
      </c>
      <c r="M454" s="42" t="s">
        <v>1402</v>
      </c>
      <c r="N454" s="42">
        <v>350203700</v>
      </c>
      <c r="O454" s="42" t="s">
        <v>1730</v>
      </c>
      <c r="P454" s="42" t="s">
        <v>2047</v>
      </c>
      <c r="Q454" s="42" t="s">
        <v>29</v>
      </c>
      <c r="R454" s="63" t="s">
        <v>1858</v>
      </c>
      <c r="S454" s="63">
        <v>2</v>
      </c>
      <c r="T454" s="59">
        <v>11</v>
      </c>
      <c r="U454" s="80">
        <v>2</v>
      </c>
      <c r="V454" s="63">
        <v>3</v>
      </c>
      <c r="W454" s="63">
        <v>3</v>
      </c>
      <c r="X454" s="63">
        <v>3</v>
      </c>
      <c r="Y454" s="243">
        <v>2</v>
      </c>
      <c r="Z454" s="245">
        <f>IF(
'Tablero de control'!$U454="NP",
 0,
  IF(
     'Tablero de control'!$Q454&lt;&gt;"Reducción",
     'Tablero de control'!$Y454*100/'Tablero de control'!$U454,
     IF(
       'Tablero de control'!$U454&gt;='Tablero de control'!$Y454,
       100,
       IF(
         'Tablero de control'!$S454&lt;='Tablero de control'!$Y454,
         0,
         (('Tablero de control'!$S454-'Tablero de control'!$U454)-('Tablero de control'!$Y454-'Tablero de control'!$U454))*100/('Tablero de control'!$S454-'Tablero de control'!$U454)
       )
     )
   )
)</f>
        <v>100</v>
      </c>
      <c r="AA454" s="254">
        <f>IF('Tablero de control'!$Z454&gt;100,100,'Tablero de control'!$Z454)</f>
        <v>100</v>
      </c>
      <c r="AB454" s="37" t="str">
        <f>IF(
  'Tablero de control'!$U454="NP",
  "NO PROGRAMADA",
  IF(
    OR('Tablero de control'!$Y454="",'Tablero de control'!$Z454&lt;=0),
    "SIN AVANCE",
    IF(
      'Tablero de control'!$Z454&lt;Parametros!$D$4*Parametros!$G$9,
      "MUY DEFICIENTE",
    IF(
      'Tablero de control'!$Z454&lt;Parametros!$D$4*Parametros!$G$8,
      "DEFICIENTE",
   IF(
      'Tablero de control'!$Z454&lt;Parametros!$D$4*Parametros!$G$7,
      "ACEPTABLE",
      IF(
        'Tablero de control'!$Z454&lt;Parametros!$D$4*Parametros!$G$6,
        "BUENO",
        IF(
          'Tablero de control'!$Z454&lt;Parametros!$D$4*Parametros!$G$5,
          "SATISFACTORIO",
          IF(
            'Tablero de control'!$Z454&gt;=Parametros!$D$4*Parametros!$G$4,
            "OPTIMO"
          )
        )
      )
    )
  )
)
)
)</f>
        <v>OPTIMO</v>
      </c>
    </row>
    <row r="455" spans="1:28" s="38" customFormat="1" ht="60" customHeight="1" x14ac:dyDescent="0.25">
      <c r="A455" s="286" t="s">
        <v>241</v>
      </c>
      <c r="B455" s="42" t="s">
        <v>257</v>
      </c>
      <c r="C455" s="42" t="s">
        <v>313</v>
      </c>
      <c r="D455" s="42" t="s">
        <v>358</v>
      </c>
      <c r="E455" s="42" t="s">
        <v>473</v>
      </c>
      <c r="F455" s="71" t="s">
        <v>519</v>
      </c>
      <c r="G455" s="108" t="s">
        <v>532</v>
      </c>
      <c r="H455" s="108" t="s">
        <v>1915</v>
      </c>
      <c r="I455" s="108" t="s">
        <v>1954</v>
      </c>
      <c r="J455" s="273">
        <v>452</v>
      </c>
      <c r="K455" s="42" t="s">
        <v>981</v>
      </c>
      <c r="L455" s="42">
        <v>3602017</v>
      </c>
      <c r="M455" s="42" t="s">
        <v>1403</v>
      </c>
      <c r="N455" s="42">
        <v>360201800</v>
      </c>
      <c r="O455" s="42" t="s">
        <v>1731</v>
      </c>
      <c r="P455" s="42" t="s">
        <v>2048</v>
      </c>
      <c r="Q455" s="42" t="s">
        <v>29</v>
      </c>
      <c r="R455" s="63" t="s">
        <v>1858</v>
      </c>
      <c r="S455" s="65">
        <v>15</v>
      </c>
      <c r="T455" s="63">
        <v>105</v>
      </c>
      <c r="U455" s="80">
        <v>15</v>
      </c>
      <c r="V455" s="63">
        <v>30</v>
      </c>
      <c r="W455" s="63">
        <v>30</v>
      </c>
      <c r="X455" s="63">
        <v>30</v>
      </c>
      <c r="Y455" s="243">
        <v>19</v>
      </c>
      <c r="Z455" s="245">
        <f>IF(
'Tablero de control'!$U455="NP",
 0,
  IF(
     'Tablero de control'!$Q455&lt;&gt;"Reducción",
     'Tablero de control'!$Y455*100/'Tablero de control'!$U455,
     IF(
       'Tablero de control'!$U455&gt;='Tablero de control'!$Y455,
       100,
       IF(
         'Tablero de control'!$S455&lt;='Tablero de control'!$Y455,
         0,
         (('Tablero de control'!$S455-'Tablero de control'!$U455)-('Tablero de control'!$Y455-'Tablero de control'!$U455))*100/('Tablero de control'!$S455-'Tablero de control'!$U455)
       )
     )
   )
)</f>
        <v>126.66666666666667</v>
      </c>
      <c r="AA455" s="254">
        <f>IF('Tablero de control'!$Z455&gt;100,100,'Tablero de control'!$Z455)</f>
        <v>100</v>
      </c>
      <c r="AB455" s="37" t="str">
        <f>IF(
  'Tablero de control'!$U455="NP",
  "NO PROGRAMADA",
  IF(
    OR('Tablero de control'!$Y455="",'Tablero de control'!$Z455&lt;=0),
    "SIN AVANCE",
    IF(
      'Tablero de control'!$Z455&lt;Parametros!$D$4*Parametros!$G$9,
      "MUY DEFICIENTE",
    IF(
      'Tablero de control'!$Z455&lt;Parametros!$D$4*Parametros!$G$8,
      "DEFICIENTE",
   IF(
      'Tablero de control'!$Z455&lt;Parametros!$D$4*Parametros!$G$7,
      "ACEPTABLE",
      IF(
        'Tablero de control'!$Z455&lt;Parametros!$D$4*Parametros!$G$6,
        "BUENO",
        IF(
          'Tablero de control'!$Z455&lt;Parametros!$D$4*Parametros!$G$5,
          "SATISFACTORIO",
          IF(
            'Tablero de control'!$Z455&gt;=Parametros!$D$4*Parametros!$G$4,
            "OPTIMO"
          )
        )
      )
    )
  )
)
)
)</f>
        <v>OPTIMO</v>
      </c>
    </row>
    <row r="456" spans="1:28" s="38" customFormat="1" ht="60" customHeight="1" x14ac:dyDescent="0.25">
      <c r="A456" s="286" t="s">
        <v>241</v>
      </c>
      <c r="B456" s="42" t="s">
        <v>257</v>
      </c>
      <c r="C456" s="42" t="s">
        <v>313</v>
      </c>
      <c r="D456" s="42" t="s">
        <v>358</v>
      </c>
      <c r="E456" s="42" t="s">
        <v>473</v>
      </c>
      <c r="F456" s="71" t="s">
        <v>519</v>
      </c>
      <c r="G456" s="108" t="s">
        <v>532</v>
      </c>
      <c r="H456" s="108" t="s">
        <v>1915</v>
      </c>
      <c r="I456" s="108" t="s">
        <v>1954</v>
      </c>
      <c r="J456" s="273">
        <v>453</v>
      </c>
      <c r="K456" s="42" t="s">
        <v>982</v>
      </c>
      <c r="L456" s="42">
        <v>3602029</v>
      </c>
      <c r="M456" s="42" t="s">
        <v>1881</v>
      </c>
      <c r="N456" s="42">
        <v>360202901</v>
      </c>
      <c r="O456" s="42" t="s">
        <v>56</v>
      </c>
      <c r="P456" s="42" t="s">
        <v>2048</v>
      </c>
      <c r="Q456" s="42" t="s">
        <v>29</v>
      </c>
      <c r="R456" s="63" t="s">
        <v>1858</v>
      </c>
      <c r="S456" s="65">
        <v>0</v>
      </c>
      <c r="T456" s="63">
        <v>35</v>
      </c>
      <c r="U456" s="80">
        <v>5</v>
      </c>
      <c r="V456" s="63">
        <v>10</v>
      </c>
      <c r="W456" s="63">
        <v>10</v>
      </c>
      <c r="X456" s="63">
        <v>10</v>
      </c>
      <c r="Y456" s="275">
        <v>5</v>
      </c>
      <c r="Z456" s="245">
        <f>IF(
'Tablero de control'!$U456="NP",
 0,
  IF(
     'Tablero de control'!$Q456&lt;&gt;"Reducción",
     'Tablero de control'!$Y456*100/'Tablero de control'!$U456,
     IF(
       'Tablero de control'!$U456&gt;='Tablero de control'!$Y456,
       100,
       IF(
         'Tablero de control'!$S456&lt;='Tablero de control'!$Y456,
         0,
         (('Tablero de control'!$S456-'Tablero de control'!$U456)-('Tablero de control'!$Y456-'Tablero de control'!$U456))*100/('Tablero de control'!$S456-'Tablero de control'!$U456)
       )
     )
   )
)</f>
        <v>100</v>
      </c>
      <c r="AA456" s="254">
        <f>IF('Tablero de control'!$Z456&gt;100,100,'Tablero de control'!$Z456)</f>
        <v>100</v>
      </c>
      <c r="AB456" s="37" t="str">
        <f>IF(
  'Tablero de control'!$U456="NP",
  "NO PROGRAMADA",
  IF(
    OR('Tablero de control'!$Y456="",'Tablero de control'!$Z456&lt;=0),
    "SIN AVANCE",
    IF(
      'Tablero de control'!$Z456&lt;Parametros!$D$4*Parametros!$G$9,
      "MUY DEFICIENTE",
    IF(
      'Tablero de control'!$Z456&lt;Parametros!$D$4*Parametros!$G$8,
      "DEFICIENTE",
   IF(
      'Tablero de control'!$Z456&lt;Parametros!$D$4*Parametros!$G$7,
      "ACEPTABLE",
      IF(
        'Tablero de control'!$Z456&lt;Parametros!$D$4*Parametros!$G$6,
        "BUENO",
        IF(
          'Tablero de control'!$Z456&lt;Parametros!$D$4*Parametros!$G$5,
          "SATISFACTORIO",
          IF(
            'Tablero de control'!$Z456&gt;=Parametros!$D$4*Parametros!$G$4,
            "OPTIMO"
          )
        )
      )
    )
  )
)
)
)</f>
        <v>OPTIMO</v>
      </c>
    </row>
    <row r="457" spans="1:28" s="38" customFormat="1" ht="60" customHeight="1" x14ac:dyDescent="0.25">
      <c r="A457" s="286" t="s">
        <v>241</v>
      </c>
      <c r="B457" s="42" t="s">
        <v>257</v>
      </c>
      <c r="C457" s="42" t="s">
        <v>313</v>
      </c>
      <c r="D457" s="42" t="s">
        <v>358</v>
      </c>
      <c r="E457" s="42" t="s">
        <v>473</v>
      </c>
      <c r="F457" s="71" t="s">
        <v>519</v>
      </c>
      <c r="G457" s="108" t="s">
        <v>532</v>
      </c>
      <c r="H457" s="108" t="s">
        <v>1915</v>
      </c>
      <c r="I457" s="108" t="s">
        <v>1954</v>
      </c>
      <c r="J457" s="273">
        <v>454</v>
      </c>
      <c r="K457" s="42" t="s">
        <v>983</v>
      </c>
      <c r="L457" s="42" t="s">
        <v>1404</v>
      </c>
      <c r="M457" s="42" t="s">
        <v>172</v>
      </c>
      <c r="N457" s="42">
        <v>360201900</v>
      </c>
      <c r="O457" s="42" t="s">
        <v>172</v>
      </c>
      <c r="P457" s="42" t="s">
        <v>2048</v>
      </c>
      <c r="Q457" s="42" t="s">
        <v>30</v>
      </c>
      <c r="R457" s="63" t="s">
        <v>1858</v>
      </c>
      <c r="S457" s="65">
        <v>0</v>
      </c>
      <c r="T457" s="63">
        <v>1</v>
      </c>
      <c r="U457" s="80">
        <v>1</v>
      </c>
      <c r="V457" s="63">
        <v>1</v>
      </c>
      <c r="W457" s="63">
        <v>1</v>
      </c>
      <c r="X457" s="63">
        <v>1</v>
      </c>
      <c r="Y457" s="243">
        <v>0.8</v>
      </c>
      <c r="Z457" s="245">
        <f>IF(
'Tablero de control'!$U457="NP",
 0,
  IF(
     'Tablero de control'!$Q457&lt;&gt;"Reducción",
     'Tablero de control'!$Y457*100/'Tablero de control'!$U457,
     IF(
       'Tablero de control'!$U457&gt;='Tablero de control'!$Y457,
       100,
       IF(
         'Tablero de control'!$S457&lt;='Tablero de control'!$Y457,
         0,
         (('Tablero de control'!$S457-'Tablero de control'!$U457)-('Tablero de control'!$Y457-'Tablero de control'!$U457))*100/('Tablero de control'!$S457-'Tablero de control'!$U457)
       )
     )
   )
)</f>
        <v>80</v>
      </c>
      <c r="AA457" s="254">
        <f>IF('Tablero de control'!$Z457&gt;100,100,'Tablero de control'!$Z457)</f>
        <v>80</v>
      </c>
      <c r="AB457" s="37" t="str">
        <f>IF(
  'Tablero de control'!$U457="NP",
  "NO PROGRAMADA",
  IF(
    OR('Tablero de control'!$Y457="",'Tablero de control'!$Z457&lt;=0),
    "SIN AVANCE",
    IF(
      'Tablero de control'!$Z457&lt;Parametros!$D$4*Parametros!$G$9,
      "MUY DEFICIENTE",
    IF(
      'Tablero de control'!$Z457&lt;Parametros!$D$4*Parametros!$G$8,
      "DEFICIENTE",
   IF(
      'Tablero de control'!$Z457&lt;Parametros!$D$4*Parametros!$G$7,
      "ACEPTABLE",
      IF(
        'Tablero de control'!$Z457&lt;Parametros!$D$4*Parametros!$G$6,
        "BUENO",
        IF(
          'Tablero de control'!$Z457&lt;Parametros!$D$4*Parametros!$G$5,
          "SATISFACTORIO",
          IF(
            'Tablero de control'!$Z457&gt;=Parametros!$D$4*Parametros!$G$4,
            "OPTIMO"
          )
        )
      )
    )
  )
)
)
)</f>
        <v>BUENO</v>
      </c>
    </row>
    <row r="458" spans="1:28" s="38" customFormat="1" ht="60" customHeight="1" x14ac:dyDescent="0.25">
      <c r="A458" s="286" t="s">
        <v>241</v>
      </c>
      <c r="B458" s="42" t="s">
        <v>257</v>
      </c>
      <c r="C458" s="42" t="s">
        <v>313</v>
      </c>
      <c r="D458" s="42" t="s">
        <v>358</v>
      </c>
      <c r="E458" s="42" t="s">
        <v>473</v>
      </c>
      <c r="F458" s="71" t="s">
        <v>519</v>
      </c>
      <c r="G458" s="108" t="s">
        <v>532</v>
      </c>
      <c r="H458" s="108" t="s">
        <v>1915</v>
      </c>
      <c r="I458" s="108" t="s">
        <v>1954</v>
      </c>
      <c r="J458" s="273">
        <v>455</v>
      </c>
      <c r="K458" s="42" t="s">
        <v>984</v>
      </c>
      <c r="L458" s="42">
        <v>3602022</v>
      </c>
      <c r="M458" s="42" t="s">
        <v>1405</v>
      </c>
      <c r="N458" s="42">
        <v>360202200</v>
      </c>
      <c r="O458" s="42" t="s">
        <v>1732</v>
      </c>
      <c r="P458" s="42" t="s">
        <v>2048</v>
      </c>
      <c r="Q458" s="42" t="s">
        <v>29</v>
      </c>
      <c r="R458" s="116"/>
      <c r="S458" s="109">
        <v>4</v>
      </c>
      <c r="T458" s="63">
        <v>8</v>
      </c>
      <c r="U458" s="80">
        <v>2</v>
      </c>
      <c r="V458" s="63">
        <v>2</v>
      </c>
      <c r="W458" s="63">
        <v>2</v>
      </c>
      <c r="X458" s="63">
        <v>2</v>
      </c>
      <c r="Y458" s="243">
        <v>2</v>
      </c>
      <c r="Z458" s="245">
        <f>IF(
'Tablero de control'!$U458="NP",
 0,
  IF(
     'Tablero de control'!$Q458&lt;&gt;"Reducción",
     'Tablero de control'!$Y458*100/'Tablero de control'!$U458,
     IF(
       'Tablero de control'!$U458&gt;='Tablero de control'!$Y458,
       100,
       IF(
         'Tablero de control'!$S458&lt;='Tablero de control'!$Y458,
         0,
         (('Tablero de control'!$S458-'Tablero de control'!$U458)-('Tablero de control'!$Y458-'Tablero de control'!$U458))*100/('Tablero de control'!$S458-'Tablero de control'!$U458)
       )
     )
   )
)</f>
        <v>100</v>
      </c>
      <c r="AA458" s="254">
        <f>IF('Tablero de control'!$Z458&gt;100,100,'Tablero de control'!$Z458)</f>
        <v>100</v>
      </c>
      <c r="AB458" s="37" t="str">
        <f>IF(
  'Tablero de control'!$U458="NP",
  "NO PROGRAMADA",
  IF(
    OR('Tablero de control'!$Y458="",'Tablero de control'!$Z458&lt;=0),
    "SIN AVANCE",
    IF(
      'Tablero de control'!$Z458&lt;Parametros!$D$4*Parametros!$G$9,
      "MUY DEFICIENTE",
    IF(
      'Tablero de control'!$Z458&lt;Parametros!$D$4*Parametros!$G$8,
      "DEFICIENTE",
   IF(
      'Tablero de control'!$Z458&lt;Parametros!$D$4*Parametros!$G$7,
      "ACEPTABLE",
      IF(
        'Tablero de control'!$Z458&lt;Parametros!$D$4*Parametros!$G$6,
        "BUENO",
        IF(
          'Tablero de control'!$Z458&lt;Parametros!$D$4*Parametros!$G$5,
          "SATISFACTORIO",
          IF(
            'Tablero de control'!$Z458&gt;=Parametros!$D$4*Parametros!$G$4,
            "OPTIMO"
          )
        )
      )
    )
  )
)
)
)</f>
        <v>OPTIMO</v>
      </c>
    </row>
    <row r="459" spans="1:28" s="38" customFormat="1" ht="60" customHeight="1" x14ac:dyDescent="0.25">
      <c r="A459" s="286" t="s">
        <v>241</v>
      </c>
      <c r="B459" s="42" t="s">
        <v>257</v>
      </c>
      <c r="C459" s="42" t="s">
        <v>313</v>
      </c>
      <c r="D459" s="42" t="s">
        <v>358</v>
      </c>
      <c r="E459" s="42" t="s">
        <v>473</v>
      </c>
      <c r="F459" s="71" t="s">
        <v>519</v>
      </c>
      <c r="G459" s="108" t="s">
        <v>532</v>
      </c>
      <c r="H459" s="108" t="s">
        <v>1915</v>
      </c>
      <c r="I459" s="108" t="s">
        <v>1954</v>
      </c>
      <c r="J459" s="273">
        <v>456</v>
      </c>
      <c r="K459" s="42" t="s">
        <v>985</v>
      </c>
      <c r="L459" s="42">
        <v>3602027</v>
      </c>
      <c r="M459" s="42" t="s">
        <v>1406</v>
      </c>
      <c r="N459" s="42">
        <v>360202700</v>
      </c>
      <c r="O459" s="42" t="s">
        <v>1733</v>
      </c>
      <c r="P459" s="42" t="s">
        <v>2048</v>
      </c>
      <c r="Q459" s="42" t="s">
        <v>29</v>
      </c>
      <c r="R459" s="63" t="s">
        <v>1858</v>
      </c>
      <c r="S459" s="109">
        <v>20</v>
      </c>
      <c r="T459" s="63">
        <v>22</v>
      </c>
      <c r="U459" s="80">
        <v>4</v>
      </c>
      <c r="V459" s="63">
        <v>6</v>
      </c>
      <c r="W459" s="63">
        <v>6</v>
      </c>
      <c r="X459" s="63">
        <v>6</v>
      </c>
      <c r="Y459" s="243">
        <v>4</v>
      </c>
      <c r="Z459" s="245">
        <f>IF(
'Tablero de control'!$U459="NP",
 0,
  IF(
     'Tablero de control'!$Q459&lt;&gt;"Reducción",
     'Tablero de control'!$Y459*100/'Tablero de control'!$U459,
     IF(
       'Tablero de control'!$U459&gt;='Tablero de control'!$Y459,
       100,
       IF(
         'Tablero de control'!$S459&lt;='Tablero de control'!$Y459,
         0,
         (('Tablero de control'!$S459-'Tablero de control'!$U459)-('Tablero de control'!$Y459-'Tablero de control'!$U459))*100/('Tablero de control'!$S459-'Tablero de control'!$U459)
       )
     )
   )
)</f>
        <v>100</v>
      </c>
      <c r="AA459" s="254">
        <f>IF('Tablero de control'!$Z459&gt;100,100,'Tablero de control'!$Z459)</f>
        <v>100</v>
      </c>
      <c r="AB459" s="37" t="str">
        <f>IF(
  'Tablero de control'!$U459="NP",
  "NO PROGRAMADA",
  IF(
    OR('Tablero de control'!$Y459="",'Tablero de control'!$Z459&lt;=0),
    "SIN AVANCE",
    IF(
      'Tablero de control'!$Z459&lt;Parametros!$D$4*Parametros!$G$9,
      "MUY DEFICIENTE",
    IF(
      'Tablero de control'!$Z459&lt;Parametros!$D$4*Parametros!$G$8,
      "DEFICIENTE",
   IF(
      'Tablero de control'!$Z459&lt;Parametros!$D$4*Parametros!$G$7,
      "ACEPTABLE",
      IF(
        'Tablero de control'!$Z459&lt;Parametros!$D$4*Parametros!$G$6,
        "BUENO",
        IF(
          'Tablero de control'!$Z459&lt;Parametros!$D$4*Parametros!$G$5,
          "SATISFACTORIO",
          IF(
            'Tablero de control'!$Z459&gt;=Parametros!$D$4*Parametros!$G$4,
            "OPTIMO"
          )
        )
      )
    )
  )
)
)
)</f>
        <v>OPTIMO</v>
      </c>
    </row>
    <row r="460" spans="1:28" s="38" customFormat="1" ht="60" customHeight="1" x14ac:dyDescent="0.25">
      <c r="A460" s="286" t="s">
        <v>241</v>
      </c>
      <c r="B460" s="42" t="s">
        <v>257</v>
      </c>
      <c r="C460" s="42" t="s">
        <v>313</v>
      </c>
      <c r="D460" s="42" t="s">
        <v>358</v>
      </c>
      <c r="E460" s="42" t="s">
        <v>473</v>
      </c>
      <c r="F460" s="71" t="s">
        <v>519</v>
      </c>
      <c r="G460" s="108" t="s">
        <v>532</v>
      </c>
      <c r="H460" s="108" t="s">
        <v>1915</v>
      </c>
      <c r="I460" s="108" t="s">
        <v>1954</v>
      </c>
      <c r="J460" s="273">
        <v>457</v>
      </c>
      <c r="K460" s="42" t="s">
        <v>986</v>
      </c>
      <c r="L460" s="42" t="s">
        <v>1407</v>
      </c>
      <c r="M460" s="42" t="s">
        <v>1408</v>
      </c>
      <c r="N460" s="42">
        <v>360203200</v>
      </c>
      <c r="O460" s="42" t="s">
        <v>1734</v>
      </c>
      <c r="P460" s="42" t="s">
        <v>2048</v>
      </c>
      <c r="Q460" s="42" t="s">
        <v>29</v>
      </c>
      <c r="R460" s="63" t="s">
        <v>1858</v>
      </c>
      <c r="S460" s="109">
        <v>12</v>
      </c>
      <c r="T460" s="63">
        <v>50</v>
      </c>
      <c r="U460" s="80">
        <v>5</v>
      </c>
      <c r="V460" s="63">
        <v>15</v>
      </c>
      <c r="W460" s="63">
        <v>15</v>
      </c>
      <c r="X460" s="63">
        <v>15</v>
      </c>
      <c r="Y460" s="243">
        <v>73</v>
      </c>
      <c r="Z460" s="245">
        <f>IF(
'Tablero de control'!$U460="NP",
 0,
  IF(
     'Tablero de control'!$Q460&lt;&gt;"Reducción",
     'Tablero de control'!$Y460*100/'Tablero de control'!$U460,
     IF(
       'Tablero de control'!$U460&gt;='Tablero de control'!$Y460,
       100,
       IF(
         'Tablero de control'!$S460&lt;='Tablero de control'!$Y460,
         0,
         (('Tablero de control'!$S460-'Tablero de control'!$U460)-('Tablero de control'!$Y460-'Tablero de control'!$U460))*100/('Tablero de control'!$S460-'Tablero de control'!$U460)
       )
     )
   )
)</f>
        <v>1460</v>
      </c>
      <c r="AA460" s="254">
        <f>IF('Tablero de control'!$Z460&gt;100,100,'Tablero de control'!$Z460)</f>
        <v>100</v>
      </c>
      <c r="AB460" s="37" t="str">
        <f>IF(
  'Tablero de control'!$U460="NP",
  "NO PROGRAMADA",
  IF(
    OR('Tablero de control'!$Y460="",'Tablero de control'!$Z460&lt;=0),
    "SIN AVANCE",
    IF(
      'Tablero de control'!$Z460&lt;Parametros!$D$4*Parametros!$G$9,
      "MUY DEFICIENTE",
    IF(
      'Tablero de control'!$Z460&lt;Parametros!$D$4*Parametros!$G$8,
      "DEFICIENTE",
   IF(
      'Tablero de control'!$Z460&lt;Parametros!$D$4*Parametros!$G$7,
      "ACEPTABLE",
      IF(
        'Tablero de control'!$Z460&lt;Parametros!$D$4*Parametros!$G$6,
        "BUENO",
        IF(
          'Tablero de control'!$Z460&lt;Parametros!$D$4*Parametros!$G$5,
          "SATISFACTORIO",
          IF(
            'Tablero de control'!$Z460&gt;=Parametros!$D$4*Parametros!$G$4,
            "OPTIMO"
          )
        )
      )
    )
  )
)
)
)</f>
        <v>OPTIMO</v>
      </c>
    </row>
    <row r="461" spans="1:28" s="38" customFormat="1" ht="60" customHeight="1" x14ac:dyDescent="0.25">
      <c r="A461" s="286" t="s">
        <v>241</v>
      </c>
      <c r="B461" s="42" t="s">
        <v>257</v>
      </c>
      <c r="C461" s="42" t="s">
        <v>313</v>
      </c>
      <c r="D461" s="42" t="s">
        <v>358</v>
      </c>
      <c r="E461" s="42" t="s">
        <v>473</v>
      </c>
      <c r="F461" s="71" t="s">
        <v>519</v>
      </c>
      <c r="G461" s="108" t="s">
        <v>532</v>
      </c>
      <c r="H461" s="108" t="s">
        <v>1916</v>
      </c>
      <c r="I461" s="108" t="s">
        <v>1953</v>
      </c>
      <c r="J461" s="273">
        <v>458</v>
      </c>
      <c r="K461" s="42" t="s">
        <v>987</v>
      </c>
      <c r="L461" s="42" t="s">
        <v>1409</v>
      </c>
      <c r="M461" s="42" t="s">
        <v>1410</v>
      </c>
      <c r="N461" s="42">
        <v>350200600</v>
      </c>
      <c r="O461" s="42" t="s">
        <v>1735</v>
      </c>
      <c r="P461" s="42" t="s">
        <v>2048</v>
      </c>
      <c r="Q461" s="42" t="s">
        <v>30</v>
      </c>
      <c r="R461" s="63" t="s">
        <v>1858</v>
      </c>
      <c r="S461" s="109">
        <v>1</v>
      </c>
      <c r="T461" s="63">
        <v>1</v>
      </c>
      <c r="U461" s="80">
        <v>1</v>
      </c>
      <c r="V461" s="63">
        <v>1</v>
      </c>
      <c r="W461" s="63">
        <v>1</v>
      </c>
      <c r="X461" s="63">
        <v>1</v>
      </c>
      <c r="Y461" s="243">
        <v>1</v>
      </c>
      <c r="Z461" s="245">
        <f>IF(
'Tablero de control'!$U461="NP",
 0,
  IF(
     'Tablero de control'!$Q461&lt;&gt;"Reducción",
     'Tablero de control'!$Y461*100/'Tablero de control'!$U461,
     IF(
       'Tablero de control'!$U461&gt;='Tablero de control'!$Y461,
       100,
       IF(
         'Tablero de control'!$S461&lt;='Tablero de control'!$Y461,
         0,
         (('Tablero de control'!$S461-'Tablero de control'!$U461)-('Tablero de control'!$Y461-'Tablero de control'!$U461))*100/('Tablero de control'!$S461-'Tablero de control'!$U461)
       )
     )
   )
)</f>
        <v>100</v>
      </c>
      <c r="AA461" s="254">
        <f>IF('Tablero de control'!$Z461&gt;100,100,'Tablero de control'!$Z461)</f>
        <v>100</v>
      </c>
      <c r="AB461" s="37" t="str">
        <f>IF(
  'Tablero de control'!$U461="NP",
  "NO PROGRAMADA",
  IF(
    OR('Tablero de control'!$Y461="",'Tablero de control'!$Z461&lt;=0),
    "SIN AVANCE",
    IF(
      'Tablero de control'!$Z461&lt;Parametros!$D$4*Parametros!$G$9,
      "MUY DEFICIENTE",
    IF(
      'Tablero de control'!$Z461&lt;Parametros!$D$4*Parametros!$G$8,
      "DEFICIENTE",
   IF(
      'Tablero de control'!$Z461&lt;Parametros!$D$4*Parametros!$G$7,
      "ACEPTABLE",
      IF(
        'Tablero de control'!$Z461&lt;Parametros!$D$4*Parametros!$G$6,
        "BUENO",
        IF(
          'Tablero de control'!$Z461&lt;Parametros!$D$4*Parametros!$G$5,
          "SATISFACTORIO",
          IF(
            'Tablero de control'!$Z461&gt;=Parametros!$D$4*Parametros!$G$4,
            "OPTIMO"
          )
        )
      )
    )
  )
)
)
)</f>
        <v>OPTIMO</v>
      </c>
    </row>
    <row r="462" spans="1:28" s="38" customFormat="1" ht="60" customHeight="1" x14ac:dyDescent="0.25">
      <c r="A462" s="286" t="s">
        <v>241</v>
      </c>
      <c r="B462" s="42" t="s">
        <v>257</v>
      </c>
      <c r="C462" s="42" t="s">
        <v>313</v>
      </c>
      <c r="D462" s="42" t="s">
        <v>358</v>
      </c>
      <c r="E462" s="42" t="s">
        <v>473</v>
      </c>
      <c r="F462" s="71" t="s">
        <v>519</v>
      </c>
      <c r="G462" s="108" t="s">
        <v>532</v>
      </c>
      <c r="H462" s="108" t="s">
        <v>1916</v>
      </c>
      <c r="I462" s="108" t="s">
        <v>1953</v>
      </c>
      <c r="J462" s="273">
        <v>459</v>
      </c>
      <c r="K462" s="42" t="s">
        <v>988</v>
      </c>
      <c r="L462" s="42">
        <v>3502007</v>
      </c>
      <c r="M462" s="42" t="s">
        <v>1411</v>
      </c>
      <c r="N462" s="42">
        <v>350200700</v>
      </c>
      <c r="O462" s="42" t="s">
        <v>98</v>
      </c>
      <c r="P462" s="42" t="s">
        <v>2048</v>
      </c>
      <c r="Q462" s="42" t="s">
        <v>29</v>
      </c>
      <c r="R462" s="63" t="s">
        <v>1858</v>
      </c>
      <c r="S462" s="109">
        <v>7</v>
      </c>
      <c r="T462" s="63">
        <v>7</v>
      </c>
      <c r="U462" s="80">
        <v>1</v>
      </c>
      <c r="V462" s="63">
        <v>2</v>
      </c>
      <c r="W462" s="63">
        <v>2</v>
      </c>
      <c r="X462" s="63">
        <v>2</v>
      </c>
      <c r="Y462" s="275">
        <v>1</v>
      </c>
      <c r="Z462" s="245">
        <f>IF(
'Tablero de control'!$U462="NP",
 0,
  IF(
     'Tablero de control'!$Q462&lt;&gt;"Reducción",
     'Tablero de control'!$Y462*100/'Tablero de control'!$U462,
     IF(
       'Tablero de control'!$U462&gt;='Tablero de control'!$Y462,
       100,
       IF(
         'Tablero de control'!$S462&lt;='Tablero de control'!$Y462,
         0,
         (('Tablero de control'!$S462-'Tablero de control'!$U462)-('Tablero de control'!$Y462-'Tablero de control'!$U462))*100/('Tablero de control'!$S462-'Tablero de control'!$U462)
       )
     )
   )
)</f>
        <v>100</v>
      </c>
      <c r="AA462" s="254">
        <f>IF('Tablero de control'!$Z462&gt;100,100,'Tablero de control'!$Z462)</f>
        <v>100</v>
      </c>
      <c r="AB462" s="37" t="str">
        <f>IF(
  'Tablero de control'!$U462="NP",
  "NO PROGRAMADA",
  IF(
    OR('Tablero de control'!$Y462="",'Tablero de control'!$Z462&lt;=0),
    "SIN AVANCE",
    IF(
      'Tablero de control'!$Z462&lt;Parametros!$D$4*Parametros!$G$9,
      "MUY DEFICIENTE",
    IF(
      'Tablero de control'!$Z462&lt;Parametros!$D$4*Parametros!$G$8,
      "DEFICIENTE",
   IF(
      'Tablero de control'!$Z462&lt;Parametros!$D$4*Parametros!$G$7,
      "ACEPTABLE",
      IF(
        'Tablero de control'!$Z462&lt;Parametros!$D$4*Parametros!$G$6,
        "BUENO",
        IF(
          'Tablero de control'!$Z462&lt;Parametros!$D$4*Parametros!$G$5,
          "SATISFACTORIO",
          IF(
            'Tablero de control'!$Z462&gt;=Parametros!$D$4*Parametros!$G$4,
            "OPTIMO"
          )
        )
      )
    )
  )
)
)
)</f>
        <v>OPTIMO</v>
      </c>
    </row>
    <row r="463" spans="1:28" s="38" customFormat="1" ht="60" customHeight="1" x14ac:dyDescent="0.25">
      <c r="A463" s="286" t="s">
        <v>241</v>
      </c>
      <c r="B463" s="42" t="s">
        <v>257</v>
      </c>
      <c r="C463" s="42" t="s">
        <v>313</v>
      </c>
      <c r="D463" s="42" t="s">
        <v>358</v>
      </c>
      <c r="E463" s="42" t="s">
        <v>473</v>
      </c>
      <c r="F463" s="71" t="s">
        <v>519</v>
      </c>
      <c r="G463" s="108" t="s">
        <v>532</v>
      </c>
      <c r="H463" s="108" t="s">
        <v>1916</v>
      </c>
      <c r="I463" s="108" t="s">
        <v>1953</v>
      </c>
      <c r="J463" s="273">
        <v>460</v>
      </c>
      <c r="K463" s="42" t="s">
        <v>989</v>
      </c>
      <c r="L463" s="42">
        <v>3502008</v>
      </c>
      <c r="M463" s="42" t="s">
        <v>1412</v>
      </c>
      <c r="N463" s="42">
        <v>350200800</v>
      </c>
      <c r="O463" s="42" t="s">
        <v>1736</v>
      </c>
      <c r="P463" s="42" t="s">
        <v>2048</v>
      </c>
      <c r="Q463" s="42" t="s">
        <v>29</v>
      </c>
      <c r="R463" s="63" t="s">
        <v>1858</v>
      </c>
      <c r="S463" s="65">
        <v>4</v>
      </c>
      <c r="T463" s="63">
        <v>20</v>
      </c>
      <c r="U463" s="80">
        <v>5</v>
      </c>
      <c r="V463" s="63">
        <v>5</v>
      </c>
      <c r="W463" s="63">
        <v>5</v>
      </c>
      <c r="X463" s="63">
        <v>5</v>
      </c>
      <c r="Y463" s="275">
        <v>5</v>
      </c>
      <c r="Z463" s="245">
        <f>IF(
'Tablero de control'!$U463="NP",
 0,
  IF(
     'Tablero de control'!$Q463&lt;&gt;"Reducción",
     'Tablero de control'!$Y463*100/'Tablero de control'!$U463,
     IF(
       'Tablero de control'!$U463&gt;='Tablero de control'!$Y463,
       100,
       IF(
         'Tablero de control'!$S463&lt;='Tablero de control'!$Y463,
         0,
         (('Tablero de control'!$S463-'Tablero de control'!$U463)-('Tablero de control'!$Y463-'Tablero de control'!$U463))*100/('Tablero de control'!$S463-'Tablero de control'!$U463)
       )
     )
   )
)</f>
        <v>100</v>
      </c>
      <c r="AA463" s="254">
        <f>IF('Tablero de control'!$Z463&gt;100,100,'Tablero de control'!$Z463)</f>
        <v>100</v>
      </c>
      <c r="AB463" s="37" t="str">
        <f>IF(
  'Tablero de control'!$U463="NP",
  "NO PROGRAMADA",
  IF(
    OR('Tablero de control'!$Y463="",'Tablero de control'!$Z463&lt;=0),
    "SIN AVANCE",
    IF(
      'Tablero de control'!$Z463&lt;Parametros!$D$4*Parametros!$G$9,
      "MUY DEFICIENTE",
    IF(
      'Tablero de control'!$Z463&lt;Parametros!$D$4*Parametros!$G$8,
      "DEFICIENTE",
   IF(
      'Tablero de control'!$Z463&lt;Parametros!$D$4*Parametros!$G$7,
      "ACEPTABLE",
      IF(
        'Tablero de control'!$Z463&lt;Parametros!$D$4*Parametros!$G$6,
        "BUENO",
        IF(
          'Tablero de control'!$Z463&lt;Parametros!$D$4*Parametros!$G$5,
          "SATISFACTORIO",
          IF(
            'Tablero de control'!$Z463&gt;=Parametros!$D$4*Parametros!$G$4,
            "OPTIMO"
          )
        )
      )
    )
  )
)
)
)</f>
        <v>OPTIMO</v>
      </c>
    </row>
    <row r="464" spans="1:28" s="38" customFormat="1" ht="60" customHeight="1" x14ac:dyDescent="0.25">
      <c r="A464" s="286" t="s">
        <v>241</v>
      </c>
      <c r="B464" s="42" t="s">
        <v>257</v>
      </c>
      <c r="C464" s="42" t="s">
        <v>313</v>
      </c>
      <c r="D464" s="42" t="s">
        <v>358</v>
      </c>
      <c r="E464" s="42" t="s">
        <v>473</v>
      </c>
      <c r="F464" s="71" t="s">
        <v>519</v>
      </c>
      <c r="G464" s="108" t="s">
        <v>532</v>
      </c>
      <c r="H464" s="108" t="s">
        <v>1916</v>
      </c>
      <c r="I464" s="108" t="s">
        <v>1953</v>
      </c>
      <c r="J464" s="273">
        <v>461</v>
      </c>
      <c r="K464" s="42" t="s">
        <v>990</v>
      </c>
      <c r="L464" s="42">
        <v>3502020</v>
      </c>
      <c r="M464" s="42" t="s">
        <v>1413</v>
      </c>
      <c r="N464" s="42">
        <v>350202000</v>
      </c>
      <c r="O464" s="42" t="s">
        <v>1737</v>
      </c>
      <c r="P464" s="42" t="s">
        <v>2048</v>
      </c>
      <c r="Q464" s="42" t="s">
        <v>29</v>
      </c>
      <c r="R464" s="63" t="s">
        <v>1858</v>
      </c>
      <c r="S464" s="109">
        <v>31</v>
      </c>
      <c r="T464" s="63">
        <v>35</v>
      </c>
      <c r="U464" s="80">
        <v>5</v>
      </c>
      <c r="V464" s="63">
        <v>10</v>
      </c>
      <c r="W464" s="63">
        <v>10</v>
      </c>
      <c r="X464" s="63">
        <v>10</v>
      </c>
      <c r="Y464" s="275">
        <v>50</v>
      </c>
      <c r="Z464" s="245">
        <f>IF(
'Tablero de control'!$U464="NP",
 0,
  IF(
     'Tablero de control'!$Q464&lt;&gt;"Reducción",
     'Tablero de control'!$Y464*100/'Tablero de control'!$U464,
     IF(
       'Tablero de control'!$U464&gt;='Tablero de control'!$Y464,
       100,
       IF(
         'Tablero de control'!$S464&lt;='Tablero de control'!$Y464,
         0,
         (('Tablero de control'!$S464-'Tablero de control'!$U464)-('Tablero de control'!$Y464-'Tablero de control'!$U464))*100/('Tablero de control'!$S464-'Tablero de control'!$U464)
       )
     )
   )
)</f>
        <v>1000</v>
      </c>
      <c r="AA464" s="254">
        <f>IF('Tablero de control'!$Z464&gt;100,100,'Tablero de control'!$Z464)</f>
        <v>100</v>
      </c>
      <c r="AB464" s="37" t="str">
        <f>IF(
  'Tablero de control'!$U464="NP",
  "NO PROGRAMADA",
  IF(
    OR('Tablero de control'!$Y464="",'Tablero de control'!$Z464&lt;=0),
    "SIN AVANCE",
    IF(
      'Tablero de control'!$Z464&lt;Parametros!$D$4*Parametros!$G$9,
      "MUY DEFICIENTE",
    IF(
      'Tablero de control'!$Z464&lt;Parametros!$D$4*Parametros!$G$8,
      "DEFICIENTE",
   IF(
      'Tablero de control'!$Z464&lt;Parametros!$D$4*Parametros!$G$7,
      "ACEPTABLE",
      IF(
        'Tablero de control'!$Z464&lt;Parametros!$D$4*Parametros!$G$6,
        "BUENO",
        IF(
          'Tablero de control'!$Z464&lt;Parametros!$D$4*Parametros!$G$5,
          "SATISFACTORIO",
          IF(
            'Tablero de control'!$Z464&gt;=Parametros!$D$4*Parametros!$G$4,
            "OPTIMO"
          )
        )
      )
    )
  )
)
)
)</f>
        <v>OPTIMO</v>
      </c>
    </row>
    <row r="465" spans="1:28" s="38" customFormat="1" ht="60" customHeight="1" x14ac:dyDescent="0.25">
      <c r="A465" s="286" t="s">
        <v>241</v>
      </c>
      <c r="B465" s="42" t="s">
        <v>257</v>
      </c>
      <c r="C465" s="42" t="s">
        <v>313</v>
      </c>
      <c r="D465" s="42" t="s">
        <v>358</v>
      </c>
      <c r="E465" s="42" t="s">
        <v>473</v>
      </c>
      <c r="F465" s="71" t="s">
        <v>519</v>
      </c>
      <c r="G465" s="108" t="s">
        <v>532</v>
      </c>
      <c r="H465" s="108" t="s">
        <v>1916</v>
      </c>
      <c r="I465" s="108" t="s">
        <v>1953</v>
      </c>
      <c r="J465" s="273">
        <v>462</v>
      </c>
      <c r="K465" s="42" t="s">
        <v>991</v>
      </c>
      <c r="L465" s="42">
        <v>3502021</v>
      </c>
      <c r="M465" s="42" t="s">
        <v>1414</v>
      </c>
      <c r="N465" s="42">
        <v>350202102</v>
      </c>
      <c r="O465" s="42" t="s">
        <v>1738</v>
      </c>
      <c r="P465" s="42" t="s">
        <v>2048</v>
      </c>
      <c r="Q465" s="42" t="s">
        <v>29</v>
      </c>
      <c r="R465" s="63" t="s">
        <v>1858</v>
      </c>
      <c r="S465" s="63">
        <v>540</v>
      </c>
      <c r="T465" s="63">
        <v>1700</v>
      </c>
      <c r="U465" s="81" t="s">
        <v>10</v>
      </c>
      <c r="V465" s="63">
        <v>500</v>
      </c>
      <c r="W465" s="63">
        <v>500</v>
      </c>
      <c r="X465" s="63">
        <v>700</v>
      </c>
      <c r="Y465" s="243">
        <v>5</v>
      </c>
      <c r="Z465" s="245">
        <f>IF(
'Tablero de control'!$U465="NP",
 0,
  IF(
     'Tablero de control'!$Q465&lt;&gt;"Reducción",
     'Tablero de control'!$Y465*100/'Tablero de control'!$U465,
     IF(
       'Tablero de control'!$U465&gt;='Tablero de control'!$Y465,
       100,
       IF(
         'Tablero de control'!$S465&lt;='Tablero de control'!$Y465,
         0,
         (('Tablero de control'!$S465-'Tablero de control'!$U465)-('Tablero de control'!$Y465-'Tablero de control'!$U465))*100/('Tablero de control'!$S465-'Tablero de control'!$U465)
       )
     )
   )
)</f>
        <v>0</v>
      </c>
      <c r="AA465" s="254">
        <f>IF('Tablero de control'!$Z465&gt;100,100,'Tablero de control'!$Z465)</f>
        <v>0</v>
      </c>
      <c r="AB465" s="37" t="str">
        <f>IF(
  'Tablero de control'!$U465="NP",
  "NO PROGRAMADA",
  IF(
    OR('Tablero de control'!$Y465="",'Tablero de control'!$Z465&lt;=0),
    "SIN AVANCE",
    IF(
      'Tablero de control'!$Z465&lt;Parametros!$D$4*Parametros!$G$9,
      "MUY DEFICIENTE",
    IF(
      'Tablero de control'!$Z465&lt;Parametros!$D$4*Parametros!$G$8,
      "DEFICIENTE",
   IF(
      'Tablero de control'!$Z465&lt;Parametros!$D$4*Parametros!$G$7,
      "ACEPTABLE",
      IF(
        'Tablero de control'!$Z465&lt;Parametros!$D$4*Parametros!$G$6,
        "BUENO",
        IF(
          'Tablero de control'!$Z465&lt;Parametros!$D$4*Parametros!$G$5,
          "SATISFACTORIO",
          IF(
            'Tablero de control'!$Z465&gt;=Parametros!$D$4*Parametros!$G$4,
            "OPTIMO"
          )
        )
      )
    )
  )
)
)
)</f>
        <v>NO PROGRAMADA</v>
      </c>
    </row>
    <row r="466" spans="1:28" s="38" customFormat="1" ht="60" customHeight="1" x14ac:dyDescent="0.25">
      <c r="A466" s="286" t="s">
        <v>241</v>
      </c>
      <c r="B466" s="42" t="s">
        <v>257</v>
      </c>
      <c r="C466" s="42" t="s">
        <v>314</v>
      </c>
      <c r="D466" s="42" t="s">
        <v>358</v>
      </c>
      <c r="E466" s="42" t="s">
        <v>474</v>
      </c>
      <c r="F466" s="124">
        <v>5.0000000000000001E-3</v>
      </c>
      <c r="G466" s="125">
        <v>0.01</v>
      </c>
      <c r="H466" s="125" t="s">
        <v>1917</v>
      </c>
      <c r="I466" s="125" t="s">
        <v>1955</v>
      </c>
      <c r="J466" s="273">
        <v>463</v>
      </c>
      <c r="K466" s="42" t="s">
        <v>992</v>
      </c>
      <c r="L466" s="42" t="s">
        <v>1415</v>
      </c>
      <c r="M466" s="42" t="s">
        <v>1416</v>
      </c>
      <c r="N466" s="42">
        <v>390600300</v>
      </c>
      <c r="O466" s="42" t="s">
        <v>1739</v>
      </c>
      <c r="P466" s="42" t="s">
        <v>2048</v>
      </c>
      <c r="Q466" s="42" t="s">
        <v>29</v>
      </c>
      <c r="R466" s="63" t="s">
        <v>1858</v>
      </c>
      <c r="S466" s="78">
        <v>66</v>
      </c>
      <c r="T466" s="63">
        <v>66</v>
      </c>
      <c r="U466" s="81" t="s">
        <v>10</v>
      </c>
      <c r="V466" s="78">
        <v>22</v>
      </c>
      <c r="W466" s="78">
        <v>22</v>
      </c>
      <c r="X466" s="78">
        <v>22</v>
      </c>
      <c r="Y466" s="243">
        <v>1</v>
      </c>
      <c r="Z466" s="245">
        <f>IF(
'Tablero de control'!$U466="NP",
 0,
  IF(
     'Tablero de control'!$Q466&lt;&gt;"Reducción",
     'Tablero de control'!$Y466*100/'Tablero de control'!$U466,
     IF(
       'Tablero de control'!$U466&gt;='Tablero de control'!$Y466,
       100,
       IF(
         'Tablero de control'!$S466&lt;='Tablero de control'!$Y466,
         0,
         (('Tablero de control'!$S466-'Tablero de control'!$U466)-('Tablero de control'!$Y466-'Tablero de control'!$U466))*100/('Tablero de control'!$S466-'Tablero de control'!$U466)
       )
     )
   )
)</f>
        <v>0</v>
      </c>
      <c r="AA466" s="254">
        <f>IF('Tablero de control'!$Z466&gt;100,100,'Tablero de control'!$Z466)</f>
        <v>0</v>
      </c>
      <c r="AB466" s="37" t="str">
        <f>IF(
  'Tablero de control'!$U466="NP",
  "NO PROGRAMADA",
  IF(
    OR('Tablero de control'!$Y466="",'Tablero de control'!$Z466&lt;=0),
    "SIN AVANCE",
    IF(
      'Tablero de control'!$Z466&lt;Parametros!$D$4*Parametros!$G$9,
      "MUY DEFICIENTE",
    IF(
      'Tablero de control'!$Z466&lt;Parametros!$D$4*Parametros!$G$8,
      "DEFICIENTE",
   IF(
      'Tablero de control'!$Z466&lt;Parametros!$D$4*Parametros!$G$7,
      "ACEPTABLE",
      IF(
        'Tablero de control'!$Z466&lt;Parametros!$D$4*Parametros!$G$6,
        "BUENO",
        IF(
          'Tablero de control'!$Z466&lt;Parametros!$D$4*Parametros!$G$5,
          "SATISFACTORIO",
          IF(
            'Tablero de control'!$Z466&gt;=Parametros!$D$4*Parametros!$G$4,
            "OPTIMO"
          )
        )
      )
    )
  )
)
)
)</f>
        <v>NO PROGRAMADA</v>
      </c>
    </row>
    <row r="467" spans="1:28" s="38" customFormat="1" ht="60" customHeight="1" x14ac:dyDescent="0.25">
      <c r="A467" s="286" t="s">
        <v>241</v>
      </c>
      <c r="B467" s="42" t="s">
        <v>257</v>
      </c>
      <c r="C467" s="42" t="s">
        <v>314</v>
      </c>
      <c r="D467" s="42" t="s">
        <v>358</v>
      </c>
      <c r="E467" s="42" t="s">
        <v>474</v>
      </c>
      <c r="F467" s="124">
        <v>5.0000000000000001E-3</v>
      </c>
      <c r="G467" s="125">
        <v>0.01</v>
      </c>
      <c r="H467" s="125" t="s">
        <v>1917</v>
      </c>
      <c r="I467" s="125" t="s">
        <v>1955</v>
      </c>
      <c r="J467" s="273">
        <v>464</v>
      </c>
      <c r="K467" s="42" t="s">
        <v>993</v>
      </c>
      <c r="L467" s="42" t="s">
        <v>1417</v>
      </c>
      <c r="M467" s="42" t="s">
        <v>1418</v>
      </c>
      <c r="N467" s="42">
        <v>390600400</v>
      </c>
      <c r="O467" s="42" t="s">
        <v>1740</v>
      </c>
      <c r="P467" s="42" t="s">
        <v>2048</v>
      </c>
      <c r="Q467" s="42" t="s">
        <v>29</v>
      </c>
      <c r="R467" s="63" t="s">
        <v>1858</v>
      </c>
      <c r="S467" s="78">
        <v>66</v>
      </c>
      <c r="T467" s="63">
        <v>66</v>
      </c>
      <c r="U467" s="81" t="s">
        <v>10</v>
      </c>
      <c r="V467" s="78">
        <v>22</v>
      </c>
      <c r="W467" s="78">
        <v>22</v>
      </c>
      <c r="X467" s="78">
        <v>22</v>
      </c>
      <c r="Y467" s="243">
        <v>1</v>
      </c>
      <c r="Z467" s="245">
        <f>IF(
'Tablero de control'!$U467="NP",
 0,
  IF(
     'Tablero de control'!$Q467&lt;&gt;"Reducción",
     'Tablero de control'!$Y467*100/'Tablero de control'!$U467,
     IF(
       'Tablero de control'!$U467&gt;='Tablero de control'!$Y467,
       100,
       IF(
         'Tablero de control'!$S467&lt;='Tablero de control'!$Y467,
         0,
         (('Tablero de control'!$S467-'Tablero de control'!$U467)-('Tablero de control'!$Y467-'Tablero de control'!$U467))*100/('Tablero de control'!$S467-'Tablero de control'!$U467)
       )
     )
   )
)</f>
        <v>0</v>
      </c>
      <c r="AA467" s="254">
        <f>IF('Tablero de control'!$Z467&gt;100,100,'Tablero de control'!$Z467)</f>
        <v>0</v>
      </c>
      <c r="AB467" s="37" t="str">
        <f>IF(
  'Tablero de control'!$U467="NP",
  "NO PROGRAMADA",
  IF(
    OR('Tablero de control'!$Y467="",'Tablero de control'!$Z467&lt;=0),
    "SIN AVANCE",
    IF(
      'Tablero de control'!$Z467&lt;Parametros!$D$4*Parametros!$G$9,
      "MUY DEFICIENTE",
    IF(
      'Tablero de control'!$Z467&lt;Parametros!$D$4*Parametros!$G$8,
      "DEFICIENTE",
   IF(
      'Tablero de control'!$Z467&lt;Parametros!$D$4*Parametros!$G$7,
      "ACEPTABLE",
      IF(
        'Tablero de control'!$Z467&lt;Parametros!$D$4*Parametros!$G$6,
        "BUENO",
        IF(
          'Tablero de control'!$Z467&lt;Parametros!$D$4*Parametros!$G$5,
          "SATISFACTORIO",
          IF(
            'Tablero de control'!$Z467&gt;=Parametros!$D$4*Parametros!$G$4,
            "OPTIMO"
          )
        )
      )
    )
  )
)
)
)</f>
        <v>NO PROGRAMADA</v>
      </c>
    </row>
    <row r="468" spans="1:28" s="38" customFormat="1" ht="60" customHeight="1" x14ac:dyDescent="0.25">
      <c r="A468" s="286" t="s">
        <v>241</v>
      </c>
      <c r="B468" s="42" t="s">
        <v>257</v>
      </c>
      <c r="C468" s="42" t="s">
        <v>314</v>
      </c>
      <c r="D468" s="42" t="s">
        <v>358</v>
      </c>
      <c r="E468" s="42" t="s">
        <v>474</v>
      </c>
      <c r="F468" s="124">
        <v>5.0000000000000001E-3</v>
      </c>
      <c r="G468" s="125">
        <v>0.01</v>
      </c>
      <c r="H468" s="125" t="s">
        <v>1917</v>
      </c>
      <c r="I468" s="125" t="s">
        <v>1955</v>
      </c>
      <c r="J468" s="273">
        <v>465</v>
      </c>
      <c r="K468" s="42" t="s">
        <v>994</v>
      </c>
      <c r="L468" s="42" t="s">
        <v>1419</v>
      </c>
      <c r="M468" s="42" t="s">
        <v>1420</v>
      </c>
      <c r="N468" s="42">
        <v>390600500</v>
      </c>
      <c r="O468" s="42" t="s">
        <v>1741</v>
      </c>
      <c r="P468" s="42" t="s">
        <v>2048</v>
      </c>
      <c r="Q468" s="42" t="s">
        <v>29</v>
      </c>
      <c r="R468" s="63" t="s">
        <v>1858</v>
      </c>
      <c r="S468" s="63">
        <v>0</v>
      </c>
      <c r="T468" s="63">
        <v>11</v>
      </c>
      <c r="U468" s="80">
        <v>2</v>
      </c>
      <c r="V468" s="63">
        <v>3</v>
      </c>
      <c r="W468" s="63">
        <v>3</v>
      </c>
      <c r="X468" s="63">
        <v>3</v>
      </c>
      <c r="Y468" s="243">
        <v>5</v>
      </c>
      <c r="Z468" s="245">
        <f>IF(
'Tablero de control'!$U468="NP",
 0,
  IF(
     'Tablero de control'!$Q468&lt;&gt;"Reducción",
     'Tablero de control'!$Y468*100/'Tablero de control'!$U468,
     IF(
       'Tablero de control'!$U468&gt;='Tablero de control'!$Y468,
       100,
       IF(
         'Tablero de control'!$S468&lt;='Tablero de control'!$Y468,
         0,
         (('Tablero de control'!$S468-'Tablero de control'!$U468)-('Tablero de control'!$Y468-'Tablero de control'!$U468))*100/('Tablero de control'!$S468-'Tablero de control'!$U468)
       )
     )
   )
)</f>
        <v>250</v>
      </c>
      <c r="AA468" s="254">
        <f>IF('Tablero de control'!$Z468&gt;100,100,'Tablero de control'!$Z468)</f>
        <v>100</v>
      </c>
      <c r="AB468" s="37" t="str">
        <f>IF(
  'Tablero de control'!$U468="NP",
  "NO PROGRAMADA",
  IF(
    OR('Tablero de control'!$Y468="",'Tablero de control'!$Z468&lt;=0),
    "SIN AVANCE",
    IF(
      'Tablero de control'!$Z468&lt;Parametros!$D$4*Parametros!$G$9,
      "MUY DEFICIENTE",
    IF(
      'Tablero de control'!$Z468&lt;Parametros!$D$4*Parametros!$G$8,
      "DEFICIENTE",
   IF(
      'Tablero de control'!$Z468&lt;Parametros!$D$4*Parametros!$G$7,
      "ACEPTABLE",
      IF(
        'Tablero de control'!$Z468&lt;Parametros!$D$4*Parametros!$G$6,
        "BUENO",
        IF(
          'Tablero de control'!$Z468&lt;Parametros!$D$4*Parametros!$G$5,
          "SATISFACTORIO",
          IF(
            'Tablero de control'!$Z468&gt;=Parametros!$D$4*Parametros!$G$4,
            "OPTIMO"
          )
        )
      )
    )
  )
)
)
)</f>
        <v>OPTIMO</v>
      </c>
    </row>
    <row r="469" spans="1:28" s="38" customFormat="1" ht="60" customHeight="1" x14ac:dyDescent="0.25">
      <c r="A469" s="286" t="s">
        <v>241</v>
      </c>
      <c r="B469" s="42" t="s">
        <v>257</v>
      </c>
      <c r="C469" s="42" t="s">
        <v>314</v>
      </c>
      <c r="D469" s="42" t="s">
        <v>358</v>
      </c>
      <c r="E469" s="42" t="s">
        <v>475</v>
      </c>
      <c r="F469" s="125">
        <v>0.32</v>
      </c>
      <c r="G469" s="125">
        <v>0.35</v>
      </c>
      <c r="H469" s="125" t="s">
        <v>1917</v>
      </c>
      <c r="I469" s="125" t="s">
        <v>1955</v>
      </c>
      <c r="J469" s="273">
        <v>466</v>
      </c>
      <c r="K469" s="42" t="s">
        <v>995</v>
      </c>
      <c r="L469" s="42" t="s">
        <v>1421</v>
      </c>
      <c r="M469" s="42" t="s">
        <v>1422</v>
      </c>
      <c r="N469" s="42">
        <v>390601000</v>
      </c>
      <c r="O469" s="42" t="s">
        <v>1742</v>
      </c>
      <c r="P469" s="42" t="s">
        <v>2048</v>
      </c>
      <c r="Q469" s="42" t="s">
        <v>29</v>
      </c>
      <c r="R469" s="63" t="s">
        <v>1858</v>
      </c>
      <c r="S469" s="63">
        <v>852</v>
      </c>
      <c r="T469" s="63">
        <v>6000</v>
      </c>
      <c r="U469" s="81" t="s">
        <v>10</v>
      </c>
      <c r="V469" s="63">
        <v>2000</v>
      </c>
      <c r="W469" s="63">
        <v>3000</v>
      </c>
      <c r="X469" s="63">
        <v>1000</v>
      </c>
      <c r="Y469" s="243">
        <v>0</v>
      </c>
      <c r="Z469" s="245">
        <f>IF(
'Tablero de control'!$U469="NP",
 0,
  IF(
     'Tablero de control'!$Q469&lt;&gt;"Reducción",
     'Tablero de control'!$Y469*100/'Tablero de control'!$U469,
     IF(
       'Tablero de control'!$U469&gt;='Tablero de control'!$Y469,
       100,
       IF(
         'Tablero de control'!$S469&lt;='Tablero de control'!$Y469,
         0,
         (('Tablero de control'!$S469-'Tablero de control'!$U469)-('Tablero de control'!$Y469-'Tablero de control'!$U469))*100/('Tablero de control'!$S469-'Tablero de control'!$U469)
       )
     )
   )
)</f>
        <v>0</v>
      </c>
      <c r="AA469" s="254">
        <f>IF('Tablero de control'!$Z469&gt;100,100,'Tablero de control'!$Z469)</f>
        <v>0</v>
      </c>
      <c r="AB469" s="37" t="str">
        <f>IF(
  'Tablero de control'!$U469="NP",
  "NO PROGRAMADA",
  IF(
    OR('Tablero de control'!$Y469="",'Tablero de control'!$Z469&lt;=0),
    "SIN AVANCE",
    IF(
      'Tablero de control'!$Z469&lt;Parametros!$D$4*Parametros!$G$9,
      "MUY DEFICIENTE",
    IF(
      'Tablero de control'!$Z469&lt;Parametros!$D$4*Parametros!$G$8,
      "DEFICIENTE",
   IF(
      'Tablero de control'!$Z469&lt;Parametros!$D$4*Parametros!$G$7,
      "ACEPTABLE",
      IF(
        'Tablero de control'!$Z469&lt;Parametros!$D$4*Parametros!$G$6,
        "BUENO",
        IF(
          'Tablero de control'!$Z469&lt;Parametros!$D$4*Parametros!$G$5,
          "SATISFACTORIO",
          IF(
            'Tablero de control'!$Z469&gt;=Parametros!$D$4*Parametros!$G$4,
            "OPTIMO"
          )
        )
      )
    )
  )
)
)
)</f>
        <v>NO PROGRAMADA</v>
      </c>
    </row>
    <row r="470" spans="1:28" s="38" customFormat="1" ht="60" customHeight="1" x14ac:dyDescent="0.25">
      <c r="A470" s="286" t="s">
        <v>241</v>
      </c>
      <c r="B470" s="42" t="s">
        <v>257</v>
      </c>
      <c r="C470" s="42" t="s">
        <v>314</v>
      </c>
      <c r="D470" s="42" t="s">
        <v>358</v>
      </c>
      <c r="E470" s="42" t="s">
        <v>475</v>
      </c>
      <c r="F470" s="125">
        <v>0.32</v>
      </c>
      <c r="G470" s="125">
        <v>0.35</v>
      </c>
      <c r="H470" s="125" t="s">
        <v>1917</v>
      </c>
      <c r="I470" s="125" t="s">
        <v>1955</v>
      </c>
      <c r="J470" s="273">
        <v>467</v>
      </c>
      <c r="K470" s="42" t="s">
        <v>996</v>
      </c>
      <c r="L470" s="42" t="s">
        <v>1423</v>
      </c>
      <c r="M470" s="42" t="s">
        <v>72</v>
      </c>
      <c r="N470" s="42">
        <v>390601600</v>
      </c>
      <c r="O470" s="42" t="s">
        <v>162</v>
      </c>
      <c r="P470" s="42" t="s">
        <v>2048</v>
      </c>
      <c r="Q470" s="42" t="s">
        <v>30</v>
      </c>
      <c r="R470" s="63" t="s">
        <v>1858</v>
      </c>
      <c r="S470" s="63">
        <v>0</v>
      </c>
      <c r="T470" s="63">
        <v>1</v>
      </c>
      <c r="U470" s="80">
        <v>1</v>
      </c>
      <c r="V470" s="63">
        <v>1</v>
      </c>
      <c r="W470" s="63">
        <v>1</v>
      </c>
      <c r="X470" s="63">
        <v>1</v>
      </c>
      <c r="Y470" s="243">
        <v>0</v>
      </c>
      <c r="Z470" s="245">
        <f>IF(
'Tablero de control'!$U470="NP",
 0,
  IF(
     'Tablero de control'!$Q470&lt;&gt;"Reducción",
     'Tablero de control'!$Y470*100/'Tablero de control'!$U470,
     IF(
       'Tablero de control'!$U470&gt;='Tablero de control'!$Y470,
       100,
       IF(
         'Tablero de control'!$S470&lt;='Tablero de control'!$Y470,
         0,
         (('Tablero de control'!$S470-'Tablero de control'!$U470)-('Tablero de control'!$Y470-'Tablero de control'!$U470))*100/('Tablero de control'!$S470-'Tablero de control'!$U470)
       )
     )
   )
)</f>
        <v>0</v>
      </c>
      <c r="AA470" s="254">
        <f>IF('Tablero de control'!$Z470&gt;100,100,'Tablero de control'!$Z470)</f>
        <v>0</v>
      </c>
      <c r="AB470" s="37" t="str">
        <f>IF(
  'Tablero de control'!$U470="NP",
  "NO PROGRAMADA",
  IF(
    OR('Tablero de control'!$Y470="",'Tablero de control'!$Z470&lt;=0),
    "SIN AVANCE",
    IF(
      'Tablero de control'!$Z470&lt;Parametros!$D$4*Parametros!$G$9,
      "MUY DEFICIENTE",
    IF(
      'Tablero de control'!$Z470&lt;Parametros!$D$4*Parametros!$G$8,
      "DEFICIENTE",
   IF(
      'Tablero de control'!$Z470&lt;Parametros!$D$4*Parametros!$G$7,
      "ACEPTABLE",
      IF(
        'Tablero de control'!$Z470&lt;Parametros!$D$4*Parametros!$G$6,
        "BUENO",
        IF(
          'Tablero de control'!$Z470&lt;Parametros!$D$4*Parametros!$G$5,
          "SATISFACTORIO",
          IF(
            'Tablero de control'!$Z470&gt;=Parametros!$D$4*Parametros!$G$4,
            "OPTIMO"
          )
        )
      )
    )
  )
)
)
)</f>
        <v>SIN AVANCE</v>
      </c>
    </row>
    <row r="471" spans="1:28" s="38" customFormat="1" ht="60" customHeight="1" x14ac:dyDescent="0.25">
      <c r="A471" s="286" t="s">
        <v>241</v>
      </c>
      <c r="B471" s="42" t="s">
        <v>257</v>
      </c>
      <c r="C471" s="42" t="s">
        <v>314</v>
      </c>
      <c r="D471" s="42" t="s">
        <v>358</v>
      </c>
      <c r="E471" s="42" t="s">
        <v>475</v>
      </c>
      <c r="F471" s="125">
        <v>0.32</v>
      </c>
      <c r="G471" s="125">
        <v>0.35</v>
      </c>
      <c r="H471" s="125" t="s">
        <v>1917</v>
      </c>
      <c r="I471" s="125" t="s">
        <v>1955</v>
      </c>
      <c r="J471" s="273">
        <v>468</v>
      </c>
      <c r="K471" s="42" t="s">
        <v>997</v>
      </c>
      <c r="L471" s="42" t="s">
        <v>1424</v>
      </c>
      <c r="M471" s="42" t="s">
        <v>1425</v>
      </c>
      <c r="N471" s="42">
        <v>390602000</v>
      </c>
      <c r="O471" s="42" t="s">
        <v>1743</v>
      </c>
      <c r="P471" s="42" t="s">
        <v>2048</v>
      </c>
      <c r="Q471" s="42" t="s">
        <v>30</v>
      </c>
      <c r="R471" s="78" t="s">
        <v>1858</v>
      </c>
      <c r="S471" s="78">
        <v>0</v>
      </c>
      <c r="T471" s="78">
        <v>1</v>
      </c>
      <c r="U471" s="80">
        <v>1</v>
      </c>
      <c r="V471" s="78">
        <v>1</v>
      </c>
      <c r="W471" s="78">
        <v>1</v>
      </c>
      <c r="X471" s="78">
        <v>1</v>
      </c>
      <c r="Y471" s="243">
        <v>0</v>
      </c>
      <c r="Z471" s="245">
        <f>IF(
'Tablero de control'!$U471="NP",
 0,
  IF(
     'Tablero de control'!$Q471&lt;&gt;"Reducción",
     'Tablero de control'!$Y471*100/'Tablero de control'!$U471,
     IF(
       'Tablero de control'!$U471&gt;='Tablero de control'!$Y471,
       100,
       IF(
         'Tablero de control'!$S471&lt;='Tablero de control'!$Y471,
         0,
         (('Tablero de control'!$S471-'Tablero de control'!$U471)-('Tablero de control'!$Y471-'Tablero de control'!$U471))*100/('Tablero de control'!$S471-'Tablero de control'!$U471)
       )
     )
   )
)</f>
        <v>0</v>
      </c>
      <c r="AA471" s="254">
        <f>IF('Tablero de control'!$Z471&gt;100,100,'Tablero de control'!$Z471)</f>
        <v>0</v>
      </c>
      <c r="AB471" s="37" t="str">
        <f>IF(
  'Tablero de control'!$U471="NP",
  "NO PROGRAMADA",
  IF(
    OR('Tablero de control'!$Y471="",'Tablero de control'!$Z471&lt;=0),
    "SIN AVANCE",
    IF(
      'Tablero de control'!$Z471&lt;Parametros!$D$4*Parametros!$G$9,
      "MUY DEFICIENTE",
    IF(
      'Tablero de control'!$Z471&lt;Parametros!$D$4*Parametros!$G$8,
      "DEFICIENTE",
   IF(
      'Tablero de control'!$Z471&lt;Parametros!$D$4*Parametros!$G$7,
      "ACEPTABLE",
      IF(
        'Tablero de control'!$Z471&lt;Parametros!$D$4*Parametros!$G$6,
        "BUENO",
        IF(
          'Tablero de control'!$Z471&lt;Parametros!$D$4*Parametros!$G$5,
          "SATISFACTORIO",
          IF(
            'Tablero de control'!$Z471&gt;=Parametros!$D$4*Parametros!$G$4,
            "OPTIMO"
          )
        )
      )
    )
  )
)
)
)</f>
        <v>SIN AVANCE</v>
      </c>
    </row>
    <row r="472" spans="1:28" s="38" customFormat="1" ht="77.099999999999994" customHeight="1" x14ac:dyDescent="0.25">
      <c r="A472" s="286" t="s">
        <v>241</v>
      </c>
      <c r="B472" s="42" t="s">
        <v>257</v>
      </c>
      <c r="C472" s="42" t="s">
        <v>314</v>
      </c>
      <c r="D472" s="42" t="s">
        <v>358</v>
      </c>
      <c r="E472" s="42" t="s">
        <v>476</v>
      </c>
      <c r="F472" s="145">
        <v>2.34</v>
      </c>
      <c r="G472" s="174">
        <v>2.5</v>
      </c>
      <c r="H472" s="174" t="s">
        <v>1917</v>
      </c>
      <c r="I472" s="174" t="s">
        <v>1956</v>
      </c>
      <c r="J472" s="273">
        <v>469</v>
      </c>
      <c r="K472" s="42" t="s">
        <v>998</v>
      </c>
      <c r="L472" s="42">
        <v>3906015</v>
      </c>
      <c r="M472" s="42" t="s">
        <v>63</v>
      </c>
      <c r="N472" s="42">
        <v>390601500</v>
      </c>
      <c r="O472" s="42" t="s">
        <v>59</v>
      </c>
      <c r="P472" s="42" t="s">
        <v>2048</v>
      </c>
      <c r="Q472" s="42" t="s">
        <v>29</v>
      </c>
      <c r="R472" s="82" t="s">
        <v>1858</v>
      </c>
      <c r="S472" s="43">
        <v>0</v>
      </c>
      <c r="T472" s="43">
        <v>1</v>
      </c>
      <c r="U472" s="80" t="s">
        <v>10</v>
      </c>
      <c r="V472" s="43">
        <v>1</v>
      </c>
      <c r="W472" s="43">
        <v>1</v>
      </c>
      <c r="X472" s="43">
        <v>1</v>
      </c>
      <c r="Y472" s="243">
        <v>0</v>
      </c>
      <c r="Z472" s="245">
        <f>IF(
'Tablero de control'!$U472="NP",
 0,
  IF(
     'Tablero de control'!$Q472&lt;&gt;"Reducción",
     'Tablero de control'!$Y472*100/'Tablero de control'!$U472,
     IF(
       'Tablero de control'!$U472&gt;='Tablero de control'!$Y472,
       100,
       IF(
         'Tablero de control'!$S472&lt;='Tablero de control'!$Y472,
         0,
         (('Tablero de control'!$S472-'Tablero de control'!$U472)-('Tablero de control'!$Y472-'Tablero de control'!$U472))*100/('Tablero de control'!$S472-'Tablero de control'!$U472)
       )
     )
   )
)</f>
        <v>0</v>
      </c>
      <c r="AA472" s="254">
        <f>IF('Tablero de control'!$Z472&gt;100,100,'Tablero de control'!$Z472)</f>
        <v>0</v>
      </c>
      <c r="AB472" s="37" t="str">
        <f>IF(
  'Tablero de control'!$U472="NP",
  "NO PROGRAMADA",
  IF(
    OR('Tablero de control'!$Y472="",'Tablero de control'!$Z472&lt;=0),
    "SIN AVANCE",
    IF(
      'Tablero de control'!$Z472&lt;Parametros!$D$4*Parametros!$G$9,
      "MUY DEFICIENTE",
    IF(
      'Tablero de control'!$Z472&lt;Parametros!$D$4*Parametros!$G$8,
      "DEFICIENTE",
   IF(
      'Tablero de control'!$Z472&lt;Parametros!$D$4*Parametros!$G$7,
      "ACEPTABLE",
      IF(
        'Tablero de control'!$Z472&lt;Parametros!$D$4*Parametros!$G$6,
        "BUENO",
        IF(
          'Tablero de control'!$Z472&lt;Parametros!$D$4*Parametros!$G$5,
          "SATISFACTORIO",
          IF(
            'Tablero de control'!$Z472&gt;=Parametros!$D$4*Parametros!$G$4,
            "OPTIMO"
          )
        )
      )
    )
  )
)
)
)</f>
        <v>NO PROGRAMADA</v>
      </c>
    </row>
    <row r="473" spans="1:28" s="38" customFormat="1" ht="77.099999999999994" customHeight="1" x14ac:dyDescent="0.25">
      <c r="A473" s="286" t="s">
        <v>241</v>
      </c>
      <c r="B473" s="42" t="s">
        <v>257</v>
      </c>
      <c r="C473" s="42" t="s">
        <v>314</v>
      </c>
      <c r="D473" s="42" t="s">
        <v>358</v>
      </c>
      <c r="E473" s="42" t="s">
        <v>476</v>
      </c>
      <c r="F473" s="145">
        <v>2.34</v>
      </c>
      <c r="G473" s="174">
        <v>2.5</v>
      </c>
      <c r="H473" s="174" t="s">
        <v>1917</v>
      </c>
      <c r="I473" s="174" t="s">
        <v>1956</v>
      </c>
      <c r="J473" s="273">
        <v>470</v>
      </c>
      <c r="K473" s="42" t="s">
        <v>999</v>
      </c>
      <c r="L473" s="42">
        <v>3906011</v>
      </c>
      <c r="M473" s="42" t="s">
        <v>1882</v>
      </c>
      <c r="N473" s="42">
        <v>390601100</v>
      </c>
      <c r="O473" s="42" t="s">
        <v>1893</v>
      </c>
      <c r="P473" s="42" t="s">
        <v>2048</v>
      </c>
      <c r="Q473" s="42" t="s">
        <v>29</v>
      </c>
      <c r="R473" s="82" t="s">
        <v>1858</v>
      </c>
      <c r="S473" s="246">
        <v>0</v>
      </c>
      <c r="T473" s="246">
        <v>1</v>
      </c>
      <c r="U473" s="80" t="s">
        <v>10</v>
      </c>
      <c r="V473" s="246">
        <v>1</v>
      </c>
      <c r="W473" s="246">
        <v>1</v>
      </c>
      <c r="X473" s="246">
        <v>1</v>
      </c>
      <c r="Y473" s="243">
        <v>0</v>
      </c>
      <c r="Z473" s="245">
        <f>IF(
'Tablero de control'!$U473="NP",
 0,
  IF(
     'Tablero de control'!$Q473&lt;&gt;"Reducción",
     'Tablero de control'!$Y473*100/'Tablero de control'!$U473,
     IF(
       'Tablero de control'!$U473&gt;='Tablero de control'!$Y473,
       100,
       IF(
         'Tablero de control'!$S473&lt;='Tablero de control'!$Y473,
         0,
         (('Tablero de control'!$S473-'Tablero de control'!$U473)-('Tablero de control'!$Y473-'Tablero de control'!$U473))*100/('Tablero de control'!$S473-'Tablero de control'!$U473)
       )
     )
   )
)</f>
        <v>0</v>
      </c>
      <c r="AA473" s="254">
        <f>IF('Tablero de control'!$Z473&gt;100,100,'Tablero de control'!$Z473)</f>
        <v>0</v>
      </c>
      <c r="AB473" s="37" t="str">
        <f>IF(
  'Tablero de control'!$U473="NP",
  "NO PROGRAMADA",
  IF(
    OR('Tablero de control'!$Y473="",'Tablero de control'!$Z473&lt;=0),
    "SIN AVANCE",
    IF(
      'Tablero de control'!$Z473&lt;Parametros!$D$4*Parametros!$G$9,
      "MUY DEFICIENTE",
    IF(
      'Tablero de control'!$Z473&lt;Parametros!$D$4*Parametros!$G$8,
      "DEFICIENTE",
   IF(
      'Tablero de control'!$Z473&lt;Parametros!$D$4*Parametros!$G$7,
      "ACEPTABLE",
      IF(
        'Tablero de control'!$Z473&lt;Parametros!$D$4*Parametros!$G$6,
        "BUENO",
        IF(
          'Tablero de control'!$Z473&lt;Parametros!$D$4*Parametros!$G$5,
          "SATISFACTORIO",
          IF(
            'Tablero de control'!$Z473&gt;=Parametros!$D$4*Parametros!$G$4,
            "OPTIMO"
          )
        )
      )
    )
  )
)
)
)</f>
        <v>NO PROGRAMADA</v>
      </c>
    </row>
    <row r="474" spans="1:28" s="38" customFormat="1" ht="77.099999999999994" customHeight="1" x14ac:dyDescent="0.25">
      <c r="A474" s="286" t="s">
        <v>241</v>
      </c>
      <c r="B474" s="42" t="s">
        <v>258</v>
      </c>
      <c r="C474" s="42" t="s">
        <v>315</v>
      </c>
      <c r="D474" s="42" t="s">
        <v>360</v>
      </c>
      <c r="E474" s="42" t="s">
        <v>477</v>
      </c>
      <c r="F474" s="43">
        <v>0</v>
      </c>
      <c r="G474" s="43">
        <v>30</v>
      </c>
      <c r="H474" s="43" t="s">
        <v>2098</v>
      </c>
      <c r="I474" s="43" t="s">
        <v>1957</v>
      </c>
      <c r="J474" s="273">
        <v>471</v>
      </c>
      <c r="K474" s="42" t="s">
        <v>1000</v>
      </c>
      <c r="L474" s="42" t="s">
        <v>1426</v>
      </c>
      <c r="M474" s="42" t="s">
        <v>50</v>
      </c>
      <c r="N474" s="42">
        <v>210400100</v>
      </c>
      <c r="O474" s="42" t="s">
        <v>1744</v>
      </c>
      <c r="P474" s="42" t="s">
        <v>2049</v>
      </c>
      <c r="Q474" s="42" t="s">
        <v>30</v>
      </c>
      <c r="R474" s="63" t="s">
        <v>1858</v>
      </c>
      <c r="S474" s="74">
        <v>0</v>
      </c>
      <c r="T474" s="74">
        <v>1</v>
      </c>
      <c r="U474" s="80">
        <v>1</v>
      </c>
      <c r="V474" s="74">
        <v>1</v>
      </c>
      <c r="W474" s="74">
        <v>1</v>
      </c>
      <c r="X474" s="74">
        <v>1</v>
      </c>
      <c r="Y474" s="243">
        <v>0.5</v>
      </c>
      <c r="Z474" s="245">
        <f>IF(
'Tablero de control'!$U474="NP",
 0,
  IF(
     'Tablero de control'!$Q474&lt;&gt;"Reducción",
     'Tablero de control'!$Y474*100/'Tablero de control'!$U474,
     IF(
       'Tablero de control'!$U474&gt;='Tablero de control'!$Y474,
       100,
       IF(
         'Tablero de control'!$S474&lt;='Tablero de control'!$Y474,
         0,
         (('Tablero de control'!$S474-'Tablero de control'!$U474)-('Tablero de control'!$Y474-'Tablero de control'!$U474))*100/('Tablero de control'!$S474-'Tablero de control'!$U474)
       )
     )
   )
)</f>
        <v>50</v>
      </c>
      <c r="AA474" s="254">
        <f>IF('Tablero de control'!$Z474&gt;100,100,'Tablero de control'!$Z474)</f>
        <v>50</v>
      </c>
      <c r="AB474" s="37" t="str">
        <f>IF(
  'Tablero de control'!$U474="NP",
  "NO PROGRAMADA",
  IF(
    OR('Tablero de control'!$Y474="",'Tablero de control'!$Z474&lt;=0),
    "SIN AVANCE",
    IF(
      'Tablero de control'!$Z474&lt;Parametros!$D$4*Parametros!$G$9,
      "MUY DEFICIENTE",
    IF(
      'Tablero de control'!$Z474&lt;Parametros!$D$4*Parametros!$G$8,
      "DEFICIENTE",
   IF(
      'Tablero de control'!$Z474&lt;Parametros!$D$4*Parametros!$G$7,
      "ACEPTABLE",
      IF(
        'Tablero de control'!$Z474&lt;Parametros!$D$4*Parametros!$G$6,
        "BUENO",
        IF(
          'Tablero de control'!$Z474&lt;Parametros!$D$4*Parametros!$G$5,
          "SATISFACTORIO",
          IF(
            'Tablero de control'!$Z474&gt;=Parametros!$D$4*Parametros!$G$4,
            "OPTIMO"
          )
        )
      )
    )
  )
)
)
)</f>
        <v>DEFICIENTE</v>
      </c>
    </row>
    <row r="475" spans="1:28" s="38" customFormat="1" ht="77.099999999999994" customHeight="1" x14ac:dyDescent="0.25">
      <c r="A475" s="286" t="s">
        <v>241</v>
      </c>
      <c r="B475" s="42" t="s">
        <v>258</v>
      </c>
      <c r="C475" s="42" t="s">
        <v>315</v>
      </c>
      <c r="D475" s="42" t="s">
        <v>360</v>
      </c>
      <c r="E475" s="42" t="s">
        <v>477</v>
      </c>
      <c r="F475" s="43">
        <v>0</v>
      </c>
      <c r="G475" s="43">
        <v>30</v>
      </c>
      <c r="H475" s="43" t="s">
        <v>2098</v>
      </c>
      <c r="I475" s="43" t="s">
        <v>1957</v>
      </c>
      <c r="J475" s="273">
        <v>472</v>
      </c>
      <c r="K475" s="42" t="s">
        <v>1001</v>
      </c>
      <c r="L475" s="42">
        <v>2104002</v>
      </c>
      <c r="M475" s="42" t="s">
        <v>82</v>
      </c>
      <c r="N475" s="42">
        <v>210400200</v>
      </c>
      <c r="O475" s="42" t="s">
        <v>1745</v>
      </c>
      <c r="P475" s="42" t="s">
        <v>2049</v>
      </c>
      <c r="Q475" s="42" t="s">
        <v>30</v>
      </c>
      <c r="R475" s="63" t="s">
        <v>1858</v>
      </c>
      <c r="S475" s="74">
        <v>0</v>
      </c>
      <c r="T475" s="74">
        <v>1</v>
      </c>
      <c r="U475" s="80">
        <v>1</v>
      </c>
      <c r="V475" s="74">
        <v>1</v>
      </c>
      <c r="W475" s="74">
        <v>1</v>
      </c>
      <c r="X475" s="74">
        <v>1</v>
      </c>
      <c r="Y475" s="243">
        <v>0.25</v>
      </c>
      <c r="Z475" s="245">
        <f>IF(
'Tablero de control'!$U475="NP",
 0,
  IF(
     'Tablero de control'!$Q475&lt;&gt;"Reducción",
     'Tablero de control'!$Y475*100/'Tablero de control'!$U475,
     IF(
       'Tablero de control'!$U475&gt;='Tablero de control'!$Y475,
       100,
       IF(
         'Tablero de control'!$S475&lt;='Tablero de control'!$Y475,
         0,
         (('Tablero de control'!$S475-'Tablero de control'!$U475)-('Tablero de control'!$Y475-'Tablero de control'!$U475))*100/('Tablero de control'!$S475-'Tablero de control'!$U475)
       )
     )
   )
)</f>
        <v>25</v>
      </c>
      <c r="AA475" s="254">
        <f>IF('Tablero de control'!$Z475&gt;100,100,'Tablero de control'!$Z475)</f>
        <v>25</v>
      </c>
      <c r="AB475" s="37" t="str">
        <f>IF(
  'Tablero de control'!$U475="NP",
  "NO PROGRAMADA",
  IF(
    OR('Tablero de control'!$Y475="",'Tablero de control'!$Z475&lt;=0),
    "SIN AVANCE",
    IF(
      'Tablero de control'!$Z475&lt;Parametros!$D$4*Parametros!$G$9,
      "MUY DEFICIENTE",
    IF(
      'Tablero de control'!$Z475&lt;Parametros!$D$4*Parametros!$G$8,
      "DEFICIENTE",
   IF(
      'Tablero de control'!$Z475&lt;Parametros!$D$4*Parametros!$G$7,
      "ACEPTABLE",
      IF(
        'Tablero de control'!$Z475&lt;Parametros!$D$4*Parametros!$G$6,
        "BUENO",
        IF(
          'Tablero de control'!$Z475&lt;Parametros!$D$4*Parametros!$G$5,
          "SATISFACTORIO",
          IF(
            'Tablero de control'!$Z475&gt;=Parametros!$D$4*Parametros!$G$4,
            "OPTIMO"
          )
        )
      )
    )
  )
)
)
)</f>
        <v>MUY DEFICIENTE</v>
      </c>
    </row>
    <row r="476" spans="1:28" s="38" customFormat="1" ht="77.099999999999994" customHeight="1" x14ac:dyDescent="0.25">
      <c r="A476" s="286" t="s">
        <v>241</v>
      </c>
      <c r="B476" s="42" t="s">
        <v>258</v>
      </c>
      <c r="C476" s="42" t="s">
        <v>315</v>
      </c>
      <c r="D476" s="42" t="s">
        <v>360</v>
      </c>
      <c r="E476" s="42" t="s">
        <v>477</v>
      </c>
      <c r="F476" s="43">
        <v>0</v>
      </c>
      <c r="G476" s="43">
        <v>30</v>
      </c>
      <c r="H476" s="43" t="s">
        <v>2098</v>
      </c>
      <c r="I476" s="43" t="s">
        <v>1957</v>
      </c>
      <c r="J476" s="273">
        <v>473</v>
      </c>
      <c r="K476" s="42" t="s">
        <v>1002</v>
      </c>
      <c r="L476" s="42">
        <v>2104008</v>
      </c>
      <c r="M476" s="42" t="s">
        <v>1427</v>
      </c>
      <c r="N476" s="42">
        <v>210400800</v>
      </c>
      <c r="O476" s="42" t="s">
        <v>1746</v>
      </c>
      <c r="P476" s="42" t="s">
        <v>2049</v>
      </c>
      <c r="Q476" s="42" t="s">
        <v>29</v>
      </c>
      <c r="R476" s="63" t="s">
        <v>1858</v>
      </c>
      <c r="S476" s="44">
        <v>48</v>
      </c>
      <c r="T476" s="74">
        <v>12</v>
      </c>
      <c r="U476" s="80" t="s">
        <v>10</v>
      </c>
      <c r="V476" s="74">
        <v>4</v>
      </c>
      <c r="W476" s="74">
        <v>4</v>
      </c>
      <c r="X476" s="74">
        <v>4</v>
      </c>
      <c r="Y476" s="243">
        <v>0</v>
      </c>
      <c r="Z476" s="245">
        <f>IF(
'Tablero de control'!$U476="NP",
 0,
  IF(
     'Tablero de control'!$Q476&lt;&gt;"Reducción",
     'Tablero de control'!$Y476*100/'Tablero de control'!$U476,
     IF(
       'Tablero de control'!$U476&gt;='Tablero de control'!$Y476,
       100,
       IF(
         'Tablero de control'!$S476&lt;='Tablero de control'!$Y476,
         0,
         (('Tablero de control'!$S476-'Tablero de control'!$U476)-('Tablero de control'!$Y476-'Tablero de control'!$U476))*100/('Tablero de control'!$S476-'Tablero de control'!$U476)
       )
     )
   )
)</f>
        <v>0</v>
      </c>
      <c r="AA476" s="254">
        <f>IF('Tablero de control'!$Z476&gt;100,100,'Tablero de control'!$Z476)</f>
        <v>0</v>
      </c>
      <c r="AB476" s="37" t="str">
        <f>IF(
  'Tablero de control'!$U476="NP",
  "NO PROGRAMADA",
  IF(
    OR('Tablero de control'!$Y476="",'Tablero de control'!$Z476&lt;=0),
    "SIN AVANCE",
    IF(
      'Tablero de control'!$Z476&lt;Parametros!$D$4*Parametros!$G$9,
      "MUY DEFICIENTE",
    IF(
      'Tablero de control'!$Z476&lt;Parametros!$D$4*Parametros!$G$8,
      "DEFICIENTE",
   IF(
      'Tablero de control'!$Z476&lt;Parametros!$D$4*Parametros!$G$7,
      "ACEPTABLE",
      IF(
        'Tablero de control'!$Z476&lt;Parametros!$D$4*Parametros!$G$6,
        "BUENO",
        IF(
          'Tablero de control'!$Z476&lt;Parametros!$D$4*Parametros!$G$5,
          "SATISFACTORIO",
          IF(
            'Tablero de control'!$Z476&gt;=Parametros!$D$4*Parametros!$G$4,
            "OPTIMO"
          )
        )
      )
    )
  )
)
)
)</f>
        <v>NO PROGRAMADA</v>
      </c>
    </row>
    <row r="477" spans="1:28" s="38" customFormat="1" ht="77.099999999999994" customHeight="1" x14ac:dyDescent="0.25">
      <c r="A477" s="286" t="s">
        <v>241</v>
      </c>
      <c r="B477" s="42" t="s">
        <v>258</v>
      </c>
      <c r="C477" s="42" t="s">
        <v>315</v>
      </c>
      <c r="D477" s="42" t="s">
        <v>360</v>
      </c>
      <c r="E477" s="42" t="s">
        <v>477</v>
      </c>
      <c r="F477" s="43">
        <v>0</v>
      </c>
      <c r="G477" s="43">
        <v>30</v>
      </c>
      <c r="H477" s="43" t="s">
        <v>2098</v>
      </c>
      <c r="I477" s="43" t="s">
        <v>1957</v>
      </c>
      <c r="J477" s="273">
        <v>474</v>
      </c>
      <c r="K477" s="42" t="s">
        <v>1003</v>
      </c>
      <c r="L477" s="42">
        <v>2104013</v>
      </c>
      <c r="M477" s="42" t="s">
        <v>1428</v>
      </c>
      <c r="N477" s="42">
        <v>210401303</v>
      </c>
      <c r="O477" s="42" t="s">
        <v>1747</v>
      </c>
      <c r="P477" s="42" t="s">
        <v>2049</v>
      </c>
      <c r="Q477" s="42" t="s">
        <v>29</v>
      </c>
      <c r="R477" s="63" t="s">
        <v>1857</v>
      </c>
      <c r="S477" s="74">
        <v>107</v>
      </c>
      <c r="T477" s="74">
        <v>137</v>
      </c>
      <c r="U477" s="80" t="s">
        <v>10</v>
      </c>
      <c r="V477" s="74">
        <v>10</v>
      </c>
      <c r="W477" s="74">
        <v>10</v>
      </c>
      <c r="X477" s="74">
        <v>10</v>
      </c>
      <c r="Y477" s="243">
        <v>0</v>
      </c>
      <c r="Z477" s="245">
        <f>IF(
'Tablero de control'!$U477="NP",
 0,
  IF(
     'Tablero de control'!$Q477&lt;&gt;"Reducción",
     'Tablero de control'!$Y477*100/'Tablero de control'!$U477,
     IF(
       'Tablero de control'!$U477&gt;='Tablero de control'!$Y477,
       100,
       IF(
         'Tablero de control'!$S477&lt;='Tablero de control'!$Y477,
         0,
         (('Tablero de control'!$S477-'Tablero de control'!$U477)-('Tablero de control'!$Y477-'Tablero de control'!$U477))*100/('Tablero de control'!$S477-'Tablero de control'!$U477)
       )
     )
   )
)</f>
        <v>0</v>
      </c>
      <c r="AA477" s="254">
        <f>IF('Tablero de control'!$Z477&gt;100,100,'Tablero de control'!$Z477)</f>
        <v>0</v>
      </c>
      <c r="AB477" s="37" t="str">
        <f>IF(
  'Tablero de control'!$U477="NP",
  "NO PROGRAMADA",
  IF(
    OR('Tablero de control'!$Y477="",'Tablero de control'!$Z477&lt;=0),
    "SIN AVANCE",
    IF(
      'Tablero de control'!$Z477&lt;Parametros!$D$4*Parametros!$G$9,
      "MUY DEFICIENTE",
    IF(
      'Tablero de control'!$Z477&lt;Parametros!$D$4*Parametros!$G$8,
      "DEFICIENTE",
   IF(
      'Tablero de control'!$Z477&lt;Parametros!$D$4*Parametros!$G$7,
      "ACEPTABLE",
      IF(
        'Tablero de control'!$Z477&lt;Parametros!$D$4*Parametros!$G$6,
        "BUENO",
        IF(
          'Tablero de control'!$Z477&lt;Parametros!$D$4*Parametros!$G$5,
          "SATISFACTORIO",
          IF(
            'Tablero de control'!$Z477&gt;=Parametros!$D$4*Parametros!$G$4,
            "OPTIMO"
          )
        )
      )
    )
  )
)
)
)</f>
        <v>NO PROGRAMADA</v>
      </c>
    </row>
    <row r="478" spans="1:28" s="38" customFormat="1" ht="77.099999999999994" customHeight="1" x14ac:dyDescent="0.25">
      <c r="A478" s="286" t="s">
        <v>241</v>
      </c>
      <c r="B478" s="42" t="s">
        <v>258</v>
      </c>
      <c r="C478" s="42" t="s">
        <v>315</v>
      </c>
      <c r="D478" s="42" t="s">
        <v>360</v>
      </c>
      <c r="E478" s="42" t="s">
        <v>477</v>
      </c>
      <c r="F478" s="43">
        <v>0</v>
      </c>
      <c r="G478" s="43">
        <v>30</v>
      </c>
      <c r="H478" s="43" t="s">
        <v>2098</v>
      </c>
      <c r="I478" s="43" t="s">
        <v>1957</v>
      </c>
      <c r="J478" s="273">
        <v>475</v>
      </c>
      <c r="K478" s="42" t="s">
        <v>1004</v>
      </c>
      <c r="L478" s="42">
        <v>2104010</v>
      </c>
      <c r="M478" s="42" t="s">
        <v>1429</v>
      </c>
      <c r="N478" s="42">
        <v>210401000</v>
      </c>
      <c r="O478" s="42" t="s">
        <v>1748</v>
      </c>
      <c r="P478" s="42" t="s">
        <v>2049</v>
      </c>
      <c r="Q478" s="42" t="s">
        <v>29</v>
      </c>
      <c r="R478" s="63" t="s">
        <v>1858</v>
      </c>
      <c r="S478" s="74">
        <v>0</v>
      </c>
      <c r="T478" s="74">
        <v>150</v>
      </c>
      <c r="U478" s="80" t="s">
        <v>10</v>
      </c>
      <c r="V478" s="74">
        <v>50</v>
      </c>
      <c r="W478" s="74">
        <v>50</v>
      </c>
      <c r="X478" s="74">
        <v>50</v>
      </c>
      <c r="Y478" s="243">
        <v>11</v>
      </c>
      <c r="Z478" s="245">
        <f>IF(
'Tablero de control'!$U478="NP",
 0,
  IF(
     'Tablero de control'!$Q478&lt;&gt;"Reducción",
     'Tablero de control'!$Y478*100/'Tablero de control'!$U478,
     IF(
       'Tablero de control'!$U478&gt;='Tablero de control'!$Y478,
       100,
       IF(
         'Tablero de control'!$S478&lt;='Tablero de control'!$Y478,
         0,
         (('Tablero de control'!$S478-'Tablero de control'!$U478)-('Tablero de control'!$Y478-'Tablero de control'!$U478))*100/('Tablero de control'!$S478-'Tablero de control'!$U478)
       )
     )
   )
)</f>
        <v>0</v>
      </c>
      <c r="AA478" s="254">
        <f>IF('Tablero de control'!$Z478&gt;100,100,'Tablero de control'!$Z478)</f>
        <v>0</v>
      </c>
      <c r="AB478" s="37" t="str">
        <f>IF(
  'Tablero de control'!$U478="NP",
  "NO PROGRAMADA",
  IF(
    OR('Tablero de control'!$Y478="",'Tablero de control'!$Z478&lt;=0),
    "SIN AVANCE",
    IF(
      'Tablero de control'!$Z478&lt;Parametros!$D$4*Parametros!$G$9,
      "MUY DEFICIENTE",
    IF(
      'Tablero de control'!$Z478&lt;Parametros!$D$4*Parametros!$G$8,
      "DEFICIENTE",
   IF(
      'Tablero de control'!$Z478&lt;Parametros!$D$4*Parametros!$G$7,
      "ACEPTABLE",
      IF(
        'Tablero de control'!$Z478&lt;Parametros!$D$4*Parametros!$G$6,
        "BUENO",
        IF(
          'Tablero de control'!$Z478&lt;Parametros!$D$4*Parametros!$G$5,
          "SATISFACTORIO",
          IF(
            'Tablero de control'!$Z478&gt;=Parametros!$D$4*Parametros!$G$4,
            "OPTIMO"
          )
        )
      )
    )
  )
)
)
)</f>
        <v>NO PROGRAMADA</v>
      </c>
    </row>
    <row r="479" spans="1:28" s="38" customFormat="1" ht="77.099999999999994" customHeight="1" x14ac:dyDescent="0.25">
      <c r="A479" s="286" t="s">
        <v>241</v>
      </c>
      <c r="B479" s="42" t="s">
        <v>258</v>
      </c>
      <c r="C479" s="42" t="s">
        <v>315</v>
      </c>
      <c r="D479" s="42" t="s">
        <v>360</v>
      </c>
      <c r="E479" s="42" t="s">
        <v>477</v>
      </c>
      <c r="F479" s="43">
        <v>0</v>
      </c>
      <c r="G479" s="43">
        <v>30</v>
      </c>
      <c r="H479" s="43" t="s">
        <v>2098</v>
      </c>
      <c r="I479" s="43" t="s">
        <v>1958</v>
      </c>
      <c r="J479" s="273">
        <v>476</v>
      </c>
      <c r="K479" s="42" t="s">
        <v>1005</v>
      </c>
      <c r="L479" s="42">
        <v>2104002</v>
      </c>
      <c r="M479" s="42" t="s">
        <v>82</v>
      </c>
      <c r="N479" s="42">
        <v>210400200</v>
      </c>
      <c r="O479" s="42" t="s">
        <v>1745</v>
      </c>
      <c r="P479" s="42" t="s">
        <v>2049</v>
      </c>
      <c r="Q479" s="42" t="s">
        <v>29</v>
      </c>
      <c r="R479" s="63" t="s">
        <v>1858</v>
      </c>
      <c r="S479" s="74">
        <v>0</v>
      </c>
      <c r="T479" s="74">
        <v>1</v>
      </c>
      <c r="U479" s="81" t="s">
        <v>10</v>
      </c>
      <c r="V479" s="74">
        <v>1</v>
      </c>
      <c r="W479" s="82" t="s">
        <v>10</v>
      </c>
      <c r="X479" s="82" t="s">
        <v>10</v>
      </c>
      <c r="Y479" s="243">
        <v>0</v>
      </c>
      <c r="Z479" s="245">
        <f>IF(
'Tablero de control'!$U479="NP",
 0,
  IF(
     'Tablero de control'!$Q479&lt;&gt;"Reducción",
     'Tablero de control'!$Y479*100/'Tablero de control'!$U479,
     IF(
       'Tablero de control'!$U479&gt;='Tablero de control'!$Y479,
       100,
       IF(
         'Tablero de control'!$S479&lt;='Tablero de control'!$Y479,
         0,
         (('Tablero de control'!$S479-'Tablero de control'!$U479)-('Tablero de control'!$Y479-'Tablero de control'!$U479))*100/('Tablero de control'!$S479-'Tablero de control'!$U479)
       )
     )
   )
)</f>
        <v>0</v>
      </c>
      <c r="AA479" s="254">
        <f>IF('Tablero de control'!$Z479&gt;100,100,'Tablero de control'!$Z479)</f>
        <v>0</v>
      </c>
      <c r="AB479" s="37" t="str">
        <f>IF(
  'Tablero de control'!$U479="NP",
  "NO PROGRAMADA",
  IF(
    OR('Tablero de control'!$Y479="",'Tablero de control'!$Z479&lt;=0),
    "SIN AVANCE",
    IF(
      'Tablero de control'!$Z479&lt;Parametros!$D$4*Parametros!$G$9,
      "MUY DEFICIENTE",
    IF(
      'Tablero de control'!$Z479&lt;Parametros!$D$4*Parametros!$G$8,
      "DEFICIENTE",
   IF(
      'Tablero de control'!$Z479&lt;Parametros!$D$4*Parametros!$G$7,
      "ACEPTABLE",
      IF(
        'Tablero de control'!$Z479&lt;Parametros!$D$4*Parametros!$G$6,
        "BUENO",
        IF(
          'Tablero de control'!$Z479&lt;Parametros!$D$4*Parametros!$G$5,
          "SATISFACTORIO",
          IF(
            'Tablero de control'!$Z479&gt;=Parametros!$D$4*Parametros!$G$4,
            "OPTIMO"
          )
        )
      )
    )
  )
)
)
)</f>
        <v>NO PROGRAMADA</v>
      </c>
    </row>
    <row r="480" spans="1:28" s="38" customFormat="1" ht="77.099999999999994" customHeight="1" x14ac:dyDescent="0.25">
      <c r="A480" s="286" t="s">
        <v>241</v>
      </c>
      <c r="B480" s="42" t="s">
        <v>258</v>
      </c>
      <c r="C480" s="42" t="s">
        <v>315</v>
      </c>
      <c r="D480" s="42" t="s">
        <v>360</v>
      </c>
      <c r="E480" s="42" t="s">
        <v>477</v>
      </c>
      <c r="F480" s="43">
        <v>0</v>
      </c>
      <c r="G480" s="43">
        <v>30</v>
      </c>
      <c r="H480" s="43" t="s">
        <v>2098</v>
      </c>
      <c r="I480" s="43" t="s">
        <v>1958</v>
      </c>
      <c r="J480" s="273">
        <v>477</v>
      </c>
      <c r="K480" s="42" t="s">
        <v>1006</v>
      </c>
      <c r="L480" s="42">
        <v>2104020</v>
      </c>
      <c r="M480" s="42" t="s">
        <v>120</v>
      </c>
      <c r="N480" s="42">
        <v>210402000</v>
      </c>
      <c r="O480" s="42" t="s">
        <v>1564</v>
      </c>
      <c r="P480" s="42" t="s">
        <v>2049</v>
      </c>
      <c r="Q480" s="42" t="s">
        <v>30</v>
      </c>
      <c r="R480" s="63" t="s">
        <v>1858</v>
      </c>
      <c r="S480" s="74">
        <v>0</v>
      </c>
      <c r="T480" s="74">
        <v>1</v>
      </c>
      <c r="U480" s="80">
        <v>1</v>
      </c>
      <c r="V480" s="74">
        <v>1</v>
      </c>
      <c r="W480" s="74">
        <v>1</v>
      </c>
      <c r="X480" s="74">
        <v>1</v>
      </c>
      <c r="Y480" s="243">
        <v>0.5</v>
      </c>
      <c r="Z480" s="245">
        <f>IF(
'Tablero de control'!$U480="NP",
 0,
  IF(
     'Tablero de control'!$Q480&lt;&gt;"Reducción",
     'Tablero de control'!$Y480*100/'Tablero de control'!$U480,
     IF(
       'Tablero de control'!$U480&gt;='Tablero de control'!$Y480,
       100,
       IF(
         'Tablero de control'!$S480&lt;='Tablero de control'!$Y480,
         0,
         (('Tablero de control'!$S480-'Tablero de control'!$U480)-('Tablero de control'!$Y480-'Tablero de control'!$U480))*100/('Tablero de control'!$S480-'Tablero de control'!$U480)
       )
     )
   )
)</f>
        <v>50</v>
      </c>
      <c r="AA480" s="254">
        <f>IF('Tablero de control'!$Z480&gt;100,100,'Tablero de control'!$Z480)</f>
        <v>50</v>
      </c>
      <c r="AB480" s="37" t="str">
        <f>IF(
  'Tablero de control'!$U480="NP",
  "NO PROGRAMADA",
  IF(
    OR('Tablero de control'!$Y480="",'Tablero de control'!$Z480&lt;=0),
    "SIN AVANCE",
    IF(
      'Tablero de control'!$Z480&lt;Parametros!$D$4*Parametros!$G$9,
      "MUY DEFICIENTE",
    IF(
      'Tablero de control'!$Z480&lt;Parametros!$D$4*Parametros!$G$8,
      "DEFICIENTE",
   IF(
      'Tablero de control'!$Z480&lt;Parametros!$D$4*Parametros!$G$7,
      "ACEPTABLE",
      IF(
        'Tablero de control'!$Z480&lt;Parametros!$D$4*Parametros!$G$6,
        "BUENO",
        IF(
          'Tablero de control'!$Z480&lt;Parametros!$D$4*Parametros!$G$5,
          "SATISFACTORIO",
          IF(
            'Tablero de control'!$Z480&gt;=Parametros!$D$4*Parametros!$G$4,
            "OPTIMO"
          )
        )
      )
    )
  )
)
)
)</f>
        <v>DEFICIENTE</v>
      </c>
    </row>
    <row r="481" spans="1:28" s="38" customFormat="1" ht="77.099999999999994" customHeight="1" x14ac:dyDescent="0.25">
      <c r="A481" s="286" t="s">
        <v>241</v>
      </c>
      <c r="B481" s="42" t="s">
        <v>258</v>
      </c>
      <c r="C481" s="42" t="s">
        <v>316</v>
      </c>
      <c r="D481" s="42" t="s">
        <v>360</v>
      </c>
      <c r="E481" s="42" t="s">
        <v>478</v>
      </c>
      <c r="F481" s="124">
        <v>0.28129999999999999</v>
      </c>
      <c r="G481" s="125">
        <v>0.5</v>
      </c>
      <c r="H481" s="125" t="s">
        <v>2098</v>
      </c>
      <c r="I481" s="125" t="s">
        <v>1959</v>
      </c>
      <c r="J481" s="273">
        <v>478</v>
      </c>
      <c r="K481" s="42" t="s">
        <v>1007</v>
      </c>
      <c r="L481" s="42">
        <v>2101016</v>
      </c>
      <c r="M481" s="42" t="s">
        <v>1430</v>
      </c>
      <c r="N481" s="42">
        <v>210101600</v>
      </c>
      <c r="O481" s="42" t="s">
        <v>1749</v>
      </c>
      <c r="P481" s="42" t="s">
        <v>2049</v>
      </c>
      <c r="Q481" s="42" t="s">
        <v>29</v>
      </c>
      <c r="R481" s="63" t="s">
        <v>1857</v>
      </c>
      <c r="S481" s="74">
        <v>90240</v>
      </c>
      <c r="T481" s="74">
        <v>175576</v>
      </c>
      <c r="U481" s="80">
        <v>122272</v>
      </c>
      <c r="V481" s="74">
        <v>158234</v>
      </c>
      <c r="W481" s="74">
        <v>165401</v>
      </c>
      <c r="X481" s="74">
        <v>175576</v>
      </c>
      <c r="Y481" s="243">
        <v>124672</v>
      </c>
      <c r="Z481" s="245">
        <f>IF(
'Tablero de control'!$U481="NP",
 0,
  IF(
     'Tablero de control'!$Q481&lt;&gt;"Reducción",
     'Tablero de control'!$Y481*100/'Tablero de control'!$U481,
     IF(
       'Tablero de control'!$U481&gt;='Tablero de control'!$Y481,
       100,
       IF(
         'Tablero de control'!$S481&lt;='Tablero de control'!$Y481,
         0,
         (('Tablero de control'!$S481-'Tablero de control'!$U481)-('Tablero de control'!$Y481-'Tablero de control'!$U481))*100/('Tablero de control'!$S481-'Tablero de control'!$U481)
       )
     )
   )
)</f>
        <v>101.96283695367705</v>
      </c>
      <c r="AA481" s="254">
        <f>IF('Tablero de control'!$Z481&gt;100,100,'Tablero de control'!$Z481)</f>
        <v>100</v>
      </c>
      <c r="AB481" s="37" t="str">
        <f>IF(
  'Tablero de control'!$U481="NP",
  "NO PROGRAMADA",
  IF(
    OR('Tablero de control'!$Y481="",'Tablero de control'!$Z481&lt;=0),
    "SIN AVANCE",
    IF(
      'Tablero de control'!$Z481&lt;Parametros!$D$4*Parametros!$G$9,
      "MUY DEFICIENTE",
    IF(
      'Tablero de control'!$Z481&lt;Parametros!$D$4*Parametros!$G$8,
      "DEFICIENTE",
   IF(
      'Tablero de control'!$Z481&lt;Parametros!$D$4*Parametros!$G$7,
      "ACEPTABLE",
      IF(
        'Tablero de control'!$Z481&lt;Parametros!$D$4*Parametros!$G$6,
        "BUENO",
        IF(
          'Tablero de control'!$Z481&lt;Parametros!$D$4*Parametros!$G$5,
          "SATISFACTORIO",
          IF(
            'Tablero de control'!$Z481&gt;=Parametros!$D$4*Parametros!$G$4,
            "OPTIMO"
          )
        )
      )
    )
  )
)
)
)</f>
        <v>OPTIMO</v>
      </c>
    </row>
    <row r="482" spans="1:28" s="38" customFormat="1" ht="60" customHeight="1" x14ac:dyDescent="0.25">
      <c r="A482" s="286" t="s">
        <v>241</v>
      </c>
      <c r="B482" s="42" t="s">
        <v>258</v>
      </c>
      <c r="C482" s="42" t="s">
        <v>316</v>
      </c>
      <c r="D482" s="42" t="s">
        <v>360</v>
      </c>
      <c r="E482" s="42" t="s">
        <v>478</v>
      </c>
      <c r="F482" s="124">
        <v>0.28129999999999999</v>
      </c>
      <c r="G482" s="125">
        <v>0.5</v>
      </c>
      <c r="H482" s="125" t="s">
        <v>2098</v>
      </c>
      <c r="I482" s="125" t="s">
        <v>1959</v>
      </c>
      <c r="J482" s="273">
        <v>479</v>
      </c>
      <c r="K482" s="42" t="s">
        <v>1008</v>
      </c>
      <c r="L482" s="42">
        <v>2101013</v>
      </c>
      <c r="M482" s="42" t="s">
        <v>1431</v>
      </c>
      <c r="N482" s="42">
        <v>210101300</v>
      </c>
      <c r="O482" s="42" t="s">
        <v>1750</v>
      </c>
      <c r="P482" s="42" t="s">
        <v>2049</v>
      </c>
      <c r="Q482" s="42" t="s">
        <v>29</v>
      </c>
      <c r="R482" s="63" t="s">
        <v>1857</v>
      </c>
      <c r="S482" s="74">
        <v>53188</v>
      </c>
      <c r="T482" s="74">
        <v>150322</v>
      </c>
      <c r="U482" s="80">
        <v>88711</v>
      </c>
      <c r="V482" s="74">
        <v>120526</v>
      </c>
      <c r="W482" s="74">
        <v>136672</v>
      </c>
      <c r="X482" s="74">
        <v>150322</v>
      </c>
      <c r="Y482" s="243">
        <v>87626</v>
      </c>
      <c r="Z482" s="245">
        <f>IF(
'Tablero de control'!$U482="NP",
 0,
  IF(
     'Tablero de control'!$Q482&lt;&gt;"Reducción",
     'Tablero de control'!$Y482*100/'Tablero de control'!$U482,
     IF(
       'Tablero de control'!$U482&gt;='Tablero de control'!$Y482,
       100,
       IF(
         'Tablero de control'!$S482&lt;='Tablero de control'!$Y482,
         0,
         (('Tablero de control'!$S482-'Tablero de control'!$U482)-('Tablero de control'!$Y482-'Tablero de control'!$U482))*100/('Tablero de control'!$S482-'Tablero de control'!$U482)
       )
     )
   )
)</f>
        <v>98.776927325810775</v>
      </c>
      <c r="AA482" s="254">
        <f>IF('Tablero de control'!$Z482&gt;100,100,'Tablero de control'!$Z482)</f>
        <v>98.776927325810775</v>
      </c>
      <c r="AB482" s="37" t="str">
        <f>IF(
  'Tablero de control'!$U482="NP",
  "NO PROGRAMADA",
  IF(
    OR('Tablero de control'!$Y482="",'Tablero de control'!$Z482&lt;=0),
    "SIN AVANCE",
    IF(
      'Tablero de control'!$Z482&lt;Parametros!$D$4*Parametros!$G$9,
      "MUY DEFICIENTE",
    IF(
      'Tablero de control'!$Z482&lt;Parametros!$D$4*Parametros!$G$8,
      "DEFICIENTE",
   IF(
      'Tablero de control'!$Z482&lt;Parametros!$D$4*Parametros!$G$7,
      "ACEPTABLE",
      IF(
        'Tablero de control'!$Z482&lt;Parametros!$D$4*Parametros!$G$6,
        "BUENO",
        IF(
          'Tablero de control'!$Z482&lt;Parametros!$D$4*Parametros!$G$5,
          "SATISFACTORIO",
          IF(
            'Tablero de control'!$Z482&gt;=Parametros!$D$4*Parametros!$G$4,
            "OPTIMO"
          )
        )
      )
    )
  )
)
)
)</f>
        <v>SATISFACTORIO</v>
      </c>
    </row>
    <row r="483" spans="1:28" s="38" customFormat="1" ht="60" customHeight="1" x14ac:dyDescent="0.25">
      <c r="A483" s="286" t="s">
        <v>241</v>
      </c>
      <c r="B483" s="42" t="s">
        <v>258</v>
      </c>
      <c r="C483" s="42" t="s">
        <v>316</v>
      </c>
      <c r="D483" s="42" t="s">
        <v>360</v>
      </c>
      <c r="E483" s="42" t="s">
        <v>478</v>
      </c>
      <c r="F483" s="124">
        <v>0.28129999999999999</v>
      </c>
      <c r="G483" s="125">
        <v>0.5</v>
      </c>
      <c r="H483" s="125" t="s">
        <v>2098</v>
      </c>
      <c r="I483" s="125" t="s">
        <v>1959</v>
      </c>
      <c r="J483" s="273">
        <v>480</v>
      </c>
      <c r="K483" s="42" t="s">
        <v>1009</v>
      </c>
      <c r="L483" s="42" t="s">
        <v>1432</v>
      </c>
      <c r="M483" s="42" t="s">
        <v>1433</v>
      </c>
      <c r="N483" s="42">
        <v>210101400</v>
      </c>
      <c r="O483" s="42" t="s">
        <v>1751</v>
      </c>
      <c r="P483" s="42" t="s">
        <v>2049</v>
      </c>
      <c r="Q483" s="42" t="s">
        <v>29</v>
      </c>
      <c r="R483" s="63" t="s">
        <v>1858</v>
      </c>
      <c r="S483" s="74">
        <v>0</v>
      </c>
      <c r="T483" s="74">
        <v>3</v>
      </c>
      <c r="U483" s="80" t="s">
        <v>10</v>
      </c>
      <c r="V483" s="80" t="s">
        <v>10</v>
      </c>
      <c r="W483" s="80" t="s">
        <v>10</v>
      </c>
      <c r="X483" s="74">
        <v>3</v>
      </c>
      <c r="Y483" s="243">
        <v>0</v>
      </c>
      <c r="Z483" s="245">
        <f>IF(
'Tablero de control'!$U483="NP",
 0,
  IF(
     'Tablero de control'!$Q483&lt;&gt;"Reducción",
     'Tablero de control'!$Y483*100/'Tablero de control'!$U483,
     IF(
       'Tablero de control'!$U483&gt;='Tablero de control'!$Y483,
       100,
       IF(
         'Tablero de control'!$S483&lt;='Tablero de control'!$Y483,
         0,
         (('Tablero de control'!$S483-'Tablero de control'!$U483)-('Tablero de control'!$Y483-'Tablero de control'!$U483))*100/('Tablero de control'!$S483-'Tablero de control'!$U483)
       )
     )
   )
)</f>
        <v>0</v>
      </c>
      <c r="AA483" s="254">
        <f>IF('Tablero de control'!$Z483&gt;100,100,'Tablero de control'!$Z483)</f>
        <v>0</v>
      </c>
      <c r="AB483" s="37" t="str">
        <f>IF(
  'Tablero de control'!$U483="NP",
  "NO PROGRAMADA",
  IF(
    OR('Tablero de control'!$Y483="",'Tablero de control'!$Z483&lt;=0),
    "SIN AVANCE",
    IF(
      'Tablero de control'!$Z483&lt;Parametros!$D$4*Parametros!$G$9,
      "MUY DEFICIENTE",
    IF(
      'Tablero de control'!$Z483&lt;Parametros!$D$4*Parametros!$G$8,
      "DEFICIENTE",
   IF(
      'Tablero de control'!$Z483&lt;Parametros!$D$4*Parametros!$G$7,
      "ACEPTABLE",
      IF(
        'Tablero de control'!$Z483&lt;Parametros!$D$4*Parametros!$G$6,
        "BUENO",
        IF(
          'Tablero de control'!$Z483&lt;Parametros!$D$4*Parametros!$G$5,
          "SATISFACTORIO",
          IF(
            'Tablero de control'!$Z483&gt;=Parametros!$D$4*Parametros!$G$4,
            "OPTIMO"
          )
        )
      )
    )
  )
)
)
)</f>
        <v>NO PROGRAMADA</v>
      </c>
    </row>
    <row r="484" spans="1:28" s="38" customFormat="1" ht="60" customHeight="1" x14ac:dyDescent="0.25">
      <c r="A484" s="286" t="s">
        <v>241</v>
      </c>
      <c r="B484" s="42" t="s">
        <v>258</v>
      </c>
      <c r="C484" s="42" t="s">
        <v>317</v>
      </c>
      <c r="D484" s="42" t="s">
        <v>360</v>
      </c>
      <c r="E484" s="42" t="s">
        <v>479</v>
      </c>
      <c r="F484" s="71">
        <v>0.91900000000000004</v>
      </c>
      <c r="G484" s="61">
        <v>0.95</v>
      </c>
      <c r="H484" s="61" t="s">
        <v>2098</v>
      </c>
      <c r="I484" s="61" t="s">
        <v>1960</v>
      </c>
      <c r="J484" s="273">
        <v>481</v>
      </c>
      <c r="K484" s="42" t="s">
        <v>1010</v>
      </c>
      <c r="L484" s="42">
        <v>2102062</v>
      </c>
      <c r="M484" s="42" t="s">
        <v>1434</v>
      </c>
      <c r="N484" s="42">
        <v>210206200</v>
      </c>
      <c r="O484" s="42" t="s">
        <v>218</v>
      </c>
      <c r="P484" s="42" t="s">
        <v>2049</v>
      </c>
      <c r="Q484" s="42" t="s">
        <v>29</v>
      </c>
      <c r="R484" s="114" t="s">
        <v>1858</v>
      </c>
      <c r="S484" s="126">
        <v>1693</v>
      </c>
      <c r="T484" s="126">
        <v>550</v>
      </c>
      <c r="U484" s="81" t="s">
        <v>10</v>
      </c>
      <c r="V484" s="126">
        <v>250</v>
      </c>
      <c r="W484" s="126">
        <v>150</v>
      </c>
      <c r="X484" s="126">
        <v>150</v>
      </c>
      <c r="Y484" s="243">
        <v>0</v>
      </c>
      <c r="Z484" s="245">
        <f>IF(
'Tablero de control'!$U484="NP",
 0,
  IF(
     'Tablero de control'!$Q484&lt;&gt;"Reducción",
     'Tablero de control'!$Y484*100/'Tablero de control'!$U484,
     IF(
       'Tablero de control'!$U484&gt;='Tablero de control'!$Y484,
       100,
       IF(
         'Tablero de control'!$S484&lt;='Tablero de control'!$Y484,
         0,
         (('Tablero de control'!$S484-'Tablero de control'!$U484)-('Tablero de control'!$Y484-'Tablero de control'!$U484))*100/('Tablero de control'!$S484-'Tablero de control'!$U484)
       )
     )
   )
)</f>
        <v>0</v>
      </c>
      <c r="AA484" s="254">
        <f>IF('Tablero de control'!$Z484&gt;100,100,'Tablero de control'!$Z484)</f>
        <v>0</v>
      </c>
      <c r="AB484" s="37" t="str">
        <f>IF(
  'Tablero de control'!$U484="NP",
  "NO PROGRAMADA",
  IF(
    OR('Tablero de control'!$Y484="",'Tablero de control'!$Z484&lt;=0),
    "SIN AVANCE",
    IF(
      'Tablero de control'!$Z484&lt;Parametros!$D$4*Parametros!$G$9,
      "MUY DEFICIENTE",
    IF(
      'Tablero de control'!$Z484&lt;Parametros!$D$4*Parametros!$G$8,
      "DEFICIENTE",
   IF(
      'Tablero de control'!$Z484&lt;Parametros!$D$4*Parametros!$G$7,
      "ACEPTABLE",
      IF(
        'Tablero de control'!$Z484&lt;Parametros!$D$4*Parametros!$G$6,
        "BUENO",
        IF(
          'Tablero de control'!$Z484&lt;Parametros!$D$4*Parametros!$G$5,
          "SATISFACTORIO",
          IF(
            'Tablero de control'!$Z484&gt;=Parametros!$D$4*Parametros!$G$4,
            "OPTIMO"
          )
        )
      )
    )
  )
)
)
)</f>
        <v>NO PROGRAMADA</v>
      </c>
    </row>
    <row r="485" spans="1:28" s="38" customFormat="1" ht="60" customHeight="1" x14ac:dyDescent="0.25">
      <c r="A485" s="286" t="s">
        <v>241</v>
      </c>
      <c r="B485" s="42" t="s">
        <v>258</v>
      </c>
      <c r="C485" s="42" t="s">
        <v>317</v>
      </c>
      <c r="D485" s="42" t="s">
        <v>360</v>
      </c>
      <c r="E485" s="42" t="s">
        <v>479</v>
      </c>
      <c r="F485" s="71">
        <v>0.91900000000000004</v>
      </c>
      <c r="G485" s="61">
        <v>0.95</v>
      </c>
      <c r="H485" s="61" t="s">
        <v>2098</v>
      </c>
      <c r="I485" s="61" t="s">
        <v>1960</v>
      </c>
      <c r="J485" s="273">
        <v>482</v>
      </c>
      <c r="K485" s="42" t="s">
        <v>1011</v>
      </c>
      <c r="L485" s="42">
        <v>2102058</v>
      </c>
      <c r="M485" s="42" t="s">
        <v>1011</v>
      </c>
      <c r="N485" s="42">
        <v>210205800</v>
      </c>
      <c r="O485" s="42" t="s">
        <v>144</v>
      </c>
      <c r="P485" s="42" t="s">
        <v>2049</v>
      </c>
      <c r="Q485" s="42" t="s">
        <v>29</v>
      </c>
      <c r="R485" s="114" t="s">
        <v>1858</v>
      </c>
      <c r="S485" s="126">
        <v>0</v>
      </c>
      <c r="T485" s="126">
        <v>3</v>
      </c>
      <c r="U485" s="81" t="s">
        <v>10</v>
      </c>
      <c r="V485" s="126">
        <v>1</v>
      </c>
      <c r="W485" s="126">
        <v>1</v>
      </c>
      <c r="X485" s="126">
        <v>1</v>
      </c>
      <c r="Y485" s="243">
        <v>0</v>
      </c>
      <c r="Z485" s="245">
        <f>IF(
'Tablero de control'!$U485="NP",
 0,
  IF(
     'Tablero de control'!$Q485&lt;&gt;"Reducción",
     'Tablero de control'!$Y485*100/'Tablero de control'!$U485,
     IF(
       'Tablero de control'!$U485&gt;='Tablero de control'!$Y485,
       100,
       IF(
         'Tablero de control'!$S485&lt;='Tablero de control'!$Y485,
         0,
         (('Tablero de control'!$S485-'Tablero de control'!$U485)-('Tablero de control'!$Y485-'Tablero de control'!$U485))*100/('Tablero de control'!$S485-'Tablero de control'!$U485)
       )
     )
   )
)</f>
        <v>0</v>
      </c>
      <c r="AA485" s="254">
        <f>IF('Tablero de control'!$Z485&gt;100,100,'Tablero de control'!$Z485)</f>
        <v>0</v>
      </c>
      <c r="AB485" s="37" t="str">
        <f>IF(
  'Tablero de control'!$U485="NP",
  "NO PROGRAMADA",
  IF(
    OR('Tablero de control'!$Y485="",'Tablero de control'!$Z485&lt;=0),
    "SIN AVANCE",
    IF(
      'Tablero de control'!$Z485&lt;Parametros!$D$4*Parametros!$G$9,
      "MUY DEFICIENTE",
    IF(
      'Tablero de control'!$Z485&lt;Parametros!$D$4*Parametros!$G$8,
      "DEFICIENTE",
   IF(
      'Tablero de control'!$Z485&lt;Parametros!$D$4*Parametros!$G$7,
      "ACEPTABLE",
      IF(
        'Tablero de control'!$Z485&lt;Parametros!$D$4*Parametros!$G$6,
        "BUENO",
        IF(
          'Tablero de control'!$Z485&lt;Parametros!$D$4*Parametros!$G$5,
          "SATISFACTORIO",
          IF(
            'Tablero de control'!$Z485&gt;=Parametros!$D$4*Parametros!$G$4,
            "OPTIMO"
          )
        )
      )
    )
  )
)
)
)</f>
        <v>NO PROGRAMADA</v>
      </c>
    </row>
    <row r="486" spans="1:28" s="38" customFormat="1" ht="60" customHeight="1" x14ac:dyDescent="0.25">
      <c r="A486" s="286" t="s">
        <v>241</v>
      </c>
      <c r="B486" s="42" t="s">
        <v>258</v>
      </c>
      <c r="C486" s="42" t="s">
        <v>317</v>
      </c>
      <c r="D486" s="42" t="s">
        <v>360</v>
      </c>
      <c r="E486" s="42" t="s">
        <v>479</v>
      </c>
      <c r="F486" s="71">
        <v>0.91900000000000004</v>
      </c>
      <c r="G486" s="61">
        <v>0.95</v>
      </c>
      <c r="H486" s="61" t="s">
        <v>2098</v>
      </c>
      <c r="I486" s="61" t="s">
        <v>1960</v>
      </c>
      <c r="J486" s="273">
        <v>483</v>
      </c>
      <c r="K486" s="42" t="s">
        <v>1012</v>
      </c>
      <c r="L486" s="42">
        <v>2102038</v>
      </c>
      <c r="M486" s="42" t="s">
        <v>1435</v>
      </c>
      <c r="N486" s="42">
        <v>210203800</v>
      </c>
      <c r="O486" s="42" t="s">
        <v>143</v>
      </c>
      <c r="P486" s="42" t="s">
        <v>2049</v>
      </c>
      <c r="Q486" s="42" t="s">
        <v>29</v>
      </c>
      <c r="R486" s="114" t="s">
        <v>1858</v>
      </c>
      <c r="S486" s="127">
        <v>0</v>
      </c>
      <c r="T486" s="126">
        <v>1</v>
      </c>
      <c r="U486" s="81" t="s">
        <v>10</v>
      </c>
      <c r="V486" s="81" t="s">
        <v>10</v>
      </c>
      <c r="W486" s="126">
        <v>1</v>
      </c>
      <c r="X486" s="81" t="s">
        <v>10</v>
      </c>
      <c r="Y486" s="243">
        <v>0</v>
      </c>
      <c r="Z486" s="245">
        <f>IF(
'Tablero de control'!$U486="NP",
 0,
  IF(
     'Tablero de control'!$Q486&lt;&gt;"Reducción",
     'Tablero de control'!$Y486*100/'Tablero de control'!$U486,
     IF(
       'Tablero de control'!$U486&gt;='Tablero de control'!$Y486,
       100,
       IF(
         'Tablero de control'!$S486&lt;='Tablero de control'!$Y486,
         0,
         (('Tablero de control'!$S486-'Tablero de control'!$U486)-('Tablero de control'!$Y486-'Tablero de control'!$U486))*100/('Tablero de control'!$S486-'Tablero de control'!$U486)
       )
     )
   )
)</f>
        <v>0</v>
      </c>
      <c r="AA486" s="254">
        <f>IF('Tablero de control'!$Z486&gt;100,100,'Tablero de control'!$Z486)</f>
        <v>0</v>
      </c>
      <c r="AB486" s="37" t="str">
        <f>IF(
  'Tablero de control'!$U486="NP",
  "NO PROGRAMADA",
  IF(
    OR('Tablero de control'!$Y486="",'Tablero de control'!$Z486&lt;=0),
    "SIN AVANCE",
    IF(
      'Tablero de control'!$Z486&lt;Parametros!$D$4*Parametros!$G$9,
      "MUY DEFICIENTE",
    IF(
      'Tablero de control'!$Z486&lt;Parametros!$D$4*Parametros!$G$8,
      "DEFICIENTE",
   IF(
      'Tablero de control'!$Z486&lt;Parametros!$D$4*Parametros!$G$7,
      "ACEPTABLE",
      IF(
        'Tablero de control'!$Z486&lt;Parametros!$D$4*Parametros!$G$6,
        "BUENO",
        IF(
          'Tablero de control'!$Z486&lt;Parametros!$D$4*Parametros!$G$5,
          "SATISFACTORIO",
          IF(
            'Tablero de control'!$Z486&gt;=Parametros!$D$4*Parametros!$G$4,
            "OPTIMO"
          )
        )
      )
    )
  )
)
)
)</f>
        <v>NO PROGRAMADA</v>
      </c>
    </row>
    <row r="487" spans="1:28" s="38" customFormat="1" ht="45" customHeight="1" x14ac:dyDescent="0.25">
      <c r="A487" s="286" t="s">
        <v>241</v>
      </c>
      <c r="B487" s="42" t="s">
        <v>258</v>
      </c>
      <c r="C487" s="42" t="s">
        <v>317</v>
      </c>
      <c r="D487" s="42" t="s">
        <v>360</v>
      </c>
      <c r="E487" s="42" t="s">
        <v>479</v>
      </c>
      <c r="F487" s="71">
        <v>0.91900000000000004</v>
      </c>
      <c r="G487" s="61">
        <v>0.95</v>
      </c>
      <c r="H487" s="61" t="s">
        <v>2098</v>
      </c>
      <c r="I487" s="61" t="s">
        <v>1960</v>
      </c>
      <c r="J487" s="273">
        <v>484</v>
      </c>
      <c r="K487" s="42" t="s">
        <v>1013</v>
      </c>
      <c r="L487" s="42">
        <v>2102002</v>
      </c>
      <c r="M487" s="42" t="s">
        <v>1436</v>
      </c>
      <c r="N487" s="42">
        <v>210200200</v>
      </c>
      <c r="O487" s="42" t="s">
        <v>1752</v>
      </c>
      <c r="P487" s="42" t="s">
        <v>2049</v>
      </c>
      <c r="Q487" s="42" t="s">
        <v>29</v>
      </c>
      <c r="R487" s="114" t="s">
        <v>1858</v>
      </c>
      <c r="S487" s="127">
        <v>4</v>
      </c>
      <c r="T487" s="126">
        <v>4</v>
      </c>
      <c r="U487" s="81" t="s">
        <v>10</v>
      </c>
      <c r="V487" s="126">
        <v>1</v>
      </c>
      <c r="W487" s="126">
        <v>2</v>
      </c>
      <c r="X487" s="126">
        <v>1</v>
      </c>
      <c r="Y487" s="243">
        <v>0</v>
      </c>
      <c r="Z487" s="245">
        <f>IF(
'Tablero de control'!$U487="NP",
 0,
  IF(
     'Tablero de control'!$Q487&lt;&gt;"Reducción",
     'Tablero de control'!$Y487*100/'Tablero de control'!$U487,
     IF(
       'Tablero de control'!$U487&gt;='Tablero de control'!$Y487,
       100,
       IF(
         'Tablero de control'!$S487&lt;='Tablero de control'!$Y487,
         0,
         (('Tablero de control'!$S487-'Tablero de control'!$U487)-('Tablero de control'!$Y487-'Tablero de control'!$U487))*100/('Tablero de control'!$S487-'Tablero de control'!$U487)
       )
     )
   )
)</f>
        <v>0</v>
      </c>
      <c r="AA487" s="254">
        <f>IF('Tablero de control'!$Z487&gt;100,100,'Tablero de control'!$Z487)</f>
        <v>0</v>
      </c>
      <c r="AB487" s="37" t="str">
        <f>IF(
  'Tablero de control'!$U487="NP",
  "NO PROGRAMADA",
  IF(
    OR('Tablero de control'!$Y487="",'Tablero de control'!$Z487&lt;=0),
    "SIN AVANCE",
    IF(
      'Tablero de control'!$Z487&lt;Parametros!$D$4*Parametros!$G$9,
      "MUY DEFICIENTE",
    IF(
      'Tablero de control'!$Z487&lt;Parametros!$D$4*Parametros!$G$8,
      "DEFICIENTE",
   IF(
      'Tablero de control'!$Z487&lt;Parametros!$D$4*Parametros!$G$7,
      "ACEPTABLE",
      IF(
        'Tablero de control'!$Z487&lt;Parametros!$D$4*Parametros!$G$6,
        "BUENO",
        IF(
          'Tablero de control'!$Z487&lt;Parametros!$D$4*Parametros!$G$5,
          "SATISFACTORIO",
          IF(
            'Tablero de control'!$Z487&gt;=Parametros!$D$4*Parametros!$G$4,
            "OPTIMO"
          )
        )
      )
    )
  )
)
)
)</f>
        <v>NO PROGRAMADA</v>
      </c>
    </row>
    <row r="488" spans="1:28" s="38" customFormat="1" ht="38.25" customHeight="1" x14ac:dyDescent="0.25">
      <c r="A488" s="286" t="s">
        <v>241</v>
      </c>
      <c r="B488" s="42" t="s">
        <v>258</v>
      </c>
      <c r="C488" s="42" t="s">
        <v>317</v>
      </c>
      <c r="D488" s="42" t="s">
        <v>360</v>
      </c>
      <c r="E488" s="42" t="s">
        <v>479</v>
      </c>
      <c r="F488" s="71">
        <v>0.91900000000000004</v>
      </c>
      <c r="G488" s="61">
        <v>0.95</v>
      </c>
      <c r="H488" s="61" t="s">
        <v>2098</v>
      </c>
      <c r="I488" s="61" t="s">
        <v>1960</v>
      </c>
      <c r="J488" s="273">
        <v>485</v>
      </c>
      <c r="K488" s="42" t="s">
        <v>1014</v>
      </c>
      <c r="L488" s="42">
        <v>2102021</v>
      </c>
      <c r="M488" s="42" t="s">
        <v>1437</v>
      </c>
      <c r="N488" s="42">
        <v>210202100</v>
      </c>
      <c r="O488" s="42" t="s">
        <v>1437</v>
      </c>
      <c r="P488" s="42" t="s">
        <v>2049</v>
      </c>
      <c r="Q488" s="42" t="s">
        <v>29</v>
      </c>
      <c r="R488" s="114" t="s">
        <v>1858</v>
      </c>
      <c r="S488" s="128">
        <v>715.91</v>
      </c>
      <c r="T488" s="126">
        <v>300</v>
      </c>
      <c r="U488" s="81" t="s">
        <v>10</v>
      </c>
      <c r="V488" s="126">
        <v>100</v>
      </c>
      <c r="W488" s="126">
        <v>100</v>
      </c>
      <c r="X488" s="126">
        <v>100</v>
      </c>
      <c r="Y488" s="243">
        <v>0</v>
      </c>
      <c r="Z488" s="245">
        <f>IF(
'Tablero de control'!$U488="NP",
 0,
  IF(
     'Tablero de control'!$Q488&lt;&gt;"Reducción",
     'Tablero de control'!$Y488*100/'Tablero de control'!$U488,
     IF(
       'Tablero de control'!$U488&gt;='Tablero de control'!$Y488,
       100,
       IF(
         'Tablero de control'!$S488&lt;='Tablero de control'!$Y488,
         0,
         (('Tablero de control'!$S488-'Tablero de control'!$U488)-('Tablero de control'!$Y488-'Tablero de control'!$U488))*100/('Tablero de control'!$S488-'Tablero de control'!$U488)
       )
     )
   )
)</f>
        <v>0</v>
      </c>
      <c r="AA488" s="254">
        <f>IF('Tablero de control'!$Z488&gt;100,100,'Tablero de control'!$Z488)</f>
        <v>0</v>
      </c>
      <c r="AB488" s="37" t="str">
        <f>IF(
  'Tablero de control'!$U488="NP",
  "NO PROGRAMADA",
  IF(
    OR('Tablero de control'!$Y488="",'Tablero de control'!$Z488&lt;=0),
    "SIN AVANCE",
    IF(
      'Tablero de control'!$Z488&lt;Parametros!$D$4*Parametros!$G$9,
      "MUY DEFICIENTE",
    IF(
      'Tablero de control'!$Z488&lt;Parametros!$D$4*Parametros!$G$8,
      "DEFICIENTE",
   IF(
      'Tablero de control'!$Z488&lt;Parametros!$D$4*Parametros!$G$7,
      "ACEPTABLE",
      IF(
        'Tablero de control'!$Z488&lt;Parametros!$D$4*Parametros!$G$6,
        "BUENO",
        IF(
          'Tablero de control'!$Z488&lt;Parametros!$D$4*Parametros!$G$5,
          "SATISFACTORIO",
          IF(
            'Tablero de control'!$Z488&gt;=Parametros!$D$4*Parametros!$G$4,
            "OPTIMO"
          )
        )
      )
    )
  )
)
)
)</f>
        <v>NO PROGRAMADA</v>
      </c>
    </row>
    <row r="489" spans="1:28" s="38" customFormat="1" ht="54.75" customHeight="1" x14ac:dyDescent="0.25">
      <c r="A489" s="286" t="s">
        <v>241</v>
      </c>
      <c r="B489" s="42" t="s">
        <v>258</v>
      </c>
      <c r="C489" s="42" t="s">
        <v>317</v>
      </c>
      <c r="D489" s="42" t="s">
        <v>360</v>
      </c>
      <c r="E489" s="42" t="s">
        <v>479</v>
      </c>
      <c r="F489" s="71">
        <v>0.91900000000000004</v>
      </c>
      <c r="G489" s="61">
        <v>0.95</v>
      </c>
      <c r="H489" s="61" t="s">
        <v>2098</v>
      </c>
      <c r="I489" s="61" t="s">
        <v>1960</v>
      </c>
      <c r="J489" s="273">
        <v>486</v>
      </c>
      <c r="K489" s="42" t="s">
        <v>1015</v>
      </c>
      <c r="L489" s="42">
        <v>2102044</v>
      </c>
      <c r="M489" s="42" t="s">
        <v>1438</v>
      </c>
      <c r="N489" s="42">
        <v>210204401</v>
      </c>
      <c r="O489" s="42" t="s">
        <v>1753</v>
      </c>
      <c r="P489" s="42" t="s">
        <v>2049</v>
      </c>
      <c r="Q489" s="42" t="s">
        <v>29</v>
      </c>
      <c r="R489" s="114" t="s">
        <v>1858</v>
      </c>
      <c r="S489" s="126">
        <v>3708</v>
      </c>
      <c r="T489" s="126">
        <v>1200</v>
      </c>
      <c r="U489" s="81" t="s">
        <v>10</v>
      </c>
      <c r="V489" s="126">
        <v>400</v>
      </c>
      <c r="W489" s="126">
        <v>400</v>
      </c>
      <c r="X489" s="126">
        <v>400</v>
      </c>
      <c r="Y489" s="243">
        <v>0</v>
      </c>
      <c r="Z489" s="245">
        <f>IF(
'Tablero de control'!$U489="NP",
 0,
  IF(
     'Tablero de control'!$Q489&lt;&gt;"Reducción",
     'Tablero de control'!$Y489*100/'Tablero de control'!$U489,
     IF(
       'Tablero de control'!$U489&gt;='Tablero de control'!$Y489,
       100,
       IF(
         'Tablero de control'!$S489&lt;='Tablero de control'!$Y489,
         0,
         (('Tablero de control'!$S489-'Tablero de control'!$U489)-('Tablero de control'!$Y489-'Tablero de control'!$U489))*100/('Tablero de control'!$S489-'Tablero de control'!$U489)
       )
     )
   )
)</f>
        <v>0</v>
      </c>
      <c r="AA489" s="254">
        <f>IF('Tablero de control'!$Z489&gt;100,100,'Tablero de control'!$Z489)</f>
        <v>0</v>
      </c>
      <c r="AB489" s="37" t="str">
        <f>IF(
  'Tablero de control'!$U489="NP",
  "NO PROGRAMADA",
  IF(
    OR('Tablero de control'!$Y489="",'Tablero de control'!$Z489&lt;=0),
    "SIN AVANCE",
    IF(
      'Tablero de control'!$Z489&lt;Parametros!$D$4*Parametros!$G$9,
      "MUY DEFICIENTE",
    IF(
      'Tablero de control'!$Z489&lt;Parametros!$D$4*Parametros!$G$8,
      "DEFICIENTE",
   IF(
      'Tablero de control'!$Z489&lt;Parametros!$D$4*Parametros!$G$7,
      "ACEPTABLE",
      IF(
        'Tablero de control'!$Z489&lt;Parametros!$D$4*Parametros!$G$6,
        "BUENO",
        IF(
          'Tablero de control'!$Z489&lt;Parametros!$D$4*Parametros!$G$5,
          "SATISFACTORIO",
          IF(
            'Tablero de control'!$Z489&gt;=Parametros!$D$4*Parametros!$G$4,
            "OPTIMO"
          )
        )
      )
    )
  )
)
)
)</f>
        <v>NO PROGRAMADA</v>
      </c>
    </row>
    <row r="490" spans="1:28" s="38" customFormat="1" ht="50.1" customHeight="1" x14ac:dyDescent="0.25">
      <c r="A490" s="286" t="s">
        <v>241</v>
      </c>
      <c r="B490" s="42" t="s">
        <v>258</v>
      </c>
      <c r="C490" s="42" t="s">
        <v>318</v>
      </c>
      <c r="D490" s="42" t="s">
        <v>360</v>
      </c>
      <c r="E490" s="42" t="s">
        <v>480</v>
      </c>
      <c r="F490" s="71">
        <v>0.98440000000000005</v>
      </c>
      <c r="G490" s="61">
        <v>1</v>
      </c>
      <c r="H490" s="61" t="s">
        <v>2098</v>
      </c>
      <c r="I490" s="61" t="s">
        <v>1961</v>
      </c>
      <c r="J490" s="273">
        <v>487</v>
      </c>
      <c r="K490" s="42" t="s">
        <v>1016</v>
      </c>
      <c r="L490" s="42" t="s">
        <v>1439</v>
      </c>
      <c r="M490" s="42" t="s">
        <v>50</v>
      </c>
      <c r="N490" s="42">
        <v>210302500</v>
      </c>
      <c r="O490" s="42" t="s">
        <v>102</v>
      </c>
      <c r="P490" s="42" t="s">
        <v>2049</v>
      </c>
      <c r="Q490" s="42" t="s">
        <v>29</v>
      </c>
      <c r="R490" s="63" t="s">
        <v>1858</v>
      </c>
      <c r="S490" s="74">
        <v>0</v>
      </c>
      <c r="T490" s="74">
        <v>4</v>
      </c>
      <c r="U490" s="80">
        <v>1</v>
      </c>
      <c r="V490" s="74">
        <v>1</v>
      </c>
      <c r="W490" s="74">
        <v>1</v>
      </c>
      <c r="X490" s="74">
        <v>1</v>
      </c>
      <c r="Y490" s="243">
        <v>0.8</v>
      </c>
      <c r="Z490" s="245">
        <f>IF(
'Tablero de control'!$U490="NP",
 0,
  IF(
     'Tablero de control'!$Q490&lt;&gt;"Reducción",
     'Tablero de control'!$Y490*100/'Tablero de control'!$U490,
     IF(
       'Tablero de control'!$U490&gt;='Tablero de control'!$Y490,
       100,
       IF(
         'Tablero de control'!$S490&lt;='Tablero de control'!$Y490,
         0,
         (('Tablero de control'!$S490-'Tablero de control'!$U490)-('Tablero de control'!$Y490-'Tablero de control'!$U490))*100/('Tablero de control'!$S490-'Tablero de control'!$U490)
       )
     )
   )
)</f>
        <v>80</v>
      </c>
      <c r="AA490" s="254">
        <f>IF('Tablero de control'!$Z490&gt;100,100,'Tablero de control'!$Z490)</f>
        <v>80</v>
      </c>
      <c r="AB490" s="37" t="str">
        <f>IF(
  'Tablero de control'!$U490="NP",
  "NO PROGRAMADA",
  IF(
    OR('Tablero de control'!$Y490="",'Tablero de control'!$Z490&lt;=0),
    "SIN AVANCE",
    IF(
      'Tablero de control'!$Z490&lt;Parametros!$D$4*Parametros!$G$9,
      "MUY DEFICIENTE",
    IF(
      'Tablero de control'!$Z490&lt;Parametros!$D$4*Parametros!$G$8,
      "DEFICIENTE",
   IF(
      'Tablero de control'!$Z490&lt;Parametros!$D$4*Parametros!$G$7,
      "ACEPTABLE",
      IF(
        'Tablero de control'!$Z490&lt;Parametros!$D$4*Parametros!$G$6,
        "BUENO",
        IF(
          'Tablero de control'!$Z490&lt;Parametros!$D$4*Parametros!$G$5,
          "SATISFACTORIO",
          IF(
            'Tablero de control'!$Z490&gt;=Parametros!$D$4*Parametros!$G$4,
            "OPTIMO"
          )
        )
      )
    )
  )
)
)
)</f>
        <v>BUENO</v>
      </c>
    </row>
    <row r="491" spans="1:28" s="38" customFormat="1" ht="50.1" customHeight="1" x14ac:dyDescent="0.25">
      <c r="A491" s="286" t="s">
        <v>242</v>
      </c>
      <c r="B491" s="42" t="s">
        <v>259</v>
      </c>
      <c r="C491" s="42" t="s">
        <v>319</v>
      </c>
      <c r="D491" s="42" t="s">
        <v>361</v>
      </c>
      <c r="E491" s="42" t="s">
        <v>481</v>
      </c>
      <c r="F491" s="70">
        <v>0</v>
      </c>
      <c r="G491" s="48">
        <v>1000</v>
      </c>
      <c r="H491" s="48" t="s">
        <v>1918</v>
      </c>
      <c r="I491" s="48" t="s">
        <v>1962</v>
      </c>
      <c r="J491" s="273">
        <v>488</v>
      </c>
      <c r="K491" s="42" t="s">
        <v>1017</v>
      </c>
      <c r="L491" s="42">
        <v>3202049</v>
      </c>
      <c r="M491" s="42" t="s">
        <v>1440</v>
      </c>
      <c r="N491" s="42">
        <v>320204900</v>
      </c>
      <c r="O491" s="42" t="s">
        <v>1754</v>
      </c>
      <c r="P491" s="42" t="s">
        <v>2050</v>
      </c>
      <c r="Q491" s="42" t="s">
        <v>29</v>
      </c>
      <c r="R491" s="102" t="s">
        <v>1858</v>
      </c>
      <c r="S491" s="94">
        <v>341</v>
      </c>
      <c r="T491" s="95">
        <v>400</v>
      </c>
      <c r="U491" s="80">
        <v>100</v>
      </c>
      <c r="V491" s="95">
        <v>100</v>
      </c>
      <c r="W491" s="95">
        <v>100</v>
      </c>
      <c r="X491" s="95">
        <v>100</v>
      </c>
      <c r="Y491" s="243">
        <v>83.6</v>
      </c>
      <c r="Z491" s="245">
        <f>IF(
'Tablero de control'!$U491="NP",
 0,
  IF(
     'Tablero de control'!$Q491&lt;&gt;"Reducción",
     'Tablero de control'!$Y491*100/'Tablero de control'!$U491,
     IF(
       'Tablero de control'!$U491&gt;='Tablero de control'!$Y491,
       100,
       IF(
         'Tablero de control'!$S491&lt;='Tablero de control'!$Y491,
         0,
         (('Tablero de control'!$S491-'Tablero de control'!$U491)-('Tablero de control'!$Y491-'Tablero de control'!$U491))*100/('Tablero de control'!$S491-'Tablero de control'!$U491)
       )
     )
   )
)</f>
        <v>83.6</v>
      </c>
      <c r="AA491" s="254">
        <f>IF('Tablero de control'!$Z491&gt;100,100,'Tablero de control'!$Z491)</f>
        <v>83.6</v>
      </c>
      <c r="AB491" s="37" t="str">
        <f>IF(
  'Tablero de control'!$U491="NP",
  "NO PROGRAMADA",
  IF(
    OR('Tablero de control'!$Y491="",'Tablero de control'!$Z491&lt;=0),
    "SIN AVANCE",
    IF(
      'Tablero de control'!$Z491&lt;Parametros!$D$4*Parametros!$G$9,
      "MUY DEFICIENTE",
    IF(
      'Tablero de control'!$Z491&lt;Parametros!$D$4*Parametros!$G$8,
      "DEFICIENTE",
   IF(
      'Tablero de control'!$Z491&lt;Parametros!$D$4*Parametros!$G$7,
      "ACEPTABLE",
      IF(
        'Tablero de control'!$Z491&lt;Parametros!$D$4*Parametros!$G$6,
        "BUENO",
        IF(
          'Tablero de control'!$Z491&lt;Parametros!$D$4*Parametros!$G$5,
          "SATISFACTORIO",
          IF(
            'Tablero de control'!$Z491&gt;=Parametros!$D$4*Parametros!$G$4,
            "OPTIMO"
          )
        )
      )
    )
  )
)
)
)</f>
        <v>BUENO</v>
      </c>
    </row>
    <row r="492" spans="1:28" s="38" customFormat="1" ht="50.1" customHeight="1" x14ac:dyDescent="0.25">
      <c r="A492" s="286" t="s">
        <v>242</v>
      </c>
      <c r="B492" s="42" t="s">
        <v>259</v>
      </c>
      <c r="C492" s="42" t="s">
        <v>319</v>
      </c>
      <c r="D492" s="42" t="s">
        <v>361</v>
      </c>
      <c r="E492" s="42" t="s">
        <v>481</v>
      </c>
      <c r="F492" s="70">
        <v>0</v>
      </c>
      <c r="G492" s="48">
        <v>1000</v>
      </c>
      <c r="H492" s="48" t="s">
        <v>1918</v>
      </c>
      <c r="I492" s="48" t="s">
        <v>1962</v>
      </c>
      <c r="J492" s="273">
        <v>489</v>
      </c>
      <c r="K492" s="42" t="s">
        <v>1018</v>
      </c>
      <c r="L492" s="42">
        <v>3202004</v>
      </c>
      <c r="M492" s="42" t="s">
        <v>1441</v>
      </c>
      <c r="N492" s="42">
        <v>320200400</v>
      </c>
      <c r="O492" s="42" t="s">
        <v>1564</v>
      </c>
      <c r="P492" s="42" t="s">
        <v>2050</v>
      </c>
      <c r="Q492" s="42" t="s">
        <v>29</v>
      </c>
      <c r="R492" s="102" t="s">
        <v>1858</v>
      </c>
      <c r="S492" s="95">
        <v>1</v>
      </c>
      <c r="T492" s="95">
        <v>5</v>
      </c>
      <c r="U492" s="81" t="s">
        <v>10</v>
      </c>
      <c r="V492" s="95">
        <v>2</v>
      </c>
      <c r="W492" s="95">
        <v>2</v>
      </c>
      <c r="X492" s="95">
        <v>1</v>
      </c>
      <c r="Y492" s="243">
        <v>0</v>
      </c>
      <c r="Z492" s="245">
        <f>IF(
'Tablero de control'!$U492="NP",
 0,
  IF(
     'Tablero de control'!$Q492&lt;&gt;"Reducción",
     'Tablero de control'!$Y492*100/'Tablero de control'!$U492,
     IF(
       'Tablero de control'!$U492&gt;='Tablero de control'!$Y492,
       100,
       IF(
         'Tablero de control'!$S492&lt;='Tablero de control'!$Y492,
         0,
         (('Tablero de control'!$S492-'Tablero de control'!$U492)-('Tablero de control'!$Y492-'Tablero de control'!$U492))*100/('Tablero de control'!$S492-'Tablero de control'!$U492)
       )
     )
   )
)</f>
        <v>0</v>
      </c>
      <c r="AA492" s="254">
        <f>IF('Tablero de control'!$Z492&gt;100,100,'Tablero de control'!$Z492)</f>
        <v>0</v>
      </c>
      <c r="AB492" s="37" t="str">
        <f>IF(
  'Tablero de control'!$U492="NP",
  "NO PROGRAMADA",
  IF(
    OR('Tablero de control'!$Y492="",'Tablero de control'!$Z492&lt;=0),
    "SIN AVANCE",
    IF(
      'Tablero de control'!$Z492&lt;Parametros!$D$4*Parametros!$G$9,
      "MUY DEFICIENTE",
    IF(
      'Tablero de control'!$Z492&lt;Parametros!$D$4*Parametros!$G$8,
      "DEFICIENTE",
   IF(
      'Tablero de control'!$Z492&lt;Parametros!$D$4*Parametros!$G$7,
      "ACEPTABLE",
      IF(
        'Tablero de control'!$Z492&lt;Parametros!$D$4*Parametros!$G$6,
        "BUENO",
        IF(
          'Tablero de control'!$Z492&lt;Parametros!$D$4*Parametros!$G$5,
          "SATISFACTORIO",
          IF(
            'Tablero de control'!$Z492&gt;=Parametros!$D$4*Parametros!$G$4,
            "OPTIMO"
          )
        )
      )
    )
  )
)
)
)</f>
        <v>NO PROGRAMADA</v>
      </c>
    </row>
    <row r="493" spans="1:28" s="38" customFormat="1" ht="50.1" customHeight="1" x14ac:dyDescent="0.25">
      <c r="A493" s="286" t="s">
        <v>242</v>
      </c>
      <c r="B493" s="42" t="s">
        <v>259</v>
      </c>
      <c r="C493" s="42" t="s">
        <v>319</v>
      </c>
      <c r="D493" s="42" t="s">
        <v>361</v>
      </c>
      <c r="E493" s="42" t="s">
        <v>481</v>
      </c>
      <c r="F493" s="70">
        <v>0</v>
      </c>
      <c r="G493" s="48">
        <v>1000</v>
      </c>
      <c r="H493" s="48" t="s">
        <v>1918</v>
      </c>
      <c r="I493" s="48" t="s">
        <v>1962</v>
      </c>
      <c r="J493" s="273">
        <v>490</v>
      </c>
      <c r="K493" s="42" t="s">
        <v>1019</v>
      </c>
      <c r="L493" s="42">
        <v>3202001</v>
      </c>
      <c r="M493" s="42" t="s">
        <v>1442</v>
      </c>
      <c r="N493" s="42">
        <v>320200100</v>
      </c>
      <c r="O493" s="42" t="s">
        <v>102</v>
      </c>
      <c r="P493" s="42" t="s">
        <v>2050</v>
      </c>
      <c r="Q493" s="42" t="s">
        <v>29</v>
      </c>
      <c r="R493" s="102" t="s">
        <v>1858</v>
      </c>
      <c r="S493" s="95">
        <v>2</v>
      </c>
      <c r="T493" s="96">
        <v>4</v>
      </c>
      <c r="U493" s="80">
        <v>1</v>
      </c>
      <c r="V493" s="95">
        <v>1</v>
      </c>
      <c r="W493" s="95">
        <v>1</v>
      </c>
      <c r="X493" s="95">
        <v>1</v>
      </c>
      <c r="Y493" s="243">
        <v>1</v>
      </c>
      <c r="Z493" s="245">
        <f>IF(
'Tablero de control'!$U493="NP",
 0,
  IF(
     'Tablero de control'!$Q493&lt;&gt;"Reducción",
     'Tablero de control'!$Y493*100/'Tablero de control'!$U493,
     IF(
       'Tablero de control'!$U493&gt;='Tablero de control'!$Y493,
       100,
       IF(
         'Tablero de control'!$S493&lt;='Tablero de control'!$Y493,
         0,
         (('Tablero de control'!$S493-'Tablero de control'!$U493)-('Tablero de control'!$Y493-'Tablero de control'!$U493))*100/('Tablero de control'!$S493-'Tablero de control'!$U493)
       )
     )
   )
)</f>
        <v>100</v>
      </c>
      <c r="AA493" s="254">
        <f>IF('Tablero de control'!$Z493&gt;100,100,'Tablero de control'!$Z493)</f>
        <v>100</v>
      </c>
      <c r="AB493" s="37" t="str">
        <f>IF(
  'Tablero de control'!$U493="NP",
  "NO PROGRAMADA",
  IF(
    OR('Tablero de control'!$Y493="",'Tablero de control'!$Z493&lt;=0),
    "SIN AVANCE",
    IF(
      'Tablero de control'!$Z493&lt;Parametros!$D$4*Parametros!$G$9,
      "MUY DEFICIENTE",
    IF(
      'Tablero de control'!$Z493&lt;Parametros!$D$4*Parametros!$G$8,
      "DEFICIENTE",
   IF(
      'Tablero de control'!$Z493&lt;Parametros!$D$4*Parametros!$G$7,
      "ACEPTABLE",
      IF(
        'Tablero de control'!$Z493&lt;Parametros!$D$4*Parametros!$G$6,
        "BUENO",
        IF(
          'Tablero de control'!$Z493&lt;Parametros!$D$4*Parametros!$G$5,
          "SATISFACTORIO",
          IF(
            'Tablero de control'!$Z493&gt;=Parametros!$D$4*Parametros!$G$4,
            "OPTIMO"
          )
        )
      )
    )
  )
)
)
)</f>
        <v>OPTIMO</v>
      </c>
    </row>
    <row r="494" spans="1:28" s="38" customFormat="1" ht="50.1" customHeight="1" x14ac:dyDescent="0.25">
      <c r="A494" s="286" t="s">
        <v>242</v>
      </c>
      <c r="B494" s="42" t="s">
        <v>259</v>
      </c>
      <c r="C494" s="42" t="s">
        <v>320</v>
      </c>
      <c r="D494" s="42" t="s">
        <v>361</v>
      </c>
      <c r="E494" s="42" t="s">
        <v>482</v>
      </c>
      <c r="F494" s="48">
        <v>341</v>
      </c>
      <c r="G494" s="51">
        <v>1900</v>
      </c>
      <c r="H494" s="51" t="s">
        <v>1918</v>
      </c>
      <c r="I494" s="51" t="s">
        <v>1963</v>
      </c>
      <c r="J494" s="273">
        <v>491</v>
      </c>
      <c r="K494" s="42" t="s">
        <v>1020</v>
      </c>
      <c r="L494" s="42">
        <v>3202038</v>
      </c>
      <c r="M494" s="42" t="s">
        <v>1443</v>
      </c>
      <c r="N494" s="42">
        <v>320203800</v>
      </c>
      <c r="O494" s="42" t="s">
        <v>1755</v>
      </c>
      <c r="P494" s="42" t="s">
        <v>2050</v>
      </c>
      <c r="Q494" s="42" t="s">
        <v>29</v>
      </c>
      <c r="R494" s="102" t="s">
        <v>1858</v>
      </c>
      <c r="S494" s="94">
        <v>7351</v>
      </c>
      <c r="T494" s="97">
        <v>275000</v>
      </c>
      <c r="U494" s="80">
        <v>25000</v>
      </c>
      <c r="V494" s="97">
        <v>50000</v>
      </c>
      <c r="W494" s="97">
        <v>100000</v>
      </c>
      <c r="X494" s="97">
        <v>100000</v>
      </c>
      <c r="Y494" s="243">
        <v>16867</v>
      </c>
      <c r="Z494" s="245">
        <f>IF(
'Tablero de control'!$U494="NP",
 0,
  IF(
     'Tablero de control'!$Q494&lt;&gt;"Reducción",
     'Tablero de control'!$Y494*100/'Tablero de control'!$U494,
     IF(
       'Tablero de control'!$U494&gt;='Tablero de control'!$Y494,
       100,
       IF(
         'Tablero de control'!$S494&lt;='Tablero de control'!$Y494,
         0,
         (('Tablero de control'!$S494-'Tablero de control'!$U494)-('Tablero de control'!$Y494-'Tablero de control'!$U494))*100/('Tablero de control'!$S494-'Tablero de control'!$U494)
       )
     )
   )
)</f>
        <v>67.468000000000004</v>
      </c>
      <c r="AA494" s="254">
        <f>IF('Tablero de control'!$Z494&gt;100,100,'Tablero de control'!$Z494)</f>
        <v>67.468000000000004</v>
      </c>
      <c r="AB494" s="37" t="str">
        <f>IF(
  'Tablero de control'!$U494="NP",
  "NO PROGRAMADA",
  IF(
    OR('Tablero de control'!$Y494="",'Tablero de control'!$Z494&lt;=0),
    "SIN AVANCE",
    IF(
      'Tablero de control'!$Z494&lt;Parametros!$D$4*Parametros!$G$9,
      "MUY DEFICIENTE",
    IF(
      'Tablero de control'!$Z494&lt;Parametros!$D$4*Parametros!$G$8,
      "DEFICIENTE",
   IF(
      'Tablero de control'!$Z494&lt;Parametros!$D$4*Parametros!$G$7,
      "ACEPTABLE",
      IF(
        'Tablero de control'!$Z494&lt;Parametros!$D$4*Parametros!$G$6,
        "BUENO",
        IF(
          'Tablero de control'!$Z494&lt;Parametros!$D$4*Parametros!$G$5,
          "SATISFACTORIO",
          IF(
            'Tablero de control'!$Z494&gt;=Parametros!$D$4*Parametros!$G$4,
            "OPTIMO"
          )
        )
      )
    )
  )
)
)
)</f>
        <v>ACEPTABLE</v>
      </c>
    </row>
    <row r="495" spans="1:28" s="38" customFormat="1" ht="50.1" customHeight="1" x14ac:dyDescent="0.25">
      <c r="A495" s="286" t="s">
        <v>242</v>
      </c>
      <c r="B495" s="42" t="s">
        <v>259</v>
      </c>
      <c r="C495" s="42" t="s">
        <v>320</v>
      </c>
      <c r="D495" s="42" t="s">
        <v>361</v>
      </c>
      <c r="E495" s="42" t="s">
        <v>482</v>
      </c>
      <c r="F495" s="48">
        <v>341</v>
      </c>
      <c r="G495" s="51">
        <v>1900</v>
      </c>
      <c r="H495" s="51" t="s">
        <v>1918</v>
      </c>
      <c r="I495" s="51" t="s">
        <v>1963</v>
      </c>
      <c r="J495" s="273">
        <v>492</v>
      </c>
      <c r="K495" s="42" t="s">
        <v>1021</v>
      </c>
      <c r="L495" s="42">
        <v>3201003</v>
      </c>
      <c r="M495" s="42" t="s">
        <v>1444</v>
      </c>
      <c r="N495" s="42">
        <v>320100300</v>
      </c>
      <c r="O495" s="42" t="s">
        <v>1756</v>
      </c>
      <c r="P495" s="42" t="s">
        <v>2051</v>
      </c>
      <c r="Q495" s="42" t="s">
        <v>29</v>
      </c>
      <c r="R495" s="102" t="s">
        <v>1858</v>
      </c>
      <c r="S495" s="94">
        <v>3</v>
      </c>
      <c r="T495" s="95">
        <v>5</v>
      </c>
      <c r="U495" s="80">
        <v>1</v>
      </c>
      <c r="V495" s="95">
        <v>1</v>
      </c>
      <c r="W495" s="95">
        <v>2</v>
      </c>
      <c r="X495" s="95">
        <v>1</v>
      </c>
      <c r="Y495" s="243">
        <v>2</v>
      </c>
      <c r="Z495" s="245">
        <f>IF(
'Tablero de control'!$U495="NP",
 0,
  IF(
     'Tablero de control'!$Q495&lt;&gt;"Reducción",
     'Tablero de control'!$Y495*100/'Tablero de control'!$U495,
     IF(
       'Tablero de control'!$U495&gt;='Tablero de control'!$Y495,
       100,
       IF(
         'Tablero de control'!$S495&lt;='Tablero de control'!$Y495,
         0,
         (('Tablero de control'!$S495-'Tablero de control'!$U495)-('Tablero de control'!$Y495-'Tablero de control'!$U495))*100/('Tablero de control'!$S495-'Tablero de control'!$U495)
       )
     )
   )
)</f>
        <v>200</v>
      </c>
      <c r="AA495" s="254">
        <f>IF('Tablero de control'!$Z495&gt;100,100,'Tablero de control'!$Z495)</f>
        <v>100</v>
      </c>
      <c r="AB495" s="37" t="str">
        <f>IF(
  'Tablero de control'!$U495="NP",
  "NO PROGRAMADA",
  IF(
    OR('Tablero de control'!$Y495="",'Tablero de control'!$Z495&lt;=0),
    "SIN AVANCE",
    IF(
      'Tablero de control'!$Z495&lt;Parametros!$D$4*Parametros!$G$9,
      "MUY DEFICIENTE",
    IF(
      'Tablero de control'!$Z495&lt;Parametros!$D$4*Parametros!$G$8,
      "DEFICIENTE",
   IF(
      'Tablero de control'!$Z495&lt;Parametros!$D$4*Parametros!$G$7,
      "ACEPTABLE",
      IF(
        'Tablero de control'!$Z495&lt;Parametros!$D$4*Parametros!$G$6,
        "BUENO",
        IF(
          'Tablero de control'!$Z495&lt;Parametros!$D$4*Parametros!$G$5,
          "SATISFACTORIO",
          IF(
            'Tablero de control'!$Z495&gt;=Parametros!$D$4*Parametros!$G$4,
            "OPTIMO"
          )
        )
      )
    )
  )
)
)
)</f>
        <v>OPTIMO</v>
      </c>
    </row>
    <row r="496" spans="1:28" s="38" customFormat="1" ht="50.1" customHeight="1" x14ac:dyDescent="0.25">
      <c r="A496" s="286" t="s">
        <v>242</v>
      </c>
      <c r="B496" s="42" t="s">
        <v>259</v>
      </c>
      <c r="C496" s="42" t="s">
        <v>320</v>
      </c>
      <c r="D496" s="42" t="s">
        <v>361</v>
      </c>
      <c r="E496" s="42" t="s">
        <v>482</v>
      </c>
      <c r="F496" s="48">
        <v>341</v>
      </c>
      <c r="G496" s="51">
        <v>1900</v>
      </c>
      <c r="H496" s="51" t="s">
        <v>1918</v>
      </c>
      <c r="I496" s="51" t="s">
        <v>1963</v>
      </c>
      <c r="J496" s="273">
        <v>493</v>
      </c>
      <c r="K496" s="42" t="s">
        <v>1022</v>
      </c>
      <c r="L496" s="42">
        <v>3204056</v>
      </c>
      <c r="M496" s="42" t="s">
        <v>95</v>
      </c>
      <c r="N496" s="42">
        <v>320405600</v>
      </c>
      <c r="O496" s="42" t="s">
        <v>1757</v>
      </c>
      <c r="P496" s="42" t="s">
        <v>2052</v>
      </c>
      <c r="Q496" s="42" t="s">
        <v>30</v>
      </c>
      <c r="R496" s="102" t="s">
        <v>1858</v>
      </c>
      <c r="S496" s="95">
        <v>0</v>
      </c>
      <c r="T496" s="95">
        <v>1</v>
      </c>
      <c r="U496" s="81" t="s">
        <v>10</v>
      </c>
      <c r="V496" s="95">
        <v>1</v>
      </c>
      <c r="W496" s="95">
        <v>1</v>
      </c>
      <c r="X496" s="95">
        <v>1</v>
      </c>
      <c r="Y496" s="243">
        <v>0</v>
      </c>
      <c r="Z496" s="245">
        <f>IF(
'Tablero de control'!$U496="NP",
 0,
  IF(
     'Tablero de control'!$Q496&lt;&gt;"Reducción",
     'Tablero de control'!$Y496*100/'Tablero de control'!$U496,
     IF(
       'Tablero de control'!$U496&gt;='Tablero de control'!$Y496,
       100,
       IF(
         'Tablero de control'!$S496&lt;='Tablero de control'!$Y496,
         0,
         (('Tablero de control'!$S496-'Tablero de control'!$U496)-('Tablero de control'!$Y496-'Tablero de control'!$U496))*100/('Tablero de control'!$S496-'Tablero de control'!$U496)
       )
     )
   )
)</f>
        <v>0</v>
      </c>
      <c r="AA496" s="254">
        <f>IF('Tablero de control'!$Z496&gt;100,100,'Tablero de control'!$Z496)</f>
        <v>0</v>
      </c>
      <c r="AB496" s="37" t="str">
        <f>IF(
  'Tablero de control'!$U496="NP",
  "NO PROGRAMADA",
  IF(
    OR('Tablero de control'!$Y496="",'Tablero de control'!$Z496&lt;=0),
    "SIN AVANCE",
    IF(
      'Tablero de control'!$Z496&lt;Parametros!$D$4*Parametros!$G$9,
      "MUY DEFICIENTE",
    IF(
      'Tablero de control'!$Z496&lt;Parametros!$D$4*Parametros!$G$8,
      "DEFICIENTE",
   IF(
      'Tablero de control'!$Z496&lt;Parametros!$D$4*Parametros!$G$7,
      "ACEPTABLE",
      IF(
        'Tablero de control'!$Z496&lt;Parametros!$D$4*Parametros!$G$6,
        "BUENO",
        IF(
          'Tablero de control'!$Z496&lt;Parametros!$D$4*Parametros!$G$5,
          "SATISFACTORIO",
          IF(
            'Tablero de control'!$Z496&gt;=Parametros!$D$4*Parametros!$G$4,
            "OPTIMO"
          )
        )
      )
    )
  )
)
)
)</f>
        <v>NO PROGRAMADA</v>
      </c>
    </row>
    <row r="497" spans="1:28" s="38" customFormat="1" ht="50.1" customHeight="1" x14ac:dyDescent="0.25">
      <c r="A497" s="286" t="s">
        <v>242</v>
      </c>
      <c r="B497" s="42" t="s">
        <v>259</v>
      </c>
      <c r="C497" s="42" t="s">
        <v>320</v>
      </c>
      <c r="D497" s="42" t="s">
        <v>361</v>
      </c>
      <c r="E497" s="42" t="s">
        <v>482</v>
      </c>
      <c r="F497" s="48">
        <v>341</v>
      </c>
      <c r="G497" s="51">
        <v>1900</v>
      </c>
      <c r="H497" s="51" t="s">
        <v>1918</v>
      </c>
      <c r="I497" s="51" t="s">
        <v>1963</v>
      </c>
      <c r="J497" s="273">
        <v>494</v>
      </c>
      <c r="K497" s="42" t="s">
        <v>1023</v>
      </c>
      <c r="L497" s="42">
        <v>3204048</v>
      </c>
      <c r="M497" s="42" t="s">
        <v>1445</v>
      </c>
      <c r="N497" s="42">
        <v>320404800</v>
      </c>
      <c r="O497" s="42" t="s">
        <v>1758</v>
      </c>
      <c r="P497" s="42" t="s">
        <v>2053</v>
      </c>
      <c r="Q497" s="42" t="s">
        <v>30</v>
      </c>
      <c r="R497" s="102" t="s">
        <v>1858</v>
      </c>
      <c r="S497" s="95">
        <v>0</v>
      </c>
      <c r="T497" s="95">
        <v>1</v>
      </c>
      <c r="U497" s="80">
        <v>1</v>
      </c>
      <c r="V497" s="95">
        <v>1</v>
      </c>
      <c r="W497" s="95">
        <v>1</v>
      </c>
      <c r="X497" s="95">
        <v>1</v>
      </c>
      <c r="Y497" s="243">
        <v>0</v>
      </c>
      <c r="Z497" s="245">
        <f>IF(
'Tablero de control'!$U497="NP",
 0,
  IF(
     'Tablero de control'!$Q497&lt;&gt;"Reducción",
     'Tablero de control'!$Y497*100/'Tablero de control'!$U497,
     IF(
       'Tablero de control'!$U497&gt;='Tablero de control'!$Y497,
       100,
       IF(
         'Tablero de control'!$S497&lt;='Tablero de control'!$Y497,
         0,
         (('Tablero de control'!$S497-'Tablero de control'!$U497)-('Tablero de control'!$Y497-'Tablero de control'!$U497))*100/('Tablero de control'!$S497-'Tablero de control'!$U497)
       )
     )
   )
)</f>
        <v>0</v>
      </c>
      <c r="AA497" s="254">
        <f>IF('Tablero de control'!$Z497&gt;100,100,'Tablero de control'!$Z497)</f>
        <v>0</v>
      </c>
      <c r="AB497" s="37" t="str">
        <f>IF(
  'Tablero de control'!$U497="NP",
  "NO PROGRAMADA",
  IF(
    OR('Tablero de control'!$Y497="",'Tablero de control'!$Z497&lt;=0),
    "SIN AVANCE",
    IF(
      'Tablero de control'!$Z497&lt;Parametros!$D$4*Parametros!$G$9,
      "MUY DEFICIENTE",
    IF(
      'Tablero de control'!$Z497&lt;Parametros!$D$4*Parametros!$G$8,
      "DEFICIENTE",
   IF(
      'Tablero de control'!$Z497&lt;Parametros!$D$4*Parametros!$G$7,
      "ACEPTABLE",
      IF(
        'Tablero de control'!$Z497&lt;Parametros!$D$4*Parametros!$G$6,
        "BUENO",
        IF(
          'Tablero de control'!$Z497&lt;Parametros!$D$4*Parametros!$G$5,
          "SATISFACTORIO",
          IF(
            'Tablero de control'!$Z497&gt;=Parametros!$D$4*Parametros!$G$4,
            "OPTIMO"
          )
        )
      )
    )
  )
)
)
)</f>
        <v>SIN AVANCE</v>
      </c>
    </row>
    <row r="498" spans="1:28" s="38" customFormat="1" ht="50.1" customHeight="1" x14ac:dyDescent="0.25">
      <c r="A498" s="286" t="s">
        <v>242</v>
      </c>
      <c r="B498" s="42" t="s">
        <v>259</v>
      </c>
      <c r="C498" s="42" t="s">
        <v>320</v>
      </c>
      <c r="D498" s="42" t="s">
        <v>361</v>
      </c>
      <c r="E498" s="42" t="s">
        <v>482</v>
      </c>
      <c r="F498" s="48">
        <v>341</v>
      </c>
      <c r="G498" s="51">
        <v>1900</v>
      </c>
      <c r="H498" s="51" t="s">
        <v>1918</v>
      </c>
      <c r="I498" s="51" t="s">
        <v>1963</v>
      </c>
      <c r="J498" s="273">
        <v>495</v>
      </c>
      <c r="K498" s="42" t="s">
        <v>1024</v>
      </c>
      <c r="L498" s="42">
        <v>3202005</v>
      </c>
      <c r="M498" s="42" t="s">
        <v>94</v>
      </c>
      <c r="N498" s="42">
        <v>320205000</v>
      </c>
      <c r="O498" s="42" t="s">
        <v>1761</v>
      </c>
      <c r="P498" s="42" t="s">
        <v>2054</v>
      </c>
      <c r="Q498" s="42" t="s">
        <v>29</v>
      </c>
      <c r="R498" s="102" t="s">
        <v>1858</v>
      </c>
      <c r="S498" s="95">
        <v>900</v>
      </c>
      <c r="T498" s="95">
        <v>2000</v>
      </c>
      <c r="U498" s="80">
        <v>300</v>
      </c>
      <c r="V498" s="98">
        <v>600</v>
      </c>
      <c r="W498" s="98">
        <v>600</v>
      </c>
      <c r="X498" s="98">
        <v>500</v>
      </c>
      <c r="Y498" s="243">
        <v>1200</v>
      </c>
      <c r="Z498" s="245">
        <f>IF(
'Tablero de control'!$U498="NP",
 0,
  IF(
     'Tablero de control'!$Q498&lt;&gt;"Reducción",
     'Tablero de control'!$Y498*100/'Tablero de control'!$U498,
     IF(
       'Tablero de control'!$U498&gt;='Tablero de control'!$Y498,
       100,
       IF(
         'Tablero de control'!$S498&lt;='Tablero de control'!$Y498,
         0,
         (('Tablero de control'!$S498-'Tablero de control'!$U498)-('Tablero de control'!$Y498-'Tablero de control'!$U498))*100/('Tablero de control'!$S498-'Tablero de control'!$U498)
       )
     )
   )
)</f>
        <v>400</v>
      </c>
      <c r="AA498" s="254">
        <f>IF('Tablero de control'!$Z498&gt;100,100,'Tablero de control'!$Z498)</f>
        <v>100</v>
      </c>
      <c r="AB498" s="37" t="str">
        <f>IF(
  'Tablero de control'!$U498="NP",
  "NO PROGRAMADA",
  IF(
    OR('Tablero de control'!$Y498="",'Tablero de control'!$Z498&lt;=0),
    "SIN AVANCE",
    IF(
      'Tablero de control'!$Z498&lt;Parametros!$D$4*Parametros!$G$9,
      "MUY DEFICIENTE",
    IF(
      'Tablero de control'!$Z498&lt;Parametros!$D$4*Parametros!$G$8,
      "DEFICIENTE",
   IF(
      'Tablero de control'!$Z498&lt;Parametros!$D$4*Parametros!$G$7,
      "ACEPTABLE",
      IF(
        'Tablero de control'!$Z498&lt;Parametros!$D$4*Parametros!$G$6,
        "BUENO",
        IF(
          'Tablero de control'!$Z498&lt;Parametros!$D$4*Parametros!$G$5,
          "SATISFACTORIO",
          IF(
            'Tablero de control'!$Z498&gt;=Parametros!$D$4*Parametros!$G$4,
            "OPTIMO"
          )
        )
      )
    )
  )
)
)
)</f>
        <v>OPTIMO</v>
      </c>
    </row>
    <row r="499" spans="1:28" s="38" customFormat="1" ht="50.1" customHeight="1" x14ac:dyDescent="0.25">
      <c r="A499" s="286" t="s">
        <v>242</v>
      </c>
      <c r="B499" s="42" t="s">
        <v>259</v>
      </c>
      <c r="C499" s="42" t="s">
        <v>320</v>
      </c>
      <c r="D499" s="42" t="s">
        <v>361</v>
      </c>
      <c r="E499" s="42" t="s">
        <v>482</v>
      </c>
      <c r="F499" s="48">
        <v>341</v>
      </c>
      <c r="G499" s="51">
        <v>1900</v>
      </c>
      <c r="H499" s="51" t="s">
        <v>1918</v>
      </c>
      <c r="I499" s="51" t="s">
        <v>1963</v>
      </c>
      <c r="J499" s="273">
        <v>496</v>
      </c>
      <c r="K499" s="42" t="s">
        <v>1025</v>
      </c>
      <c r="L499" s="42" t="s">
        <v>1883</v>
      </c>
      <c r="M499" s="42" t="s">
        <v>1884</v>
      </c>
      <c r="N499" s="42">
        <v>320200200</v>
      </c>
      <c r="O499" s="42" t="s">
        <v>1812</v>
      </c>
      <c r="P499" s="42" t="s">
        <v>2054</v>
      </c>
      <c r="Q499" s="42" t="s">
        <v>30</v>
      </c>
      <c r="R499" s="102" t="s">
        <v>1858</v>
      </c>
      <c r="S499" s="95">
        <v>0</v>
      </c>
      <c r="T499" s="95">
        <v>1</v>
      </c>
      <c r="U499" s="81" t="s">
        <v>10</v>
      </c>
      <c r="V499" s="95">
        <v>1</v>
      </c>
      <c r="W499" s="95">
        <v>1</v>
      </c>
      <c r="X499" s="95">
        <v>1</v>
      </c>
      <c r="Y499" s="243">
        <v>1</v>
      </c>
      <c r="Z499" s="245">
        <f>IF(
'Tablero de control'!$U499="NP",
 0,
  IF(
     'Tablero de control'!$Q499&lt;&gt;"Reducción",
     'Tablero de control'!$Y499*100/'Tablero de control'!$U499,
     IF(
       'Tablero de control'!$U499&gt;='Tablero de control'!$Y499,
       100,
       IF(
         'Tablero de control'!$S499&lt;='Tablero de control'!$Y499,
         0,
         (('Tablero de control'!$S499-'Tablero de control'!$U499)-('Tablero de control'!$Y499-'Tablero de control'!$U499))*100/('Tablero de control'!$S499-'Tablero de control'!$U499)
       )
     )
   )
)</f>
        <v>0</v>
      </c>
      <c r="AA499" s="254">
        <f>IF('Tablero de control'!$Z499&gt;100,100,'Tablero de control'!$Z499)</f>
        <v>0</v>
      </c>
      <c r="AB499" s="37" t="str">
        <f>IF(
  'Tablero de control'!$U499="NP",
  "NO PROGRAMADA",
  IF(
    OR('Tablero de control'!$Y499="",'Tablero de control'!$Z499&lt;=0),
    "SIN AVANCE",
    IF(
      'Tablero de control'!$Z499&lt;Parametros!$D$4*Parametros!$G$9,
      "MUY DEFICIENTE",
    IF(
      'Tablero de control'!$Z499&lt;Parametros!$D$4*Parametros!$G$8,
      "DEFICIENTE",
   IF(
      'Tablero de control'!$Z499&lt;Parametros!$D$4*Parametros!$G$7,
      "ACEPTABLE",
      IF(
        'Tablero de control'!$Z499&lt;Parametros!$D$4*Parametros!$G$6,
        "BUENO",
        IF(
          'Tablero de control'!$Z499&lt;Parametros!$D$4*Parametros!$G$5,
          "SATISFACTORIO",
          IF(
            'Tablero de control'!$Z499&gt;=Parametros!$D$4*Parametros!$G$4,
            "OPTIMO"
          )
        )
      )
    )
  )
)
)
)</f>
        <v>NO PROGRAMADA</v>
      </c>
    </row>
    <row r="500" spans="1:28" s="38" customFormat="1" ht="50.1" customHeight="1" x14ac:dyDescent="0.25">
      <c r="A500" s="286" t="s">
        <v>242</v>
      </c>
      <c r="B500" s="42" t="s">
        <v>259</v>
      </c>
      <c r="C500" s="42" t="s">
        <v>320</v>
      </c>
      <c r="D500" s="42" t="s">
        <v>361</v>
      </c>
      <c r="E500" s="42" t="s">
        <v>482</v>
      </c>
      <c r="F500" s="48">
        <v>341</v>
      </c>
      <c r="G500" s="51">
        <v>1900</v>
      </c>
      <c r="H500" s="51" t="s">
        <v>1918</v>
      </c>
      <c r="I500" s="51" t="s">
        <v>1963</v>
      </c>
      <c r="J500" s="273">
        <v>497</v>
      </c>
      <c r="K500" s="42" t="s">
        <v>1026</v>
      </c>
      <c r="L500" s="42">
        <v>3202043</v>
      </c>
      <c r="M500" s="42" t="s">
        <v>1446</v>
      </c>
      <c r="N500" s="42">
        <v>320204300</v>
      </c>
      <c r="O500" s="42" t="s">
        <v>1759</v>
      </c>
      <c r="P500" s="42" t="s">
        <v>2053</v>
      </c>
      <c r="Q500" s="42" t="s">
        <v>29</v>
      </c>
      <c r="R500" s="102" t="s">
        <v>1858</v>
      </c>
      <c r="S500" s="95">
        <v>1678</v>
      </c>
      <c r="T500" s="95">
        <v>1900</v>
      </c>
      <c r="U500" s="80">
        <v>600</v>
      </c>
      <c r="V500" s="95">
        <v>500</v>
      </c>
      <c r="W500" s="95">
        <v>400</v>
      </c>
      <c r="X500" s="95">
        <v>400</v>
      </c>
      <c r="Y500" s="243">
        <v>1802.3</v>
      </c>
      <c r="Z500" s="245">
        <f>IF(
'Tablero de control'!$U500="NP",
 0,
  IF(
     'Tablero de control'!$Q500&lt;&gt;"Reducción",
     'Tablero de control'!$Y500*100/'Tablero de control'!$U500,
     IF(
       'Tablero de control'!$U500&gt;='Tablero de control'!$Y500,
       100,
       IF(
         'Tablero de control'!$S500&lt;='Tablero de control'!$Y500,
         0,
         (('Tablero de control'!$S500-'Tablero de control'!$U500)-('Tablero de control'!$Y500-'Tablero de control'!$U500))*100/('Tablero de control'!$S500-'Tablero de control'!$U500)
       )
     )
   )
)</f>
        <v>300.38333333333333</v>
      </c>
      <c r="AA500" s="254">
        <f>IF('Tablero de control'!$Z500&gt;100,100,'Tablero de control'!$Z500)</f>
        <v>100</v>
      </c>
      <c r="AB500" s="37" t="str">
        <f>IF(
  'Tablero de control'!$U500="NP",
  "NO PROGRAMADA",
  IF(
    OR('Tablero de control'!$Y500="",'Tablero de control'!$Z500&lt;=0),
    "SIN AVANCE",
    IF(
      'Tablero de control'!$Z500&lt;Parametros!$D$4*Parametros!$G$9,
      "MUY DEFICIENTE",
    IF(
      'Tablero de control'!$Z500&lt;Parametros!$D$4*Parametros!$G$8,
      "DEFICIENTE",
   IF(
      'Tablero de control'!$Z500&lt;Parametros!$D$4*Parametros!$G$7,
      "ACEPTABLE",
      IF(
        'Tablero de control'!$Z500&lt;Parametros!$D$4*Parametros!$G$6,
        "BUENO",
        IF(
          'Tablero de control'!$Z500&lt;Parametros!$D$4*Parametros!$G$5,
          "SATISFACTORIO",
          IF(
            'Tablero de control'!$Z500&gt;=Parametros!$D$4*Parametros!$G$4,
            "OPTIMO"
          )
        )
      )
    )
  )
)
)
)</f>
        <v>OPTIMO</v>
      </c>
    </row>
    <row r="501" spans="1:28" s="38" customFormat="1" ht="50.1" customHeight="1" x14ac:dyDescent="0.25">
      <c r="A501" s="286" t="s">
        <v>242</v>
      </c>
      <c r="B501" s="42" t="s">
        <v>259</v>
      </c>
      <c r="C501" s="42" t="s">
        <v>320</v>
      </c>
      <c r="D501" s="42" t="s">
        <v>361</v>
      </c>
      <c r="E501" s="42" t="s">
        <v>482</v>
      </c>
      <c r="F501" s="48">
        <v>341</v>
      </c>
      <c r="G501" s="51">
        <v>1900</v>
      </c>
      <c r="H501" s="51" t="s">
        <v>1918</v>
      </c>
      <c r="I501" s="51" t="s">
        <v>1963</v>
      </c>
      <c r="J501" s="273">
        <v>498</v>
      </c>
      <c r="K501" s="42" t="s">
        <v>1027</v>
      </c>
      <c r="L501" s="42">
        <v>3202001</v>
      </c>
      <c r="M501" s="42" t="s">
        <v>1447</v>
      </c>
      <c r="N501" s="42">
        <v>320200112</v>
      </c>
      <c r="O501" s="42" t="s">
        <v>1760</v>
      </c>
      <c r="P501" s="42" t="s">
        <v>2055</v>
      </c>
      <c r="Q501" s="42" t="s">
        <v>29</v>
      </c>
      <c r="R501" s="102" t="s">
        <v>1858</v>
      </c>
      <c r="S501" s="95">
        <v>0</v>
      </c>
      <c r="T501" s="95">
        <v>2</v>
      </c>
      <c r="U501" s="80">
        <v>1</v>
      </c>
      <c r="V501" s="95">
        <v>1</v>
      </c>
      <c r="W501" s="82" t="s">
        <v>10</v>
      </c>
      <c r="X501" s="82" t="s">
        <v>10</v>
      </c>
      <c r="Y501" s="243">
        <v>1</v>
      </c>
      <c r="Z501" s="245">
        <f>IF(
'Tablero de control'!$U501="NP",
 0,
  IF(
     'Tablero de control'!$Q501&lt;&gt;"Reducción",
     'Tablero de control'!$Y501*100/'Tablero de control'!$U501,
     IF(
       'Tablero de control'!$U501&gt;='Tablero de control'!$Y501,
       100,
       IF(
         'Tablero de control'!$S501&lt;='Tablero de control'!$Y501,
         0,
         (('Tablero de control'!$S501-'Tablero de control'!$U501)-('Tablero de control'!$Y501-'Tablero de control'!$U501))*100/('Tablero de control'!$S501-'Tablero de control'!$U501)
       )
     )
   )
)</f>
        <v>100</v>
      </c>
      <c r="AA501" s="254">
        <f>IF('Tablero de control'!$Z501&gt;100,100,'Tablero de control'!$Z501)</f>
        <v>100</v>
      </c>
      <c r="AB501" s="37" t="str">
        <f>IF(
  'Tablero de control'!$U501="NP",
  "NO PROGRAMADA",
  IF(
    OR('Tablero de control'!$Y501="",'Tablero de control'!$Z501&lt;=0),
    "SIN AVANCE",
    IF(
      'Tablero de control'!$Z501&lt;Parametros!$D$4*Parametros!$G$9,
      "MUY DEFICIENTE",
    IF(
      'Tablero de control'!$Z501&lt;Parametros!$D$4*Parametros!$G$8,
      "DEFICIENTE",
   IF(
      'Tablero de control'!$Z501&lt;Parametros!$D$4*Parametros!$G$7,
      "ACEPTABLE",
      IF(
        'Tablero de control'!$Z501&lt;Parametros!$D$4*Parametros!$G$6,
        "BUENO",
        IF(
          'Tablero de control'!$Z501&lt;Parametros!$D$4*Parametros!$G$5,
          "SATISFACTORIO",
          IF(
            'Tablero de control'!$Z501&gt;=Parametros!$D$4*Parametros!$G$4,
            "OPTIMO"
          )
        )
      )
    )
  )
)
)
)</f>
        <v>OPTIMO</v>
      </c>
    </row>
    <row r="502" spans="1:28" s="38" customFormat="1" ht="50.1" customHeight="1" x14ac:dyDescent="0.25">
      <c r="A502" s="286" t="s">
        <v>242</v>
      </c>
      <c r="B502" s="42" t="s">
        <v>259</v>
      </c>
      <c r="C502" s="42" t="s">
        <v>320</v>
      </c>
      <c r="D502" s="42" t="s">
        <v>361</v>
      </c>
      <c r="E502" s="42" t="s">
        <v>482</v>
      </c>
      <c r="F502" s="48">
        <v>341</v>
      </c>
      <c r="G502" s="51">
        <v>1900</v>
      </c>
      <c r="H502" s="51" t="s">
        <v>1918</v>
      </c>
      <c r="I502" s="51" t="s">
        <v>1963</v>
      </c>
      <c r="J502" s="273">
        <v>499</v>
      </c>
      <c r="K502" s="42" t="s">
        <v>1028</v>
      </c>
      <c r="L502" s="42">
        <v>3202005</v>
      </c>
      <c r="M502" s="42" t="s">
        <v>94</v>
      </c>
      <c r="N502" s="42">
        <v>320200500</v>
      </c>
      <c r="O502" s="42" t="s">
        <v>1761</v>
      </c>
      <c r="P502" s="42" t="s">
        <v>2056</v>
      </c>
      <c r="Q502" s="42" t="s">
        <v>29</v>
      </c>
      <c r="R502" s="102" t="s">
        <v>1858</v>
      </c>
      <c r="S502" s="94">
        <v>341</v>
      </c>
      <c r="T502" s="95">
        <v>400</v>
      </c>
      <c r="U502" s="80">
        <v>100</v>
      </c>
      <c r="V502" s="95">
        <v>100</v>
      </c>
      <c r="W502" s="95">
        <v>100</v>
      </c>
      <c r="X502" s="95">
        <v>100</v>
      </c>
      <c r="Y502" s="243">
        <v>140</v>
      </c>
      <c r="Z502" s="245">
        <f>IF(
'Tablero de control'!$U502="NP",
 0,
  IF(
     'Tablero de control'!$Q502&lt;&gt;"Reducción",
     'Tablero de control'!$Y502*100/'Tablero de control'!$U502,
     IF(
       'Tablero de control'!$U502&gt;='Tablero de control'!$Y502,
       100,
       IF(
         'Tablero de control'!$S502&lt;='Tablero de control'!$Y502,
         0,
         (('Tablero de control'!$S502-'Tablero de control'!$U502)-('Tablero de control'!$Y502-'Tablero de control'!$U502))*100/('Tablero de control'!$S502-'Tablero de control'!$U502)
       )
     )
   )
)</f>
        <v>140</v>
      </c>
      <c r="AA502" s="254">
        <f>IF('Tablero de control'!$Z502&gt;100,100,'Tablero de control'!$Z502)</f>
        <v>100</v>
      </c>
      <c r="AB502" s="37" t="str">
        <f>IF(
  'Tablero de control'!$U502="NP",
  "NO PROGRAMADA",
  IF(
    OR('Tablero de control'!$Y502="",'Tablero de control'!$Z502&lt;=0),
    "SIN AVANCE",
    IF(
      'Tablero de control'!$Z502&lt;Parametros!$D$4*Parametros!$G$9,
      "MUY DEFICIENTE",
    IF(
      'Tablero de control'!$Z502&lt;Parametros!$D$4*Parametros!$G$8,
      "DEFICIENTE",
   IF(
      'Tablero de control'!$Z502&lt;Parametros!$D$4*Parametros!$G$7,
      "ACEPTABLE",
      IF(
        'Tablero de control'!$Z502&lt;Parametros!$D$4*Parametros!$G$6,
        "BUENO",
        IF(
          'Tablero de control'!$Z502&lt;Parametros!$D$4*Parametros!$G$5,
          "SATISFACTORIO",
          IF(
            'Tablero de control'!$Z502&gt;=Parametros!$D$4*Parametros!$G$4,
            "OPTIMO"
          )
        )
      )
    )
  )
)
)
)</f>
        <v>OPTIMO</v>
      </c>
    </row>
    <row r="503" spans="1:28" s="38" customFormat="1" ht="50.1" customHeight="1" x14ac:dyDescent="0.25">
      <c r="A503" s="286" t="s">
        <v>242</v>
      </c>
      <c r="B503" s="42" t="s">
        <v>259</v>
      </c>
      <c r="C503" s="42" t="s">
        <v>320</v>
      </c>
      <c r="D503" s="42" t="s">
        <v>361</v>
      </c>
      <c r="E503" s="42" t="s">
        <v>482</v>
      </c>
      <c r="F503" s="48">
        <v>341</v>
      </c>
      <c r="G503" s="51">
        <v>1900</v>
      </c>
      <c r="H503" s="51" t="s">
        <v>1918</v>
      </c>
      <c r="I503" s="51" t="s">
        <v>1963</v>
      </c>
      <c r="J503" s="273">
        <v>500</v>
      </c>
      <c r="K503" s="42" t="s">
        <v>1029</v>
      </c>
      <c r="L503" s="42">
        <v>3202048</v>
      </c>
      <c r="M503" s="42" t="s">
        <v>1885</v>
      </c>
      <c r="N503" s="42">
        <v>320204800</v>
      </c>
      <c r="O503" s="42" t="s">
        <v>102</v>
      </c>
      <c r="P503" s="42" t="s">
        <v>2057</v>
      </c>
      <c r="Q503" s="42" t="s">
        <v>29</v>
      </c>
      <c r="R503" s="87" t="s">
        <v>1858</v>
      </c>
      <c r="S503" s="95">
        <v>0</v>
      </c>
      <c r="T503" s="99">
        <v>2</v>
      </c>
      <c r="U503" s="80">
        <v>1</v>
      </c>
      <c r="V503" s="82" t="s">
        <v>10</v>
      </c>
      <c r="W503" s="99">
        <v>1</v>
      </c>
      <c r="X503" s="82" t="s">
        <v>10</v>
      </c>
      <c r="Y503" s="243">
        <v>1</v>
      </c>
      <c r="Z503" s="245">
        <f>IF(
'Tablero de control'!$U503="NP",
 0,
  IF(
     'Tablero de control'!$Q503&lt;&gt;"Reducción",
     'Tablero de control'!$Y503*100/'Tablero de control'!$U503,
     IF(
       'Tablero de control'!$U503&gt;='Tablero de control'!$Y503,
       100,
       IF(
         'Tablero de control'!$S503&lt;='Tablero de control'!$Y503,
         0,
         (('Tablero de control'!$S503-'Tablero de control'!$U503)-('Tablero de control'!$Y503-'Tablero de control'!$U503))*100/('Tablero de control'!$S503-'Tablero de control'!$U503)
       )
     )
   )
)</f>
        <v>100</v>
      </c>
      <c r="AA503" s="254">
        <f>IF('Tablero de control'!$Z503&gt;100,100,'Tablero de control'!$Z503)</f>
        <v>100</v>
      </c>
      <c r="AB503" s="37" t="str">
        <f>IF(
  'Tablero de control'!$U503="NP",
  "NO PROGRAMADA",
  IF(
    OR('Tablero de control'!$Y503="",'Tablero de control'!$Z503&lt;=0),
    "SIN AVANCE",
    IF(
      'Tablero de control'!$Z503&lt;Parametros!$D$4*Parametros!$G$9,
      "MUY DEFICIENTE",
    IF(
      'Tablero de control'!$Z503&lt;Parametros!$D$4*Parametros!$G$8,
      "DEFICIENTE",
   IF(
      'Tablero de control'!$Z503&lt;Parametros!$D$4*Parametros!$G$7,
      "ACEPTABLE",
      IF(
        'Tablero de control'!$Z503&lt;Parametros!$D$4*Parametros!$G$6,
        "BUENO",
        IF(
          'Tablero de control'!$Z503&lt;Parametros!$D$4*Parametros!$G$5,
          "SATISFACTORIO",
          IF(
            'Tablero de control'!$Z503&gt;=Parametros!$D$4*Parametros!$G$4,
            "OPTIMO"
          )
        )
      )
    )
  )
)
)
)</f>
        <v>OPTIMO</v>
      </c>
    </row>
    <row r="504" spans="1:28" s="38" customFormat="1" ht="50.1" customHeight="1" x14ac:dyDescent="0.25">
      <c r="A504" s="286" t="s">
        <v>242</v>
      </c>
      <c r="B504" s="42" t="s">
        <v>259</v>
      </c>
      <c r="C504" s="42" t="s">
        <v>320</v>
      </c>
      <c r="D504" s="42" t="s">
        <v>361</v>
      </c>
      <c r="E504" s="42" t="s">
        <v>482</v>
      </c>
      <c r="F504" s="48">
        <v>341</v>
      </c>
      <c r="G504" s="51">
        <v>1900</v>
      </c>
      <c r="H504" s="51" t="s">
        <v>1918</v>
      </c>
      <c r="I504" s="51" t="s">
        <v>1964</v>
      </c>
      <c r="J504" s="273">
        <v>501</v>
      </c>
      <c r="K504" s="42" t="s">
        <v>1030</v>
      </c>
      <c r="L504" s="42">
        <v>3207019</v>
      </c>
      <c r="M504" s="42" t="s">
        <v>1448</v>
      </c>
      <c r="N504" s="42">
        <v>320701900</v>
      </c>
      <c r="O504" s="42" t="s">
        <v>1762</v>
      </c>
      <c r="P504" s="42" t="s">
        <v>2058</v>
      </c>
      <c r="Q504" s="42" t="s">
        <v>30</v>
      </c>
      <c r="R504" s="82" t="s">
        <v>1858</v>
      </c>
      <c r="S504" s="100">
        <v>3</v>
      </c>
      <c r="T504" s="100">
        <v>100</v>
      </c>
      <c r="U504" s="81" t="s">
        <v>10</v>
      </c>
      <c r="V504" s="100">
        <v>25</v>
      </c>
      <c r="W504" s="100">
        <v>50</v>
      </c>
      <c r="X504" s="100">
        <v>25</v>
      </c>
      <c r="Y504" s="243">
        <v>0</v>
      </c>
      <c r="Z504" s="245">
        <f>IF(
'Tablero de control'!$U504="NP",
 0,
  IF(
     'Tablero de control'!$Q504&lt;&gt;"Reducción",
     'Tablero de control'!$Y504*100/'Tablero de control'!$U504,
     IF(
       'Tablero de control'!$U504&gt;='Tablero de control'!$Y504,
       100,
       IF(
         'Tablero de control'!$S504&lt;='Tablero de control'!$Y504,
         0,
         (('Tablero de control'!$S504-'Tablero de control'!$U504)-('Tablero de control'!$Y504-'Tablero de control'!$U504))*100/('Tablero de control'!$S504-'Tablero de control'!$U504)
       )
     )
   )
)</f>
        <v>0</v>
      </c>
      <c r="AA504" s="254">
        <f>IF('Tablero de control'!$Z504&gt;100,100,'Tablero de control'!$Z504)</f>
        <v>0</v>
      </c>
      <c r="AB504" s="37" t="str">
        <f>IF(
  'Tablero de control'!$U504="NP",
  "NO PROGRAMADA",
  IF(
    OR('Tablero de control'!$Y504="",'Tablero de control'!$Z504&lt;=0),
    "SIN AVANCE",
    IF(
      'Tablero de control'!$Z504&lt;Parametros!$D$4*Parametros!$G$9,
      "MUY DEFICIENTE",
    IF(
      'Tablero de control'!$Z504&lt;Parametros!$D$4*Parametros!$G$8,
      "DEFICIENTE",
   IF(
      'Tablero de control'!$Z504&lt;Parametros!$D$4*Parametros!$G$7,
      "ACEPTABLE",
      IF(
        'Tablero de control'!$Z504&lt;Parametros!$D$4*Parametros!$G$6,
        "BUENO",
        IF(
          'Tablero de control'!$Z504&lt;Parametros!$D$4*Parametros!$G$5,
          "SATISFACTORIO",
          IF(
            'Tablero de control'!$Z504&gt;=Parametros!$D$4*Parametros!$G$4,
            "OPTIMO"
          )
        )
      )
    )
  )
)
)
)</f>
        <v>NO PROGRAMADA</v>
      </c>
    </row>
    <row r="505" spans="1:28" s="38" customFormat="1" ht="50.1" customHeight="1" x14ac:dyDescent="0.25">
      <c r="A505" s="286" t="s">
        <v>242</v>
      </c>
      <c r="B505" s="42" t="s">
        <v>259</v>
      </c>
      <c r="C505" s="42" t="s">
        <v>321</v>
      </c>
      <c r="D505" s="42" t="s">
        <v>361</v>
      </c>
      <c r="E505" s="42" t="s">
        <v>483</v>
      </c>
      <c r="F505" s="70">
        <v>7</v>
      </c>
      <c r="G505" s="51">
        <v>10</v>
      </c>
      <c r="H505" s="51" t="s">
        <v>1918</v>
      </c>
      <c r="I505" s="51" t="s">
        <v>1965</v>
      </c>
      <c r="J505" s="273">
        <v>502</v>
      </c>
      <c r="K505" s="42" t="s">
        <v>1031</v>
      </c>
      <c r="L505" s="42" t="s">
        <v>1449</v>
      </c>
      <c r="M505" s="42" t="s">
        <v>1450</v>
      </c>
      <c r="N505" s="42">
        <v>320600205</v>
      </c>
      <c r="O505" s="42" t="s">
        <v>1763</v>
      </c>
      <c r="P505" s="42" t="s">
        <v>2059</v>
      </c>
      <c r="Q505" s="42" t="s">
        <v>29</v>
      </c>
      <c r="R505" s="87" t="s">
        <v>1858</v>
      </c>
      <c r="S505" s="99">
        <v>2</v>
      </c>
      <c r="T505" s="99">
        <v>11</v>
      </c>
      <c r="U505" s="80">
        <v>2</v>
      </c>
      <c r="V505" s="99">
        <v>3</v>
      </c>
      <c r="W505" s="99">
        <v>3</v>
      </c>
      <c r="X505" s="99">
        <v>3</v>
      </c>
      <c r="Y505" s="243">
        <v>2</v>
      </c>
      <c r="Z505" s="245">
        <f>IF(
'Tablero de control'!$U505="NP",
 0,
  IF(
     'Tablero de control'!$Q505&lt;&gt;"Reducción",
     'Tablero de control'!$Y505*100/'Tablero de control'!$U505,
     IF(
       'Tablero de control'!$U505&gt;='Tablero de control'!$Y505,
       100,
       IF(
         'Tablero de control'!$S505&lt;='Tablero de control'!$Y505,
         0,
         (('Tablero de control'!$S505-'Tablero de control'!$U505)-('Tablero de control'!$Y505-'Tablero de control'!$U505))*100/('Tablero de control'!$S505-'Tablero de control'!$U505)
       )
     )
   )
)</f>
        <v>100</v>
      </c>
      <c r="AA505" s="254">
        <f>IF('Tablero de control'!$Z505&gt;100,100,'Tablero de control'!$Z505)</f>
        <v>100</v>
      </c>
      <c r="AB505" s="37" t="str">
        <f>IF(
  'Tablero de control'!$U505="NP",
  "NO PROGRAMADA",
  IF(
    OR('Tablero de control'!$Y505="",'Tablero de control'!$Z505&lt;=0),
    "SIN AVANCE",
    IF(
      'Tablero de control'!$Z505&lt;Parametros!$D$4*Parametros!$G$9,
      "MUY DEFICIENTE",
    IF(
      'Tablero de control'!$Z505&lt;Parametros!$D$4*Parametros!$G$8,
      "DEFICIENTE",
   IF(
      'Tablero de control'!$Z505&lt;Parametros!$D$4*Parametros!$G$7,
      "ACEPTABLE",
      IF(
        'Tablero de control'!$Z505&lt;Parametros!$D$4*Parametros!$G$6,
        "BUENO",
        IF(
          'Tablero de control'!$Z505&lt;Parametros!$D$4*Parametros!$G$5,
          "SATISFACTORIO",
          IF(
            'Tablero de control'!$Z505&gt;=Parametros!$D$4*Parametros!$G$4,
            "OPTIMO"
          )
        )
      )
    )
  )
)
)
)</f>
        <v>OPTIMO</v>
      </c>
    </row>
    <row r="506" spans="1:28" s="38" customFormat="1" ht="50.1" customHeight="1" x14ac:dyDescent="0.25">
      <c r="A506" s="286" t="s">
        <v>242</v>
      </c>
      <c r="B506" s="42" t="s">
        <v>259</v>
      </c>
      <c r="C506" s="42" t="s">
        <v>321</v>
      </c>
      <c r="D506" s="42" t="s">
        <v>361</v>
      </c>
      <c r="E506" s="42" t="s">
        <v>483</v>
      </c>
      <c r="F506" s="70">
        <v>7</v>
      </c>
      <c r="G506" s="51">
        <v>10</v>
      </c>
      <c r="H506" s="51" t="s">
        <v>1918</v>
      </c>
      <c r="I506" s="51" t="s">
        <v>1965</v>
      </c>
      <c r="J506" s="273">
        <v>503</v>
      </c>
      <c r="K506" s="42" t="s">
        <v>1032</v>
      </c>
      <c r="L506" s="42">
        <v>3206016</v>
      </c>
      <c r="M506" s="42" t="s">
        <v>1451</v>
      </c>
      <c r="N506" s="42">
        <v>320601600</v>
      </c>
      <c r="O506" s="42" t="s">
        <v>1764</v>
      </c>
      <c r="P506" s="42" t="s">
        <v>2060</v>
      </c>
      <c r="Q506" s="42" t="s">
        <v>29</v>
      </c>
      <c r="R506" s="89" t="s">
        <v>1858</v>
      </c>
      <c r="S506" s="100">
        <v>40</v>
      </c>
      <c r="T506" s="100">
        <v>270</v>
      </c>
      <c r="U506" s="80">
        <v>20</v>
      </c>
      <c r="V506" s="100">
        <v>100</v>
      </c>
      <c r="W506" s="100">
        <v>100</v>
      </c>
      <c r="X506" s="100">
        <v>50</v>
      </c>
      <c r="Y506" s="243">
        <v>115</v>
      </c>
      <c r="Z506" s="245">
        <f>IF(
'Tablero de control'!$U506="NP",
 0,
  IF(
     'Tablero de control'!$Q506&lt;&gt;"Reducción",
     'Tablero de control'!$Y506*100/'Tablero de control'!$U506,
     IF(
       'Tablero de control'!$U506&gt;='Tablero de control'!$Y506,
       100,
       IF(
         'Tablero de control'!$S506&lt;='Tablero de control'!$Y506,
         0,
         (('Tablero de control'!$S506-'Tablero de control'!$U506)-('Tablero de control'!$Y506-'Tablero de control'!$U506))*100/('Tablero de control'!$S506-'Tablero de control'!$U506)
       )
     )
   )
)</f>
        <v>575</v>
      </c>
      <c r="AA506" s="254">
        <f>IF('Tablero de control'!$Z506&gt;100,100,'Tablero de control'!$Z506)</f>
        <v>100</v>
      </c>
      <c r="AB506" s="37" t="str">
        <f>IF(
  'Tablero de control'!$U506="NP",
  "NO PROGRAMADA",
  IF(
    OR('Tablero de control'!$Y506="",'Tablero de control'!$Z506&lt;=0),
    "SIN AVANCE",
    IF(
      'Tablero de control'!$Z506&lt;Parametros!$D$4*Parametros!$G$9,
      "MUY DEFICIENTE",
    IF(
      'Tablero de control'!$Z506&lt;Parametros!$D$4*Parametros!$G$8,
      "DEFICIENTE",
   IF(
      'Tablero de control'!$Z506&lt;Parametros!$D$4*Parametros!$G$7,
      "ACEPTABLE",
      IF(
        'Tablero de control'!$Z506&lt;Parametros!$D$4*Parametros!$G$6,
        "BUENO",
        IF(
          'Tablero de control'!$Z506&lt;Parametros!$D$4*Parametros!$G$5,
          "SATISFACTORIO",
          IF(
            'Tablero de control'!$Z506&gt;=Parametros!$D$4*Parametros!$G$4,
            "OPTIMO"
          )
        )
      )
    )
  )
)
)
)</f>
        <v>OPTIMO</v>
      </c>
    </row>
    <row r="507" spans="1:28" s="38" customFormat="1" ht="50.1" customHeight="1" x14ac:dyDescent="0.25">
      <c r="A507" s="286" t="s">
        <v>242</v>
      </c>
      <c r="B507" s="42" t="s">
        <v>259</v>
      </c>
      <c r="C507" s="42" t="s">
        <v>321</v>
      </c>
      <c r="D507" s="42" t="s">
        <v>361</v>
      </c>
      <c r="E507" s="42" t="s">
        <v>483</v>
      </c>
      <c r="F507" s="70">
        <v>7</v>
      </c>
      <c r="G507" s="51">
        <v>10</v>
      </c>
      <c r="H507" s="51" t="s">
        <v>1918</v>
      </c>
      <c r="I507" s="51" t="s">
        <v>1965</v>
      </c>
      <c r="J507" s="273">
        <v>504</v>
      </c>
      <c r="K507" s="42" t="s">
        <v>1033</v>
      </c>
      <c r="L507" s="42">
        <v>3206003</v>
      </c>
      <c r="M507" s="42" t="s">
        <v>1452</v>
      </c>
      <c r="N507" s="42">
        <v>320600301</v>
      </c>
      <c r="O507" s="42" t="s">
        <v>1765</v>
      </c>
      <c r="P507" s="42" t="s">
        <v>2061</v>
      </c>
      <c r="Q507" s="42" t="s">
        <v>29</v>
      </c>
      <c r="R507" s="89" t="s">
        <v>1858</v>
      </c>
      <c r="S507" s="100">
        <v>20</v>
      </c>
      <c r="T507" s="101">
        <v>200</v>
      </c>
      <c r="U507" s="80">
        <v>50</v>
      </c>
      <c r="V507" s="101">
        <v>50</v>
      </c>
      <c r="W507" s="101">
        <v>50</v>
      </c>
      <c r="X507" s="101">
        <v>50</v>
      </c>
      <c r="Y507" s="243">
        <v>1</v>
      </c>
      <c r="Z507" s="245">
        <f>IF(
'Tablero de control'!$U507="NP",
 0,
  IF(
     'Tablero de control'!$Q507&lt;&gt;"Reducción",
     'Tablero de control'!$Y507*100/'Tablero de control'!$U507,
     IF(
       'Tablero de control'!$U507&gt;='Tablero de control'!$Y507,
       100,
       IF(
         'Tablero de control'!$S507&lt;='Tablero de control'!$Y507,
         0,
         (('Tablero de control'!$S507-'Tablero de control'!$U507)-('Tablero de control'!$Y507-'Tablero de control'!$U507))*100/('Tablero de control'!$S507-'Tablero de control'!$U507)
       )
     )
   )
)</f>
        <v>2</v>
      </c>
      <c r="AA507" s="254">
        <f>IF('Tablero de control'!$Z507&gt;100,100,'Tablero de control'!$Z507)</f>
        <v>2</v>
      </c>
      <c r="AB507" s="37" t="str">
        <f>IF(
  'Tablero de control'!$U507="NP",
  "NO PROGRAMADA",
  IF(
    OR('Tablero de control'!$Y507="",'Tablero de control'!$Z507&lt;=0),
    "SIN AVANCE",
    IF(
      'Tablero de control'!$Z507&lt;Parametros!$D$4*Parametros!$G$9,
      "MUY DEFICIENTE",
    IF(
      'Tablero de control'!$Z507&lt;Parametros!$D$4*Parametros!$G$8,
      "DEFICIENTE",
   IF(
      'Tablero de control'!$Z507&lt;Parametros!$D$4*Parametros!$G$7,
      "ACEPTABLE",
      IF(
        'Tablero de control'!$Z507&lt;Parametros!$D$4*Parametros!$G$6,
        "BUENO",
        IF(
          'Tablero de control'!$Z507&lt;Parametros!$D$4*Parametros!$G$5,
          "SATISFACTORIO",
          IF(
            'Tablero de control'!$Z507&gt;=Parametros!$D$4*Parametros!$G$4,
            "OPTIMO"
          )
        )
      )
    )
  )
)
)
)</f>
        <v>MUY DEFICIENTE</v>
      </c>
    </row>
    <row r="508" spans="1:28" s="38" customFormat="1" ht="50.1" customHeight="1" x14ac:dyDescent="0.25">
      <c r="A508" s="286" t="s">
        <v>242</v>
      </c>
      <c r="B508" s="42" t="s">
        <v>259</v>
      </c>
      <c r="C508" s="42" t="s">
        <v>321</v>
      </c>
      <c r="D508" s="42" t="s">
        <v>361</v>
      </c>
      <c r="E508" s="42" t="s">
        <v>483</v>
      </c>
      <c r="F508" s="70">
        <v>7</v>
      </c>
      <c r="G508" s="51">
        <v>10</v>
      </c>
      <c r="H508" s="51" t="s">
        <v>1918</v>
      </c>
      <c r="I508" s="51" t="s">
        <v>1965</v>
      </c>
      <c r="J508" s="273">
        <v>505</v>
      </c>
      <c r="K508" s="42" t="s">
        <v>1034</v>
      </c>
      <c r="L508" s="42">
        <v>3206011</v>
      </c>
      <c r="M508" s="42" t="s">
        <v>1453</v>
      </c>
      <c r="N508" s="42">
        <v>320601100</v>
      </c>
      <c r="O508" s="42" t="s">
        <v>1766</v>
      </c>
      <c r="P508" s="42" t="s">
        <v>2062</v>
      </c>
      <c r="Q508" s="42" t="s">
        <v>29</v>
      </c>
      <c r="R508" s="113" t="s">
        <v>1858</v>
      </c>
      <c r="S508" s="100">
        <v>0</v>
      </c>
      <c r="T508" s="100">
        <v>4</v>
      </c>
      <c r="U508" s="80">
        <v>1</v>
      </c>
      <c r="V508" s="100">
        <v>1</v>
      </c>
      <c r="W508" s="100">
        <v>1</v>
      </c>
      <c r="X508" s="100">
        <v>1</v>
      </c>
      <c r="Y508" s="244">
        <v>0</v>
      </c>
      <c r="Z508" s="245">
        <f>IF(
'Tablero de control'!$U508="NP",
 0,
  IF(
     'Tablero de control'!$Q508&lt;&gt;"Reducción",
     'Tablero de control'!$Y508*100/'Tablero de control'!$U508,
     IF(
       'Tablero de control'!$U508&gt;='Tablero de control'!$Y508,
       100,
       IF(
         'Tablero de control'!$S508&lt;='Tablero de control'!$Y508,
         0,
         (('Tablero de control'!$S508-'Tablero de control'!$U508)-('Tablero de control'!$Y508-'Tablero de control'!$U508))*100/('Tablero de control'!$S508-'Tablero de control'!$U508)
       )
     )
   )
)</f>
        <v>0</v>
      </c>
      <c r="AA508" s="254">
        <f>IF('Tablero de control'!$Z508&gt;100,100,'Tablero de control'!$Z508)</f>
        <v>0</v>
      </c>
      <c r="AB508" s="37" t="str">
        <f>IF(
  'Tablero de control'!$U508="NP",
  "NO PROGRAMADA",
  IF(
    OR('Tablero de control'!$Y508="",'Tablero de control'!$Z508&lt;=0),
    "SIN AVANCE",
    IF(
      'Tablero de control'!$Z508&lt;Parametros!$D$4*Parametros!$G$9,
      "MUY DEFICIENTE",
    IF(
      'Tablero de control'!$Z508&lt;Parametros!$D$4*Parametros!$G$8,
      "DEFICIENTE",
   IF(
      'Tablero de control'!$Z508&lt;Parametros!$D$4*Parametros!$G$7,
      "ACEPTABLE",
      IF(
        'Tablero de control'!$Z508&lt;Parametros!$D$4*Parametros!$G$6,
        "BUENO",
        IF(
          'Tablero de control'!$Z508&lt;Parametros!$D$4*Parametros!$G$5,
          "SATISFACTORIO",
          IF(
            'Tablero de control'!$Z508&gt;=Parametros!$D$4*Parametros!$G$4,
            "OPTIMO"
          )
        )
      )
    )
  )
)
)
)</f>
        <v>SIN AVANCE</v>
      </c>
    </row>
    <row r="509" spans="1:28" s="38" customFormat="1" ht="50.1" customHeight="1" x14ac:dyDescent="0.25">
      <c r="A509" s="286" t="s">
        <v>242</v>
      </c>
      <c r="B509" s="42" t="s">
        <v>259</v>
      </c>
      <c r="C509" s="42" t="s">
        <v>321</v>
      </c>
      <c r="D509" s="42" t="s">
        <v>361</v>
      </c>
      <c r="E509" s="42" t="s">
        <v>483</v>
      </c>
      <c r="F509" s="70">
        <v>7</v>
      </c>
      <c r="G509" s="51">
        <v>10</v>
      </c>
      <c r="H509" s="51" t="s">
        <v>1918</v>
      </c>
      <c r="I509" s="51" t="s">
        <v>1965</v>
      </c>
      <c r="J509" s="273">
        <v>506</v>
      </c>
      <c r="K509" s="42" t="s">
        <v>1035</v>
      </c>
      <c r="L509" s="42">
        <v>3206004</v>
      </c>
      <c r="M509" s="42" t="s">
        <v>1454</v>
      </c>
      <c r="N509" s="42">
        <v>320600400</v>
      </c>
      <c r="O509" s="42" t="s">
        <v>1767</v>
      </c>
      <c r="P509" s="42" t="s">
        <v>2063</v>
      </c>
      <c r="Q509" s="42" t="s">
        <v>30</v>
      </c>
      <c r="R509" s="82" t="s">
        <v>1858</v>
      </c>
      <c r="S509" s="96">
        <v>0</v>
      </c>
      <c r="T509" s="96">
        <v>400</v>
      </c>
      <c r="U509" s="80">
        <v>100</v>
      </c>
      <c r="V509" s="96">
        <v>100</v>
      </c>
      <c r="W509" s="96">
        <v>100</v>
      </c>
      <c r="X509" s="96">
        <v>100</v>
      </c>
      <c r="Y509" s="244">
        <v>350</v>
      </c>
      <c r="Z509" s="245">
        <f>IF(
'Tablero de control'!$U509="NP",
 0,
  IF(
     'Tablero de control'!$Q509&lt;&gt;"Reducción",
     'Tablero de control'!$Y509*100/'Tablero de control'!$U509,
     IF(
       'Tablero de control'!$U509&gt;='Tablero de control'!$Y509,
       100,
       IF(
         'Tablero de control'!$S509&lt;='Tablero de control'!$Y509,
         0,
         (('Tablero de control'!$S509-'Tablero de control'!$U509)-('Tablero de control'!$Y509-'Tablero de control'!$U509))*100/('Tablero de control'!$S509-'Tablero de control'!$U509)
       )
     )
   )
)</f>
        <v>350</v>
      </c>
      <c r="AA509" s="254">
        <f>IF('Tablero de control'!$Z509&gt;100,100,'Tablero de control'!$Z509)</f>
        <v>100</v>
      </c>
      <c r="AB509" s="37" t="str">
        <f>IF(
  'Tablero de control'!$U509="NP",
  "NO PROGRAMADA",
  IF(
    OR('Tablero de control'!$Y509="",'Tablero de control'!$Z509&lt;=0),
    "SIN AVANCE",
    IF(
      'Tablero de control'!$Z509&lt;Parametros!$D$4*Parametros!$G$9,
      "MUY DEFICIENTE",
    IF(
      'Tablero de control'!$Z509&lt;Parametros!$D$4*Parametros!$G$8,
      "DEFICIENTE",
   IF(
      'Tablero de control'!$Z509&lt;Parametros!$D$4*Parametros!$G$7,
      "ACEPTABLE",
      IF(
        'Tablero de control'!$Z509&lt;Parametros!$D$4*Parametros!$G$6,
        "BUENO",
        IF(
          'Tablero de control'!$Z509&lt;Parametros!$D$4*Parametros!$G$5,
          "SATISFACTORIO",
          IF(
            'Tablero de control'!$Z509&gt;=Parametros!$D$4*Parametros!$G$4,
            "OPTIMO"
          )
        )
      )
    )
  )
)
)
)</f>
        <v>OPTIMO</v>
      </c>
    </row>
    <row r="510" spans="1:28" s="38" customFormat="1" ht="50.1" customHeight="1" x14ac:dyDescent="0.25">
      <c r="A510" s="286" t="s">
        <v>242</v>
      </c>
      <c r="B510" s="42" t="s">
        <v>259</v>
      </c>
      <c r="C510" s="42" t="s">
        <v>322</v>
      </c>
      <c r="D510" s="42" t="s">
        <v>361</v>
      </c>
      <c r="E510" s="42" t="s">
        <v>484</v>
      </c>
      <c r="F510" s="48" t="s">
        <v>9</v>
      </c>
      <c r="G510" s="48">
        <v>6</v>
      </c>
      <c r="H510" s="48" t="s">
        <v>1918</v>
      </c>
      <c r="I510" s="48" t="s">
        <v>1963</v>
      </c>
      <c r="J510" s="273">
        <v>507</v>
      </c>
      <c r="K510" s="42" t="s">
        <v>1036</v>
      </c>
      <c r="L510" s="42">
        <v>3208006</v>
      </c>
      <c r="M510" s="42" t="s">
        <v>1455</v>
      </c>
      <c r="N510" s="42">
        <v>320800600</v>
      </c>
      <c r="O510" s="42" t="s">
        <v>1768</v>
      </c>
      <c r="P510" s="42" t="s">
        <v>2064</v>
      </c>
      <c r="Q510" s="42" t="s">
        <v>29</v>
      </c>
      <c r="R510" s="102" t="s">
        <v>1858</v>
      </c>
      <c r="S510" s="95">
        <v>0</v>
      </c>
      <c r="T510" s="95">
        <v>60</v>
      </c>
      <c r="U510" s="80">
        <v>5</v>
      </c>
      <c r="V510" s="95">
        <v>20</v>
      </c>
      <c r="W510" s="95">
        <v>20</v>
      </c>
      <c r="X510" s="95">
        <v>15</v>
      </c>
      <c r="Y510" s="244">
        <v>7</v>
      </c>
      <c r="Z510" s="245">
        <f>IF(
'Tablero de control'!$U510="NP",
 0,
  IF(
     'Tablero de control'!$Q510&lt;&gt;"Reducción",
     'Tablero de control'!$Y510*100/'Tablero de control'!$U510,
     IF(
       'Tablero de control'!$U510&gt;='Tablero de control'!$Y510,
       100,
       IF(
         'Tablero de control'!$S510&lt;='Tablero de control'!$Y510,
         0,
         (('Tablero de control'!$S510-'Tablero de control'!$U510)-('Tablero de control'!$Y510-'Tablero de control'!$U510))*100/('Tablero de control'!$S510-'Tablero de control'!$U510)
       )
     )
   )
)</f>
        <v>140</v>
      </c>
      <c r="AA510" s="254">
        <f>IF('Tablero de control'!$Z510&gt;100,100,'Tablero de control'!$Z510)</f>
        <v>100</v>
      </c>
      <c r="AB510" s="37" t="str">
        <f>IF(
  'Tablero de control'!$U510="NP",
  "NO PROGRAMADA",
  IF(
    OR('Tablero de control'!$Y510="",'Tablero de control'!$Z510&lt;=0),
    "SIN AVANCE",
    IF(
      'Tablero de control'!$Z510&lt;Parametros!$D$4*Parametros!$G$9,
      "MUY DEFICIENTE",
    IF(
      'Tablero de control'!$Z510&lt;Parametros!$D$4*Parametros!$G$8,
      "DEFICIENTE",
   IF(
      'Tablero de control'!$Z510&lt;Parametros!$D$4*Parametros!$G$7,
      "ACEPTABLE",
      IF(
        'Tablero de control'!$Z510&lt;Parametros!$D$4*Parametros!$G$6,
        "BUENO",
        IF(
          'Tablero de control'!$Z510&lt;Parametros!$D$4*Parametros!$G$5,
          "SATISFACTORIO",
          IF(
            'Tablero de control'!$Z510&gt;=Parametros!$D$4*Parametros!$G$4,
            "OPTIMO"
          )
        )
      )
    )
  )
)
)
)</f>
        <v>OPTIMO</v>
      </c>
    </row>
    <row r="511" spans="1:28" s="38" customFormat="1" ht="50.1" customHeight="1" x14ac:dyDescent="0.25">
      <c r="A511" s="286" t="s">
        <v>242</v>
      </c>
      <c r="B511" s="42" t="s">
        <v>259</v>
      </c>
      <c r="C511" s="42" t="s">
        <v>322</v>
      </c>
      <c r="D511" s="42" t="s">
        <v>361</v>
      </c>
      <c r="E511" s="42" t="s">
        <v>484</v>
      </c>
      <c r="F511" s="48" t="s">
        <v>9</v>
      </c>
      <c r="G511" s="48">
        <v>6</v>
      </c>
      <c r="H511" s="48" t="s">
        <v>1918</v>
      </c>
      <c r="I511" s="48" t="s">
        <v>1963</v>
      </c>
      <c r="J511" s="273">
        <v>508</v>
      </c>
      <c r="K511" s="42" t="s">
        <v>1037</v>
      </c>
      <c r="L511" s="42">
        <v>3208006</v>
      </c>
      <c r="M511" s="42" t="s">
        <v>1455</v>
      </c>
      <c r="N511" s="42">
        <v>320800600</v>
      </c>
      <c r="O511" s="42" t="s">
        <v>1769</v>
      </c>
      <c r="P511" s="42" t="s">
        <v>2065</v>
      </c>
      <c r="Q511" s="42" t="s">
        <v>29</v>
      </c>
      <c r="R511" s="102" t="s">
        <v>1858</v>
      </c>
      <c r="S511" s="96">
        <v>0</v>
      </c>
      <c r="T511" s="96">
        <v>4</v>
      </c>
      <c r="U511" s="80">
        <v>1</v>
      </c>
      <c r="V511" s="96">
        <v>1</v>
      </c>
      <c r="W511" s="96">
        <v>1</v>
      </c>
      <c r="X511" s="96">
        <v>1</v>
      </c>
      <c r="Y511" s="244">
        <v>1</v>
      </c>
      <c r="Z511" s="245">
        <f>IF(
'Tablero de control'!$U511="NP",
 0,
  IF(
     'Tablero de control'!$Q511&lt;&gt;"Reducción",
     'Tablero de control'!$Y511*100/'Tablero de control'!$U511,
     IF(
       'Tablero de control'!$U511&gt;='Tablero de control'!$Y511,
       100,
       IF(
         'Tablero de control'!$S511&lt;='Tablero de control'!$Y511,
         0,
         (('Tablero de control'!$S511-'Tablero de control'!$U511)-('Tablero de control'!$Y511-'Tablero de control'!$U511))*100/('Tablero de control'!$S511-'Tablero de control'!$U511)
       )
     )
   )
)</f>
        <v>100</v>
      </c>
      <c r="AA511" s="254">
        <f>IF('Tablero de control'!$Z511&gt;100,100,'Tablero de control'!$Z511)</f>
        <v>100</v>
      </c>
      <c r="AB511" s="37" t="str">
        <f>IF(
  'Tablero de control'!$U511="NP",
  "NO PROGRAMADA",
  IF(
    OR('Tablero de control'!$Y511="",'Tablero de control'!$Z511&lt;=0),
    "SIN AVANCE",
    IF(
      'Tablero de control'!$Z511&lt;Parametros!$D$4*Parametros!$G$9,
      "MUY DEFICIENTE",
    IF(
      'Tablero de control'!$Z511&lt;Parametros!$D$4*Parametros!$G$8,
      "DEFICIENTE",
   IF(
      'Tablero de control'!$Z511&lt;Parametros!$D$4*Parametros!$G$7,
      "ACEPTABLE",
      IF(
        'Tablero de control'!$Z511&lt;Parametros!$D$4*Parametros!$G$6,
        "BUENO",
        IF(
          'Tablero de control'!$Z511&lt;Parametros!$D$4*Parametros!$G$5,
          "SATISFACTORIO",
          IF(
            'Tablero de control'!$Z511&gt;=Parametros!$D$4*Parametros!$G$4,
            "OPTIMO"
          )
        )
      )
    )
  )
)
)
)</f>
        <v>OPTIMO</v>
      </c>
    </row>
    <row r="512" spans="1:28" s="38" customFormat="1" ht="50.1" customHeight="1" x14ac:dyDescent="0.25">
      <c r="A512" s="286" t="s">
        <v>242</v>
      </c>
      <c r="B512" s="42" t="s">
        <v>259</v>
      </c>
      <c r="C512" s="42" t="s">
        <v>322</v>
      </c>
      <c r="D512" s="42" t="s">
        <v>361</v>
      </c>
      <c r="E512" s="42" t="s">
        <v>484</v>
      </c>
      <c r="F512" s="48" t="s">
        <v>9</v>
      </c>
      <c r="G512" s="48">
        <v>6</v>
      </c>
      <c r="H512" s="48" t="s">
        <v>1918</v>
      </c>
      <c r="I512" s="48" t="s">
        <v>1963</v>
      </c>
      <c r="J512" s="273">
        <v>509</v>
      </c>
      <c r="K512" s="42" t="s">
        <v>1038</v>
      </c>
      <c r="L512" s="42">
        <v>3208007</v>
      </c>
      <c r="M512" s="42" t="s">
        <v>1456</v>
      </c>
      <c r="N512" s="42">
        <v>320800701</v>
      </c>
      <c r="O512" s="42" t="s">
        <v>1770</v>
      </c>
      <c r="P512" s="42" t="s">
        <v>2066</v>
      </c>
      <c r="Q512" s="42" t="s">
        <v>29</v>
      </c>
      <c r="R512" s="102" t="s">
        <v>1858</v>
      </c>
      <c r="S512" s="95">
        <v>0</v>
      </c>
      <c r="T512" s="95">
        <v>4</v>
      </c>
      <c r="U512" s="80">
        <v>1</v>
      </c>
      <c r="V512" s="95">
        <v>1</v>
      </c>
      <c r="W512" s="95">
        <v>1</v>
      </c>
      <c r="X512" s="95">
        <v>1</v>
      </c>
      <c r="Y512" s="281">
        <v>2</v>
      </c>
      <c r="Z512" s="245">
        <f>IF(
'Tablero de control'!$U512="NP",
 0,
  IF(
     'Tablero de control'!$Q512&lt;&gt;"Reducción",
     'Tablero de control'!$Y512*100/'Tablero de control'!$U512,
     IF(
       'Tablero de control'!$U512&gt;='Tablero de control'!$Y512,
       100,
       IF(
         'Tablero de control'!$S512&lt;='Tablero de control'!$Y512,
         0,
         (('Tablero de control'!$S512-'Tablero de control'!$U512)-('Tablero de control'!$Y512-'Tablero de control'!$U512))*100/('Tablero de control'!$S512-'Tablero de control'!$U512)
       )
     )
   )
)</f>
        <v>200</v>
      </c>
      <c r="AA512" s="254">
        <f>IF('Tablero de control'!$Z512&gt;100,100,'Tablero de control'!$Z512)</f>
        <v>100</v>
      </c>
      <c r="AB512" s="37" t="str">
        <f>IF(
  'Tablero de control'!$U512="NP",
  "NO PROGRAMADA",
  IF(
    OR('Tablero de control'!$Y512="",'Tablero de control'!$Z512&lt;=0),
    "SIN AVANCE",
    IF(
      'Tablero de control'!$Z512&lt;Parametros!$D$4*Parametros!$G$9,
      "MUY DEFICIENTE",
    IF(
      'Tablero de control'!$Z512&lt;Parametros!$D$4*Parametros!$G$8,
      "DEFICIENTE",
   IF(
      'Tablero de control'!$Z512&lt;Parametros!$D$4*Parametros!$G$7,
      "ACEPTABLE",
      IF(
        'Tablero de control'!$Z512&lt;Parametros!$D$4*Parametros!$G$6,
        "BUENO",
        IF(
          'Tablero de control'!$Z512&lt;Parametros!$D$4*Parametros!$G$5,
          "SATISFACTORIO",
          IF(
            'Tablero de control'!$Z512&gt;=Parametros!$D$4*Parametros!$G$4,
            "OPTIMO"
          )
        )
      )
    )
  )
)
)
)</f>
        <v>OPTIMO</v>
      </c>
    </row>
    <row r="513" spans="1:28" s="38" customFormat="1" ht="50.1" customHeight="1" x14ac:dyDescent="0.25">
      <c r="A513" s="286" t="s">
        <v>242</v>
      </c>
      <c r="B513" s="42" t="s">
        <v>259</v>
      </c>
      <c r="C513" s="42" t="s">
        <v>322</v>
      </c>
      <c r="D513" s="42" t="s">
        <v>361</v>
      </c>
      <c r="E513" s="42" t="s">
        <v>484</v>
      </c>
      <c r="F513" s="48" t="s">
        <v>9</v>
      </c>
      <c r="G513" s="48">
        <v>6</v>
      </c>
      <c r="H513" s="48" t="s">
        <v>1918</v>
      </c>
      <c r="I513" s="48" t="s">
        <v>1963</v>
      </c>
      <c r="J513" s="273">
        <v>510</v>
      </c>
      <c r="K513" s="42" t="s">
        <v>1039</v>
      </c>
      <c r="L513" s="42">
        <v>3208009</v>
      </c>
      <c r="M513" s="42" t="s">
        <v>1457</v>
      </c>
      <c r="N513" s="42">
        <v>320800900</v>
      </c>
      <c r="O513" s="42" t="s">
        <v>1771</v>
      </c>
      <c r="P513" s="42" t="s">
        <v>2067</v>
      </c>
      <c r="Q513" s="42" t="s">
        <v>29</v>
      </c>
      <c r="R513" s="102" t="s">
        <v>1858</v>
      </c>
      <c r="S513" s="102">
        <v>0</v>
      </c>
      <c r="T513" s="102">
        <v>2</v>
      </c>
      <c r="U513" s="81" t="s">
        <v>10</v>
      </c>
      <c r="V513" s="102">
        <v>1</v>
      </c>
      <c r="W513" s="102">
        <v>1</v>
      </c>
      <c r="X513" s="81" t="s">
        <v>10</v>
      </c>
      <c r="Y513" s="243">
        <v>1</v>
      </c>
      <c r="Z513" s="245">
        <f>IF(
'Tablero de control'!$U513="NP",
 0,
  IF(
     'Tablero de control'!$Q513&lt;&gt;"Reducción",
     'Tablero de control'!$Y513*100/'Tablero de control'!$U513,
     IF(
       'Tablero de control'!$U513&gt;='Tablero de control'!$Y513,
       100,
       IF(
         'Tablero de control'!$S513&lt;='Tablero de control'!$Y513,
         0,
         (('Tablero de control'!$S513-'Tablero de control'!$U513)-('Tablero de control'!$Y513-'Tablero de control'!$U513))*100/('Tablero de control'!$S513-'Tablero de control'!$U513)
       )
     )
   )
)</f>
        <v>0</v>
      </c>
      <c r="AA513" s="254">
        <f>IF('Tablero de control'!$Z513&gt;100,100,'Tablero de control'!$Z513)</f>
        <v>0</v>
      </c>
      <c r="AB513" s="37" t="str">
        <f>IF(
  'Tablero de control'!$U513="NP",
  "NO PROGRAMADA",
  IF(
    OR('Tablero de control'!$Y513="",'Tablero de control'!$Z513&lt;=0),
    "SIN AVANCE",
    IF(
      'Tablero de control'!$Z513&lt;Parametros!$D$4*Parametros!$G$9,
      "MUY DEFICIENTE",
    IF(
      'Tablero de control'!$Z513&lt;Parametros!$D$4*Parametros!$G$8,
      "DEFICIENTE",
   IF(
      'Tablero de control'!$Z513&lt;Parametros!$D$4*Parametros!$G$7,
      "ACEPTABLE",
      IF(
        'Tablero de control'!$Z513&lt;Parametros!$D$4*Parametros!$G$6,
        "BUENO",
        IF(
          'Tablero de control'!$Z513&lt;Parametros!$D$4*Parametros!$G$5,
          "SATISFACTORIO",
          IF(
            'Tablero de control'!$Z513&gt;=Parametros!$D$4*Parametros!$G$4,
            "OPTIMO"
          )
        )
      )
    )
  )
)
)
)</f>
        <v>NO PROGRAMADA</v>
      </c>
    </row>
    <row r="514" spans="1:28" s="38" customFormat="1" ht="50.1" customHeight="1" x14ac:dyDescent="0.25">
      <c r="A514" s="286" t="s">
        <v>242</v>
      </c>
      <c r="B514" s="42" t="s">
        <v>259</v>
      </c>
      <c r="C514" s="42" t="s">
        <v>323</v>
      </c>
      <c r="D514" s="42" t="s">
        <v>361</v>
      </c>
      <c r="E514" s="42" t="s">
        <v>485</v>
      </c>
      <c r="F514" s="47">
        <v>9</v>
      </c>
      <c r="G514" s="47">
        <v>14</v>
      </c>
      <c r="H514" s="83" t="s">
        <v>1906</v>
      </c>
      <c r="I514" s="47" t="s">
        <v>1966</v>
      </c>
      <c r="J514" s="273">
        <v>511</v>
      </c>
      <c r="K514" s="42" t="s">
        <v>1040</v>
      </c>
      <c r="L514" s="42">
        <v>4501061</v>
      </c>
      <c r="M514" s="42" t="s">
        <v>1458</v>
      </c>
      <c r="N514" s="42">
        <v>450106103</v>
      </c>
      <c r="O514" s="42" t="s">
        <v>1772</v>
      </c>
      <c r="P514" s="42" t="s">
        <v>2068</v>
      </c>
      <c r="Q514" s="42" t="s">
        <v>29</v>
      </c>
      <c r="R514" s="87" t="s">
        <v>1858</v>
      </c>
      <c r="S514" s="99">
        <v>13000</v>
      </c>
      <c r="T514" s="99">
        <v>14000</v>
      </c>
      <c r="U514" s="80">
        <v>1316</v>
      </c>
      <c r="V514" s="99">
        <v>5216</v>
      </c>
      <c r="W514" s="99">
        <v>6117</v>
      </c>
      <c r="X514" s="99">
        <v>1351</v>
      </c>
      <c r="Y514" s="244">
        <v>1852</v>
      </c>
      <c r="Z514" s="245">
        <f>IF(
'Tablero de control'!$U514="NP",
 0,
  IF(
     'Tablero de control'!$Q514&lt;&gt;"Reducción",
     'Tablero de control'!$Y514*100/'Tablero de control'!$U514,
     IF(
       'Tablero de control'!$U514&gt;='Tablero de control'!$Y514,
       100,
       IF(
         'Tablero de control'!$S514&lt;='Tablero de control'!$Y514,
         0,
         (('Tablero de control'!$S514-'Tablero de control'!$U514)-('Tablero de control'!$Y514-'Tablero de control'!$U514))*100/('Tablero de control'!$S514-'Tablero de control'!$U514)
       )
     )
   )
)</f>
        <v>140.72948328267478</v>
      </c>
      <c r="AA514" s="254">
        <f>IF('Tablero de control'!$Z514&gt;100,100,'Tablero de control'!$Z514)</f>
        <v>100</v>
      </c>
      <c r="AB514" s="37" t="str">
        <f>IF(
  'Tablero de control'!$U514="NP",
  "NO PROGRAMADA",
  IF(
    OR('Tablero de control'!$Y514="",'Tablero de control'!$Z514&lt;=0),
    "SIN AVANCE",
    IF(
      'Tablero de control'!$Z514&lt;Parametros!$D$4*Parametros!$G$9,
      "MUY DEFICIENTE",
    IF(
      'Tablero de control'!$Z514&lt;Parametros!$D$4*Parametros!$G$8,
      "DEFICIENTE",
   IF(
      'Tablero de control'!$Z514&lt;Parametros!$D$4*Parametros!$G$7,
      "ACEPTABLE",
      IF(
        'Tablero de control'!$Z514&lt;Parametros!$D$4*Parametros!$G$6,
        "BUENO",
        IF(
          'Tablero de control'!$Z514&lt;Parametros!$D$4*Parametros!$G$5,
          "SATISFACTORIO",
          IF(
            'Tablero de control'!$Z514&gt;=Parametros!$D$4*Parametros!$G$4,
            "OPTIMO"
          )
        )
      )
    )
  )
)
)
)</f>
        <v>OPTIMO</v>
      </c>
    </row>
    <row r="515" spans="1:28" s="38" customFormat="1" ht="50.1" customHeight="1" x14ac:dyDescent="0.25">
      <c r="A515" s="286" t="s">
        <v>242</v>
      </c>
      <c r="B515" s="42" t="s">
        <v>259</v>
      </c>
      <c r="C515" s="42" t="s">
        <v>323</v>
      </c>
      <c r="D515" s="42" t="s">
        <v>361</v>
      </c>
      <c r="E515" s="42" t="s">
        <v>485</v>
      </c>
      <c r="F515" s="47">
        <v>9</v>
      </c>
      <c r="G515" s="47">
        <v>14</v>
      </c>
      <c r="H515" s="83" t="s">
        <v>1906</v>
      </c>
      <c r="I515" s="47" t="s">
        <v>1966</v>
      </c>
      <c r="J515" s="273">
        <v>512</v>
      </c>
      <c r="K515" s="42" t="s">
        <v>1041</v>
      </c>
      <c r="L515" s="42">
        <v>4501048</v>
      </c>
      <c r="M515" s="42" t="s">
        <v>139</v>
      </c>
      <c r="N515" s="42">
        <v>450104800</v>
      </c>
      <c r="O515" s="42" t="s">
        <v>161</v>
      </c>
      <c r="P515" s="42" t="s">
        <v>2069</v>
      </c>
      <c r="Q515" s="42" t="s">
        <v>29</v>
      </c>
      <c r="R515" s="87" t="s">
        <v>1858</v>
      </c>
      <c r="S515" s="103">
        <v>2</v>
      </c>
      <c r="T515" s="99">
        <v>10</v>
      </c>
      <c r="U515" s="80">
        <v>1</v>
      </c>
      <c r="V515" s="99">
        <v>3</v>
      </c>
      <c r="W515" s="99">
        <v>3</v>
      </c>
      <c r="X515" s="99">
        <v>3</v>
      </c>
      <c r="Y515" s="244">
        <v>2</v>
      </c>
      <c r="Z515" s="245">
        <f>IF(
'Tablero de control'!$U515="NP",
 0,
  IF(
     'Tablero de control'!$Q515&lt;&gt;"Reducción",
     'Tablero de control'!$Y515*100/'Tablero de control'!$U515,
     IF(
       'Tablero de control'!$U515&gt;='Tablero de control'!$Y515,
       100,
       IF(
         'Tablero de control'!$S515&lt;='Tablero de control'!$Y515,
         0,
         (('Tablero de control'!$S515-'Tablero de control'!$U515)-('Tablero de control'!$Y515-'Tablero de control'!$U515))*100/('Tablero de control'!$S515-'Tablero de control'!$U515)
       )
     )
   )
)</f>
        <v>200</v>
      </c>
      <c r="AA515" s="254">
        <f>IF('Tablero de control'!$Z515&gt;100,100,'Tablero de control'!$Z515)</f>
        <v>100</v>
      </c>
      <c r="AB515" s="37" t="str">
        <f>IF(
  'Tablero de control'!$U515="NP",
  "NO PROGRAMADA",
  IF(
    OR('Tablero de control'!$Y515="",'Tablero de control'!$Z515&lt;=0),
    "SIN AVANCE",
    IF(
      'Tablero de control'!$Z515&lt;Parametros!$D$4*Parametros!$G$9,
      "MUY DEFICIENTE",
    IF(
      'Tablero de control'!$Z515&lt;Parametros!$D$4*Parametros!$G$8,
      "DEFICIENTE",
   IF(
      'Tablero de control'!$Z515&lt;Parametros!$D$4*Parametros!$G$7,
      "ACEPTABLE",
      IF(
        'Tablero de control'!$Z515&lt;Parametros!$D$4*Parametros!$G$6,
        "BUENO",
        IF(
          'Tablero de control'!$Z515&lt;Parametros!$D$4*Parametros!$G$5,
          "SATISFACTORIO",
          IF(
            'Tablero de control'!$Z515&gt;=Parametros!$D$4*Parametros!$G$4,
            "OPTIMO"
          )
        )
      )
    )
  )
)
)
)</f>
        <v>OPTIMO</v>
      </c>
    </row>
    <row r="516" spans="1:28" s="38" customFormat="1" ht="50.1" customHeight="1" x14ac:dyDescent="0.25">
      <c r="A516" s="286" t="s">
        <v>242</v>
      </c>
      <c r="B516" s="42" t="s">
        <v>259</v>
      </c>
      <c r="C516" s="42" t="s">
        <v>323</v>
      </c>
      <c r="D516" s="42" t="s">
        <v>361</v>
      </c>
      <c r="E516" s="42" t="s">
        <v>485</v>
      </c>
      <c r="F516" s="47">
        <v>9</v>
      </c>
      <c r="G516" s="47">
        <v>14</v>
      </c>
      <c r="H516" s="83" t="s">
        <v>1906</v>
      </c>
      <c r="I516" s="47" t="s">
        <v>1966</v>
      </c>
      <c r="J516" s="273">
        <v>513</v>
      </c>
      <c r="K516" s="42" t="s">
        <v>1042</v>
      </c>
      <c r="L516" s="42">
        <v>4501060</v>
      </c>
      <c r="M516" s="42" t="s">
        <v>1459</v>
      </c>
      <c r="N516" s="42">
        <v>450106000</v>
      </c>
      <c r="O516" s="42" t="s">
        <v>1459</v>
      </c>
      <c r="P516" s="42" t="s">
        <v>2070</v>
      </c>
      <c r="Q516" s="42" t="s">
        <v>29</v>
      </c>
      <c r="R516" s="87" t="s">
        <v>1858</v>
      </c>
      <c r="S516" s="247">
        <v>0</v>
      </c>
      <c r="T516" s="248">
        <v>2</v>
      </c>
      <c r="U516" s="80" t="s">
        <v>10</v>
      </c>
      <c r="V516" s="247">
        <v>1</v>
      </c>
      <c r="W516" s="247">
        <v>1</v>
      </c>
      <c r="X516" s="82" t="s">
        <v>10</v>
      </c>
      <c r="Y516" s="244">
        <v>1</v>
      </c>
      <c r="Z516" s="245">
        <f>IF(
'Tablero de control'!$U516="NP",
 0,
  IF(
     'Tablero de control'!$Q516&lt;&gt;"Reducción",
     'Tablero de control'!$Y516*100/'Tablero de control'!$U516,
     IF(
       'Tablero de control'!$U516&gt;='Tablero de control'!$Y516,
       100,
       IF(
         'Tablero de control'!$S516&lt;='Tablero de control'!$Y516,
         0,
         (('Tablero de control'!$S516-'Tablero de control'!$U516)-('Tablero de control'!$Y516-'Tablero de control'!$U516))*100/('Tablero de control'!$S516-'Tablero de control'!$U516)
       )
     )
   )
)</f>
        <v>0</v>
      </c>
      <c r="AA516" s="254">
        <f>IF('Tablero de control'!$Z516&gt;100,100,'Tablero de control'!$Z516)</f>
        <v>0</v>
      </c>
      <c r="AB516" s="37" t="str">
        <f>IF(
  'Tablero de control'!$U516="NP",
  "NO PROGRAMADA",
  IF(
    OR('Tablero de control'!$Y516="",'Tablero de control'!$Z516&lt;=0),
    "SIN AVANCE",
    IF(
      'Tablero de control'!$Z516&lt;Parametros!$D$4*Parametros!$G$9,
      "MUY DEFICIENTE",
    IF(
      'Tablero de control'!$Z516&lt;Parametros!$D$4*Parametros!$G$8,
      "DEFICIENTE",
   IF(
      'Tablero de control'!$Z516&lt;Parametros!$D$4*Parametros!$G$7,
      "ACEPTABLE",
      IF(
        'Tablero de control'!$Z516&lt;Parametros!$D$4*Parametros!$G$6,
        "BUENO",
        IF(
          'Tablero de control'!$Z516&lt;Parametros!$D$4*Parametros!$G$5,
          "SATISFACTORIO",
          IF(
            'Tablero de control'!$Z516&gt;=Parametros!$D$4*Parametros!$G$4,
            "OPTIMO"
          )
        )
      )
    )
  )
)
)
)</f>
        <v>NO PROGRAMADA</v>
      </c>
    </row>
    <row r="517" spans="1:28" s="38" customFormat="1" ht="50.1" customHeight="1" x14ac:dyDescent="0.25">
      <c r="A517" s="286" t="s">
        <v>242</v>
      </c>
      <c r="B517" s="42" t="s">
        <v>259</v>
      </c>
      <c r="C517" s="42" t="s">
        <v>323</v>
      </c>
      <c r="D517" s="42" t="s">
        <v>361</v>
      </c>
      <c r="E517" s="42" t="s">
        <v>485</v>
      </c>
      <c r="F517" s="47">
        <v>9</v>
      </c>
      <c r="G517" s="47">
        <v>14</v>
      </c>
      <c r="H517" s="83" t="s">
        <v>1906</v>
      </c>
      <c r="I517" s="47" t="s">
        <v>1966</v>
      </c>
      <c r="J517" s="273">
        <v>514</v>
      </c>
      <c r="K517" s="42" t="s">
        <v>1043</v>
      </c>
      <c r="L517" s="42">
        <v>4501026</v>
      </c>
      <c r="M517" s="42" t="s">
        <v>1886</v>
      </c>
      <c r="N517" s="42">
        <v>450102601</v>
      </c>
      <c r="O517" s="42" t="s">
        <v>157</v>
      </c>
      <c r="P517" s="42" t="s">
        <v>2071</v>
      </c>
      <c r="Q517" s="42" t="s">
        <v>29</v>
      </c>
      <c r="R517" s="87" t="s">
        <v>1858</v>
      </c>
      <c r="S517" s="103">
        <v>0</v>
      </c>
      <c r="T517" s="99">
        <v>1</v>
      </c>
      <c r="U517" s="81" t="s">
        <v>10</v>
      </c>
      <c r="V517" s="99">
        <v>1</v>
      </c>
      <c r="W517" s="81" t="s">
        <v>10</v>
      </c>
      <c r="X517" s="81" t="s">
        <v>10</v>
      </c>
      <c r="Y517" s="244">
        <v>0</v>
      </c>
      <c r="Z517" s="245">
        <f>IF(
'Tablero de control'!$U517="NP",
 0,
  IF(
     'Tablero de control'!$Q517&lt;&gt;"Reducción",
     'Tablero de control'!$Y517*100/'Tablero de control'!$U517,
     IF(
       'Tablero de control'!$U517&gt;='Tablero de control'!$Y517,
       100,
       IF(
         'Tablero de control'!$S517&lt;='Tablero de control'!$Y517,
         0,
         (('Tablero de control'!$S517-'Tablero de control'!$U517)-('Tablero de control'!$Y517-'Tablero de control'!$U517))*100/('Tablero de control'!$S517-'Tablero de control'!$U517)
       )
     )
   )
)</f>
        <v>0</v>
      </c>
      <c r="AA517" s="254">
        <f>IF('Tablero de control'!$Z517&gt;100,100,'Tablero de control'!$Z517)</f>
        <v>0</v>
      </c>
      <c r="AB517" s="37" t="str">
        <f>IF(
  'Tablero de control'!$U517="NP",
  "NO PROGRAMADA",
  IF(
    OR('Tablero de control'!$Y517="",'Tablero de control'!$Z517&lt;=0),
    "SIN AVANCE",
    IF(
      'Tablero de control'!$Z517&lt;Parametros!$D$4*Parametros!$G$9,
      "MUY DEFICIENTE",
    IF(
      'Tablero de control'!$Z517&lt;Parametros!$D$4*Parametros!$G$8,
      "DEFICIENTE",
   IF(
      'Tablero de control'!$Z517&lt;Parametros!$D$4*Parametros!$G$7,
      "ACEPTABLE",
      IF(
        'Tablero de control'!$Z517&lt;Parametros!$D$4*Parametros!$G$6,
        "BUENO",
        IF(
          'Tablero de control'!$Z517&lt;Parametros!$D$4*Parametros!$G$5,
          "SATISFACTORIO",
          IF(
            'Tablero de control'!$Z517&gt;=Parametros!$D$4*Parametros!$G$4,
            "OPTIMO"
          )
        )
      )
    )
  )
)
)
)</f>
        <v>NO PROGRAMADA</v>
      </c>
    </row>
    <row r="518" spans="1:28" s="38" customFormat="1" ht="50.1" customHeight="1" x14ac:dyDescent="0.25">
      <c r="A518" s="286" t="s">
        <v>242</v>
      </c>
      <c r="B518" s="42" t="s">
        <v>260</v>
      </c>
      <c r="C518" s="42" t="s">
        <v>324</v>
      </c>
      <c r="D518" s="42" t="s">
        <v>362</v>
      </c>
      <c r="E518" s="42" t="s">
        <v>486</v>
      </c>
      <c r="F518" s="47">
        <v>0</v>
      </c>
      <c r="G518" s="48">
        <v>1</v>
      </c>
      <c r="H518" s="83" t="s">
        <v>1906</v>
      </c>
      <c r="I518" s="48" t="s">
        <v>1929</v>
      </c>
      <c r="J518" s="273">
        <v>515</v>
      </c>
      <c r="K518" s="42" t="s">
        <v>1044</v>
      </c>
      <c r="L518" s="42">
        <v>4599031</v>
      </c>
      <c r="M518" s="42" t="s">
        <v>57</v>
      </c>
      <c r="N518" s="42">
        <v>459903100</v>
      </c>
      <c r="O518" s="42" t="s">
        <v>1773</v>
      </c>
      <c r="P518" s="42" t="s">
        <v>2003</v>
      </c>
      <c r="Q518" s="42" t="s">
        <v>30</v>
      </c>
      <c r="R518" s="82" t="s">
        <v>1858</v>
      </c>
      <c r="S518" s="87">
        <v>67</v>
      </c>
      <c r="T518" s="87">
        <v>67</v>
      </c>
      <c r="U518" s="80">
        <v>67</v>
      </c>
      <c r="V518" s="87">
        <v>67</v>
      </c>
      <c r="W518" s="87">
        <v>67</v>
      </c>
      <c r="X518" s="87">
        <v>67</v>
      </c>
      <c r="Y518" s="283">
        <v>67</v>
      </c>
      <c r="Z518" s="245">
        <f>IF(
'Tablero de control'!$U518="NP",
 0,
  IF(
     'Tablero de control'!$Q518&lt;&gt;"Reducción",
     'Tablero de control'!$Y518*100/'Tablero de control'!$U518,
     IF(
       'Tablero de control'!$U518&gt;='Tablero de control'!$Y518,
       100,
       IF(
         'Tablero de control'!$S518&lt;='Tablero de control'!$Y518,
         0,
         (('Tablero de control'!$S518-'Tablero de control'!$U518)-('Tablero de control'!$Y518-'Tablero de control'!$U518))*100/('Tablero de control'!$S518-'Tablero de control'!$U518)
       )
     )
   )
)</f>
        <v>100</v>
      </c>
      <c r="AA518" s="254">
        <f>IF('Tablero de control'!$Z518&gt;100,100,'Tablero de control'!$Z518)</f>
        <v>100</v>
      </c>
      <c r="AB518" s="37" t="str">
        <f>IF(
  'Tablero de control'!$U518="NP",
  "NO PROGRAMADA",
  IF(
    OR('Tablero de control'!$Y518="",'Tablero de control'!$Z518&lt;=0),
    "SIN AVANCE",
    IF(
      'Tablero de control'!$Z518&lt;Parametros!$D$4*Parametros!$G$9,
      "MUY DEFICIENTE",
    IF(
      'Tablero de control'!$Z518&lt;Parametros!$D$4*Parametros!$G$8,
      "DEFICIENTE",
   IF(
      'Tablero de control'!$Z518&lt;Parametros!$D$4*Parametros!$G$7,
      "ACEPTABLE",
      IF(
        'Tablero de control'!$Z518&lt;Parametros!$D$4*Parametros!$G$6,
        "BUENO",
        IF(
          'Tablero de control'!$Z518&lt;Parametros!$D$4*Parametros!$G$5,
          "SATISFACTORIO",
          IF(
            'Tablero de control'!$Z518&gt;=Parametros!$D$4*Parametros!$G$4,
            "OPTIMO"
          )
        )
      )
    )
  )
)
)
)</f>
        <v>OPTIMO</v>
      </c>
    </row>
    <row r="519" spans="1:28" s="38" customFormat="1" ht="50.1" customHeight="1" x14ac:dyDescent="0.25">
      <c r="A519" s="286" t="s">
        <v>242</v>
      </c>
      <c r="B519" s="42" t="s">
        <v>260</v>
      </c>
      <c r="C519" s="42" t="s">
        <v>324</v>
      </c>
      <c r="D519" s="42" t="s">
        <v>362</v>
      </c>
      <c r="E519" s="42" t="s">
        <v>486</v>
      </c>
      <c r="F519" s="47">
        <v>0</v>
      </c>
      <c r="G519" s="48">
        <v>1</v>
      </c>
      <c r="H519" s="83" t="s">
        <v>1906</v>
      </c>
      <c r="I519" s="48" t="s">
        <v>1929</v>
      </c>
      <c r="J519" s="273">
        <v>516</v>
      </c>
      <c r="K519" s="42" t="s">
        <v>1045</v>
      </c>
      <c r="L519" s="42">
        <v>4599026</v>
      </c>
      <c r="M519" s="42" t="s">
        <v>120</v>
      </c>
      <c r="N519" s="42">
        <v>459902600</v>
      </c>
      <c r="O519" s="42" t="s">
        <v>1774</v>
      </c>
      <c r="P519" s="42" t="s">
        <v>2003</v>
      </c>
      <c r="Q519" s="42" t="s">
        <v>29</v>
      </c>
      <c r="R519" s="87" t="s">
        <v>1858</v>
      </c>
      <c r="S519" s="87">
        <v>0</v>
      </c>
      <c r="T519" s="87">
        <v>13</v>
      </c>
      <c r="U519" s="80">
        <v>1</v>
      </c>
      <c r="V519" s="87">
        <v>4</v>
      </c>
      <c r="W519" s="87">
        <v>4</v>
      </c>
      <c r="X519" s="87">
        <v>4</v>
      </c>
      <c r="Y519" s="281">
        <v>1</v>
      </c>
      <c r="Z519" s="245">
        <f>IF(
'Tablero de control'!$U519="NP",
 0,
  IF(
     'Tablero de control'!$Q519&lt;&gt;"Reducción",
     'Tablero de control'!$Y519*100/'Tablero de control'!$U519,
     IF(
       'Tablero de control'!$U519&gt;='Tablero de control'!$Y519,
       100,
       IF(
         'Tablero de control'!$S519&lt;='Tablero de control'!$Y519,
         0,
         (('Tablero de control'!$S519-'Tablero de control'!$U519)-('Tablero de control'!$Y519-'Tablero de control'!$U519))*100/('Tablero de control'!$S519-'Tablero de control'!$U519)
       )
     )
   )
)</f>
        <v>100</v>
      </c>
      <c r="AA519" s="254">
        <f>IF('Tablero de control'!$Z519&gt;100,100,'Tablero de control'!$Z519)</f>
        <v>100</v>
      </c>
      <c r="AB519" s="37" t="str">
        <f>IF(
  'Tablero de control'!$U519="NP",
  "NO PROGRAMADA",
  IF(
    OR('Tablero de control'!$Y519="",'Tablero de control'!$Z519&lt;=0),
    "SIN AVANCE",
    IF(
      'Tablero de control'!$Z519&lt;Parametros!$D$4*Parametros!$G$9,
      "MUY DEFICIENTE",
    IF(
      'Tablero de control'!$Z519&lt;Parametros!$D$4*Parametros!$G$8,
      "DEFICIENTE",
   IF(
      'Tablero de control'!$Z519&lt;Parametros!$D$4*Parametros!$G$7,
      "ACEPTABLE",
      IF(
        'Tablero de control'!$Z519&lt;Parametros!$D$4*Parametros!$G$6,
        "BUENO",
        IF(
          'Tablero de control'!$Z519&lt;Parametros!$D$4*Parametros!$G$5,
          "SATISFACTORIO",
          IF(
            'Tablero de control'!$Z519&gt;=Parametros!$D$4*Parametros!$G$4,
            "OPTIMO"
          )
        )
      )
    )
  )
)
)
)</f>
        <v>OPTIMO</v>
      </c>
    </row>
    <row r="520" spans="1:28" s="38" customFormat="1" ht="50.1" customHeight="1" x14ac:dyDescent="0.25">
      <c r="A520" s="286" t="s">
        <v>242</v>
      </c>
      <c r="B520" s="42" t="s">
        <v>260</v>
      </c>
      <c r="C520" s="42" t="s">
        <v>324</v>
      </c>
      <c r="D520" s="42" t="s">
        <v>362</v>
      </c>
      <c r="E520" s="42" t="s">
        <v>486</v>
      </c>
      <c r="F520" s="47">
        <v>0</v>
      </c>
      <c r="G520" s="48">
        <v>1</v>
      </c>
      <c r="H520" s="83" t="s">
        <v>1906</v>
      </c>
      <c r="I520" s="48" t="s">
        <v>1929</v>
      </c>
      <c r="J520" s="273">
        <v>517</v>
      </c>
      <c r="K520" s="42" t="s">
        <v>1046</v>
      </c>
      <c r="L520" s="42">
        <v>4599018</v>
      </c>
      <c r="M520" s="42" t="s">
        <v>50</v>
      </c>
      <c r="N520" s="42">
        <v>459901800</v>
      </c>
      <c r="O520" s="42" t="s">
        <v>1775</v>
      </c>
      <c r="P520" s="42" t="s">
        <v>2003</v>
      </c>
      <c r="Q520" s="42" t="s">
        <v>29</v>
      </c>
      <c r="R520" s="87" t="s">
        <v>1858</v>
      </c>
      <c r="S520" s="87">
        <v>0</v>
      </c>
      <c r="T520" s="87">
        <v>6</v>
      </c>
      <c r="U520" s="81" t="s">
        <v>10</v>
      </c>
      <c r="V520" s="87">
        <v>2</v>
      </c>
      <c r="W520" s="87">
        <v>2</v>
      </c>
      <c r="X520" s="87">
        <v>2</v>
      </c>
      <c r="Y520" s="281">
        <v>0</v>
      </c>
      <c r="Z520" s="245">
        <f>IF(
'Tablero de control'!$U520="NP",
 0,
  IF(
     'Tablero de control'!$Q520&lt;&gt;"Reducción",
     'Tablero de control'!$Y520*100/'Tablero de control'!$U520,
     IF(
       'Tablero de control'!$U520&gt;='Tablero de control'!$Y520,
       100,
       IF(
         'Tablero de control'!$S520&lt;='Tablero de control'!$Y520,
         0,
         (('Tablero de control'!$S520-'Tablero de control'!$U520)-('Tablero de control'!$Y520-'Tablero de control'!$U520))*100/('Tablero de control'!$S520-'Tablero de control'!$U520)
       )
     )
   )
)</f>
        <v>0</v>
      </c>
      <c r="AA520" s="254">
        <f>IF('Tablero de control'!$Z520&gt;100,100,'Tablero de control'!$Z520)</f>
        <v>0</v>
      </c>
      <c r="AB520" s="37" t="str">
        <f>IF(
  'Tablero de control'!$U520="NP",
  "NO PROGRAMADA",
  IF(
    OR('Tablero de control'!$Y520="",'Tablero de control'!$Z520&lt;=0),
    "SIN AVANCE",
    IF(
      'Tablero de control'!$Z520&lt;Parametros!$D$4*Parametros!$G$9,
      "MUY DEFICIENTE",
    IF(
      'Tablero de control'!$Z520&lt;Parametros!$D$4*Parametros!$G$8,
      "DEFICIENTE",
   IF(
      'Tablero de control'!$Z520&lt;Parametros!$D$4*Parametros!$G$7,
      "ACEPTABLE",
      IF(
        'Tablero de control'!$Z520&lt;Parametros!$D$4*Parametros!$G$6,
        "BUENO",
        IF(
          'Tablero de control'!$Z520&lt;Parametros!$D$4*Parametros!$G$5,
          "SATISFACTORIO",
          IF(
            'Tablero de control'!$Z520&gt;=Parametros!$D$4*Parametros!$G$4,
            "OPTIMO"
          )
        )
      )
    )
  )
)
)
)</f>
        <v>NO PROGRAMADA</v>
      </c>
    </row>
    <row r="521" spans="1:28" s="38" customFormat="1" ht="50.1" customHeight="1" x14ac:dyDescent="0.25">
      <c r="A521" s="286" t="s">
        <v>242</v>
      </c>
      <c r="B521" s="42" t="s">
        <v>260</v>
      </c>
      <c r="C521" s="42" t="s">
        <v>324</v>
      </c>
      <c r="D521" s="42" t="s">
        <v>362</v>
      </c>
      <c r="E521" s="42" t="s">
        <v>486</v>
      </c>
      <c r="F521" s="47">
        <v>0</v>
      </c>
      <c r="G521" s="48">
        <v>1</v>
      </c>
      <c r="H521" s="83" t="s">
        <v>1906</v>
      </c>
      <c r="I521" s="48" t="s">
        <v>1929</v>
      </c>
      <c r="J521" s="273">
        <v>518</v>
      </c>
      <c r="K521" s="42" t="s">
        <v>1047</v>
      </c>
      <c r="L521" s="42">
        <v>4599028</v>
      </c>
      <c r="M521" s="42" t="s">
        <v>141</v>
      </c>
      <c r="N521" s="42">
        <v>459902800</v>
      </c>
      <c r="O521" s="42" t="s">
        <v>71</v>
      </c>
      <c r="P521" s="42" t="s">
        <v>2072</v>
      </c>
      <c r="Q521" s="42" t="s">
        <v>30</v>
      </c>
      <c r="R521" s="82" t="s">
        <v>1858</v>
      </c>
      <c r="S521" s="87">
        <v>1</v>
      </c>
      <c r="T521" s="87">
        <v>1</v>
      </c>
      <c r="U521" s="80">
        <v>1</v>
      </c>
      <c r="V521" s="87">
        <v>1</v>
      </c>
      <c r="W521" s="87">
        <v>1</v>
      </c>
      <c r="X521" s="87">
        <v>1</v>
      </c>
      <c r="Y521" s="281">
        <v>0.8</v>
      </c>
      <c r="Z521" s="245">
        <f>IF(
'Tablero de control'!$U521="NP",
 0,
  IF(
     'Tablero de control'!$Q521&lt;&gt;"Reducción",
     'Tablero de control'!$Y521*100/'Tablero de control'!$U521,
     IF(
       'Tablero de control'!$U521&gt;='Tablero de control'!$Y521,
       100,
       IF(
         'Tablero de control'!$S521&lt;='Tablero de control'!$Y521,
         0,
         (('Tablero de control'!$S521-'Tablero de control'!$U521)-('Tablero de control'!$Y521-'Tablero de control'!$U521))*100/('Tablero de control'!$S521-'Tablero de control'!$U521)
       )
     )
   )
)</f>
        <v>80</v>
      </c>
      <c r="AA521" s="254">
        <f>IF('Tablero de control'!$Z521&gt;100,100,'Tablero de control'!$Z521)</f>
        <v>80</v>
      </c>
      <c r="AB521" s="37" t="str">
        <f>IF(
  'Tablero de control'!$U521="NP",
  "NO PROGRAMADA",
  IF(
    OR('Tablero de control'!$Y521="",'Tablero de control'!$Z521&lt;=0),
    "SIN AVANCE",
    IF(
      'Tablero de control'!$Z521&lt;Parametros!$D$4*Parametros!$G$9,
      "MUY DEFICIENTE",
    IF(
      'Tablero de control'!$Z521&lt;Parametros!$D$4*Parametros!$G$8,
      "DEFICIENTE",
   IF(
      'Tablero de control'!$Z521&lt;Parametros!$D$4*Parametros!$G$7,
      "ACEPTABLE",
      IF(
        'Tablero de control'!$Z521&lt;Parametros!$D$4*Parametros!$G$6,
        "BUENO",
        IF(
          'Tablero de control'!$Z521&lt;Parametros!$D$4*Parametros!$G$5,
          "SATISFACTORIO",
          IF(
            'Tablero de control'!$Z521&gt;=Parametros!$D$4*Parametros!$G$4,
            "OPTIMO"
          )
        )
      )
    )
  )
)
)
)</f>
        <v>BUENO</v>
      </c>
    </row>
    <row r="522" spans="1:28" s="38" customFormat="1" ht="50.1" customHeight="1" x14ac:dyDescent="0.25">
      <c r="A522" s="286" t="s">
        <v>242</v>
      </c>
      <c r="B522" s="42" t="s">
        <v>260</v>
      </c>
      <c r="C522" s="42" t="s">
        <v>324</v>
      </c>
      <c r="D522" s="42" t="s">
        <v>362</v>
      </c>
      <c r="E522" s="42" t="s">
        <v>486</v>
      </c>
      <c r="F522" s="47">
        <v>0</v>
      </c>
      <c r="G522" s="48">
        <v>1</v>
      </c>
      <c r="H522" s="83" t="s">
        <v>1906</v>
      </c>
      <c r="I522" s="48" t="s">
        <v>1929</v>
      </c>
      <c r="J522" s="273">
        <v>519</v>
      </c>
      <c r="K522" s="42" t="s">
        <v>1048</v>
      </c>
      <c r="L522" s="42">
        <v>4599020</v>
      </c>
      <c r="M522" s="42" t="s">
        <v>137</v>
      </c>
      <c r="N522" s="42">
        <v>459902000</v>
      </c>
      <c r="O522" s="42" t="s">
        <v>103</v>
      </c>
      <c r="P522" s="42" t="s">
        <v>2072</v>
      </c>
      <c r="Q522" s="42" t="s">
        <v>29</v>
      </c>
      <c r="R522" s="87" t="s">
        <v>1858</v>
      </c>
      <c r="S522" s="90">
        <v>0</v>
      </c>
      <c r="T522" s="90">
        <v>1</v>
      </c>
      <c r="U522" s="81" t="s">
        <v>10</v>
      </c>
      <c r="V522" s="81" t="s">
        <v>10</v>
      </c>
      <c r="W522" s="90">
        <v>1</v>
      </c>
      <c r="X522" s="81" t="s">
        <v>10</v>
      </c>
      <c r="Y522" s="281">
        <v>0</v>
      </c>
      <c r="Z522" s="245">
        <f>IF(
'Tablero de control'!$U522="NP",
 0,
  IF(
     'Tablero de control'!$Q522&lt;&gt;"Reducción",
     'Tablero de control'!$Y522*100/'Tablero de control'!$U522,
     IF(
       'Tablero de control'!$U522&gt;='Tablero de control'!$Y522,
       100,
       IF(
         'Tablero de control'!$S522&lt;='Tablero de control'!$Y522,
         0,
         (('Tablero de control'!$S522-'Tablero de control'!$U522)-('Tablero de control'!$Y522-'Tablero de control'!$U522))*100/('Tablero de control'!$S522-'Tablero de control'!$U522)
       )
     )
   )
)</f>
        <v>0</v>
      </c>
      <c r="AA522" s="254">
        <f>IF('Tablero de control'!$Z522&gt;100,100,'Tablero de control'!$Z522)</f>
        <v>0</v>
      </c>
      <c r="AB522" s="37" t="str">
        <f>IF(
  'Tablero de control'!$U522="NP",
  "NO PROGRAMADA",
  IF(
    OR('Tablero de control'!$Y522="",'Tablero de control'!$Z522&lt;=0),
    "SIN AVANCE",
    IF(
      'Tablero de control'!$Z522&lt;Parametros!$D$4*Parametros!$G$9,
      "MUY DEFICIENTE",
    IF(
      'Tablero de control'!$Z522&lt;Parametros!$D$4*Parametros!$G$8,
      "DEFICIENTE",
   IF(
      'Tablero de control'!$Z522&lt;Parametros!$D$4*Parametros!$G$7,
      "ACEPTABLE",
      IF(
        'Tablero de control'!$Z522&lt;Parametros!$D$4*Parametros!$G$6,
        "BUENO",
        IF(
          'Tablero de control'!$Z522&lt;Parametros!$D$4*Parametros!$G$5,
          "SATISFACTORIO",
          IF(
            'Tablero de control'!$Z522&gt;=Parametros!$D$4*Parametros!$G$4,
            "OPTIMO"
          )
        )
      )
    )
  )
)
)
)</f>
        <v>NO PROGRAMADA</v>
      </c>
    </row>
    <row r="523" spans="1:28" s="38" customFormat="1" ht="50.1" customHeight="1" x14ac:dyDescent="0.25">
      <c r="A523" s="286" t="s">
        <v>242</v>
      </c>
      <c r="B523" s="42" t="s">
        <v>261</v>
      </c>
      <c r="C523" s="42" t="s">
        <v>325</v>
      </c>
      <c r="D523" s="42" t="s">
        <v>363</v>
      </c>
      <c r="E523" s="42" t="s">
        <v>487</v>
      </c>
      <c r="F523" s="49">
        <v>0.34050000000000002</v>
      </c>
      <c r="G523" s="49">
        <v>0.5</v>
      </c>
      <c r="H523" s="83" t="s">
        <v>1906</v>
      </c>
      <c r="I523" s="49" t="s">
        <v>1967</v>
      </c>
      <c r="J523" s="273">
        <v>520</v>
      </c>
      <c r="K523" s="42" t="s">
        <v>1049</v>
      </c>
      <c r="L523" s="42" t="s">
        <v>1460</v>
      </c>
      <c r="M523" s="42" t="s">
        <v>78</v>
      </c>
      <c r="N523" s="42">
        <v>450301700</v>
      </c>
      <c r="O523" s="42" t="s">
        <v>1776</v>
      </c>
      <c r="P523" s="42" t="s">
        <v>2073</v>
      </c>
      <c r="Q523" s="42" t="s">
        <v>29</v>
      </c>
      <c r="R523" s="155" t="s">
        <v>1858</v>
      </c>
      <c r="S523" s="155">
        <v>7</v>
      </c>
      <c r="T523" s="156">
        <v>12</v>
      </c>
      <c r="U523" s="80">
        <v>3</v>
      </c>
      <c r="V523" s="155">
        <v>3</v>
      </c>
      <c r="W523" s="155">
        <v>3</v>
      </c>
      <c r="X523" s="155">
        <v>3</v>
      </c>
      <c r="Y523" s="243">
        <v>8</v>
      </c>
      <c r="Z523" s="245">
        <f>IF(
'Tablero de control'!$U523="NP",
 0,
  IF(
     'Tablero de control'!$Q523&lt;&gt;"Reducción",
     'Tablero de control'!$Y523*100/'Tablero de control'!$U523,
     IF(
       'Tablero de control'!$U523&gt;='Tablero de control'!$Y523,
       100,
       IF(
         'Tablero de control'!$S523&lt;='Tablero de control'!$Y523,
         0,
         (('Tablero de control'!$S523-'Tablero de control'!$U523)-('Tablero de control'!$Y523-'Tablero de control'!$U523))*100/('Tablero de control'!$S523-'Tablero de control'!$U523)
       )
     )
   )
)</f>
        <v>266.66666666666669</v>
      </c>
      <c r="AA523" s="254">
        <f>IF('Tablero de control'!$Z523&gt;100,100,'Tablero de control'!$Z523)</f>
        <v>100</v>
      </c>
      <c r="AB523" s="37" t="str">
        <f>IF(
  'Tablero de control'!$U523="NP",
  "NO PROGRAMADA",
  IF(
    OR('Tablero de control'!$Y523="",'Tablero de control'!$Z523&lt;=0),
    "SIN AVANCE",
    IF(
      'Tablero de control'!$Z523&lt;Parametros!$D$4*Parametros!$G$9,
      "MUY DEFICIENTE",
    IF(
      'Tablero de control'!$Z523&lt;Parametros!$D$4*Parametros!$G$8,
      "DEFICIENTE",
   IF(
      'Tablero de control'!$Z523&lt;Parametros!$D$4*Parametros!$G$7,
      "ACEPTABLE",
      IF(
        'Tablero de control'!$Z523&lt;Parametros!$D$4*Parametros!$G$6,
        "BUENO",
        IF(
          'Tablero de control'!$Z523&lt;Parametros!$D$4*Parametros!$G$5,
          "SATISFACTORIO",
          IF(
            'Tablero de control'!$Z523&gt;=Parametros!$D$4*Parametros!$G$4,
            "OPTIMO"
          )
        )
      )
    )
  )
)
)
)</f>
        <v>OPTIMO</v>
      </c>
    </row>
    <row r="524" spans="1:28" s="38" customFormat="1" ht="50.1" customHeight="1" x14ac:dyDescent="0.25">
      <c r="A524" s="286" t="s">
        <v>242</v>
      </c>
      <c r="B524" s="42" t="s">
        <v>261</v>
      </c>
      <c r="C524" s="42" t="s">
        <v>325</v>
      </c>
      <c r="D524" s="42" t="s">
        <v>363</v>
      </c>
      <c r="E524" s="42" t="s">
        <v>487</v>
      </c>
      <c r="F524" s="49">
        <v>0.34050000000000002</v>
      </c>
      <c r="G524" s="49">
        <v>0.5</v>
      </c>
      <c r="H524" s="83" t="s">
        <v>1906</v>
      </c>
      <c r="I524" s="49" t="s">
        <v>1967</v>
      </c>
      <c r="J524" s="273">
        <v>521</v>
      </c>
      <c r="K524" s="42" t="s">
        <v>1050</v>
      </c>
      <c r="L524" s="42">
        <v>4503034</v>
      </c>
      <c r="M524" s="42" t="s">
        <v>1276</v>
      </c>
      <c r="N524" s="42">
        <v>450303400</v>
      </c>
      <c r="O524" s="42" t="s">
        <v>1777</v>
      </c>
      <c r="P524" s="42" t="s">
        <v>2073</v>
      </c>
      <c r="Q524" s="42" t="s">
        <v>29</v>
      </c>
      <c r="R524" s="155" t="s">
        <v>1858</v>
      </c>
      <c r="S524" s="155">
        <v>80</v>
      </c>
      <c r="T524" s="156">
        <v>120</v>
      </c>
      <c r="U524" s="80">
        <v>30</v>
      </c>
      <c r="V524" s="155">
        <v>30</v>
      </c>
      <c r="W524" s="155">
        <v>30</v>
      </c>
      <c r="X524" s="155">
        <v>30</v>
      </c>
      <c r="Y524" s="244">
        <v>33</v>
      </c>
      <c r="Z524" s="245">
        <f>IF(
'Tablero de control'!$U524="NP",
 0,
  IF(
     'Tablero de control'!$Q524&lt;&gt;"Reducción",
     'Tablero de control'!$Y524*100/'Tablero de control'!$U524,
     IF(
       'Tablero de control'!$U524&gt;='Tablero de control'!$Y524,
       100,
       IF(
         'Tablero de control'!$S524&lt;='Tablero de control'!$Y524,
         0,
         (('Tablero de control'!$S524-'Tablero de control'!$U524)-('Tablero de control'!$Y524-'Tablero de control'!$U524))*100/('Tablero de control'!$S524-'Tablero de control'!$U524)
       )
     )
   )
)</f>
        <v>110</v>
      </c>
      <c r="AA524" s="254">
        <f>IF('Tablero de control'!$Z524&gt;100,100,'Tablero de control'!$Z524)</f>
        <v>100</v>
      </c>
      <c r="AB524" s="37" t="str">
        <f>IF(
  'Tablero de control'!$U524="NP",
  "NO PROGRAMADA",
  IF(
    OR('Tablero de control'!$Y524="",'Tablero de control'!$Z524&lt;=0),
    "SIN AVANCE",
    IF(
      'Tablero de control'!$Z524&lt;Parametros!$D$4*Parametros!$G$9,
      "MUY DEFICIENTE",
    IF(
      'Tablero de control'!$Z524&lt;Parametros!$D$4*Parametros!$G$8,
      "DEFICIENTE",
   IF(
      'Tablero de control'!$Z524&lt;Parametros!$D$4*Parametros!$G$7,
      "ACEPTABLE",
      IF(
        'Tablero de control'!$Z524&lt;Parametros!$D$4*Parametros!$G$6,
        "BUENO",
        IF(
          'Tablero de control'!$Z524&lt;Parametros!$D$4*Parametros!$G$5,
          "SATISFACTORIO",
          IF(
            'Tablero de control'!$Z524&gt;=Parametros!$D$4*Parametros!$G$4,
            "OPTIMO"
          )
        )
      )
    )
  )
)
)
)</f>
        <v>OPTIMO</v>
      </c>
    </row>
    <row r="525" spans="1:28" s="38" customFormat="1" ht="50.1" customHeight="1" x14ac:dyDescent="0.25">
      <c r="A525" s="286" t="s">
        <v>242</v>
      </c>
      <c r="B525" s="42" t="s">
        <v>261</v>
      </c>
      <c r="C525" s="42" t="s">
        <v>325</v>
      </c>
      <c r="D525" s="42" t="s">
        <v>363</v>
      </c>
      <c r="E525" s="42" t="s">
        <v>487</v>
      </c>
      <c r="F525" s="49">
        <v>0.34050000000000002</v>
      </c>
      <c r="G525" s="49">
        <v>0.5</v>
      </c>
      <c r="H525" s="83" t="s">
        <v>1906</v>
      </c>
      <c r="I525" s="49" t="s">
        <v>1967</v>
      </c>
      <c r="J525" s="273">
        <v>522</v>
      </c>
      <c r="K525" s="42" t="s">
        <v>1051</v>
      </c>
      <c r="L525" s="42" t="s">
        <v>1461</v>
      </c>
      <c r="M525" s="42" t="s">
        <v>145</v>
      </c>
      <c r="N525" s="42">
        <v>450301900</v>
      </c>
      <c r="O525" s="42" t="s">
        <v>1778</v>
      </c>
      <c r="P525" s="42" t="s">
        <v>2073</v>
      </c>
      <c r="Q525" s="42" t="s">
        <v>29</v>
      </c>
      <c r="R525" s="155" t="s">
        <v>1857</v>
      </c>
      <c r="S525" s="155">
        <v>0</v>
      </c>
      <c r="T525" s="156">
        <v>1</v>
      </c>
      <c r="U525" s="80">
        <v>0.25</v>
      </c>
      <c r="V525" s="157">
        <v>0.25</v>
      </c>
      <c r="W525" s="157">
        <v>0.5</v>
      </c>
      <c r="X525" s="155">
        <v>1</v>
      </c>
      <c r="Y525" s="243">
        <v>0.25</v>
      </c>
      <c r="Z525" s="245">
        <f>IF(
'Tablero de control'!$U525="NP",
 0,
  IF(
     'Tablero de control'!$Q525&lt;&gt;"Reducción",
     'Tablero de control'!$Y525*100/'Tablero de control'!$U525,
     IF(
       'Tablero de control'!$U525&gt;='Tablero de control'!$Y525,
       100,
       IF(
         'Tablero de control'!$S525&lt;='Tablero de control'!$Y525,
         0,
         (('Tablero de control'!$S525-'Tablero de control'!$U525)-('Tablero de control'!$Y525-'Tablero de control'!$U525))*100/('Tablero de control'!$S525-'Tablero de control'!$U525)
       )
     )
   )
)</f>
        <v>100</v>
      </c>
      <c r="AA525" s="254">
        <f>IF('Tablero de control'!$Z525&gt;100,100,'Tablero de control'!$Z525)</f>
        <v>100</v>
      </c>
      <c r="AB525" s="37" t="str">
        <f>IF(
  'Tablero de control'!$U525="NP",
  "NO PROGRAMADA",
  IF(
    OR('Tablero de control'!$Y525="",'Tablero de control'!$Z525&lt;=0),
    "SIN AVANCE",
    IF(
      'Tablero de control'!$Z525&lt;Parametros!$D$4*Parametros!$G$9,
      "MUY DEFICIENTE",
    IF(
      'Tablero de control'!$Z525&lt;Parametros!$D$4*Parametros!$G$8,
      "DEFICIENTE",
   IF(
      'Tablero de control'!$Z525&lt;Parametros!$D$4*Parametros!$G$7,
      "ACEPTABLE",
      IF(
        'Tablero de control'!$Z525&lt;Parametros!$D$4*Parametros!$G$6,
        "BUENO",
        IF(
          'Tablero de control'!$Z525&lt;Parametros!$D$4*Parametros!$G$5,
          "SATISFACTORIO",
          IF(
            'Tablero de control'!$Z525&gt;=Parametros!$D$4*Parametros!$G$4,
            "OPTIMO"
          )
        )
      )
    )
  )
)
)
)</f>
        <v>OPTIMO</v>
      </c>
    </row>
    <row r="526" spans="1:28" s="38" customFormat="1" ht="50.1" customHeight="1" x14ac:dyDescent="0.25">
      <c r="A526" s="286" t="s">
        <v>242</v>
      </c>
      <c r="B526" s="42" t="s">
        <v>261</v>
      </c>
      <c r="C526" s="42" t="s">
        <v>325</v>
      </c>
      <c r="D526" s="42" t="s">
        <v>363</v>
      </c>
      <c r="E526" s="42" t="s">
        <v>487</v>
      </c>
      <c r="F526" s="49">
        <v>0.34050000000000002</v>
      </c>
      <c r="G526" s="49">
        <v>0.5</v>
      </c>
      <c r="H526" s="83" t="s">
        <v>1906</v>
      </c>
      <c r="I526" s="49" t="s">
        <v>1967</v>
      </c>
      <c r="J526" s="273">
        <v>523</v>
      </c>
      <c r="K526" s="42" t="s">
        <v>1052</v>
      </c>
      <c r="L526" s="42" t="s">
        <v>1462</v>
      </c>
      <c r="M526" s="42" t="s">
        <v>63</v>
      </c>
      <c r="N526" s="42">
        <v>450302300</v>
      </c>
      <c r="O526" s="42" t="s">
        <v>1779</v>
      </c>
      <c r="P526" s="42" t="s">
        <v>2073</v>
      </c>
      <c r="Q526" s="42" t="s">
        <v>30</v>
      </c>
      <c r="R526" s="155" t="s">
        <v>1858</v>
      </c>
      <c r="S526" s="155">
        <v>0</v>
      </c>
      <c r="T526" s="156">
        <v>1</v>
      </c>
      <c r="U526" s="80">
        <v>1</v>
      </c>
      <c r="V526" s="155">
        <v>1</v>
      </c>
      <c r="W526" s="155">
        <v>1</v>
      </c>
      <c r="X526" s="155">
        <v>1</v>
      </c>
      <c r="Y526" s="243">
        <v>1</v>
      </c>
      <c r="Z526" s="245">
        <f>IF(
'Tablero de control'!$U526="NP",
 0,
  IF(
     'Tablero de control'!$Q526&lt;&gt;"Reducción",
     'Tablero de control'!$Y526*100/'Tablero de control'!$U526,
     IF(
       'Tablero de control'!$U526&gt;='Tablero de control'!$Y526,
       100,
       IF(
         'Tablero de control'!$S526&lt;='Tablero de control'!$Y526,
         0,
         (('Tablero de control'!$S526-'Tablero de control'!$U526)-('Tablero de control'!$Y526-'Tablero de control'!$U526))*100/('Tablero de control'!$S526-'Tablero de control'!$U526)
       )
     )
   )
)</f>
        <v>100</v>
      </c>
      <c r="AA526" s="254">
        <f>IF('Tablero de control'!$Z526&gt;100,100,'Tablero de control'!$Z526)</f>
        <v>100</v>
      </c>
      <c r="AB526" s="37" t="str">
        <f>IF(
  'Tablero de control'!$U526="NP",
  "NO PROGRAMADA",
  IF(
    OR('Tablero de control'!$Y526="",'Tablero de control'!$Z526&lt;=0),
    "SIN AVANCE",
    IF(
      'Tablero de control'!$Z526&lt;Parametros!$D$4*Parametros!$G$9,
      "MUY DEFICIENTE",
    IF(
      'Tablero de control'!$Z526&lt;Parametros!$D$4*Parametros!$G$8,
      "DEFICIENTE",
   IF(
      'Tablero de control'!$Z526&lt;Parametros!$D$4*Parametros!$G$7,
      "ACEPTABLE",
      IF(
        'Tablero de control'!$Z526&lt;Parametros!$D$4*Parametros!$G$6,
        "BUENO",
        IF(
          'Tablero de control'!$Z526&lt;Parametros!$D$4*Parametros!$G$5,
          "SATISFACTORIO",
          IF(
            'Tablero de control'!$Z526&gt;=Parametros!$D$4*Parametros!$G$4,
            "OPTIMO"
          )
        )
      )
    )
  )
)
)
)</f>
        <v>OPTIMO</v>
      </c>
    </row>
    <row r="527" spans="1:28" s="38" customFormat="1" ht="50.1" customHeight="1" x14ac:dyDescent="0.25">
      <c r="A527" s="286" t="s">
        <v>242</v>
      </c>
      <c r="B527" s="42" t="s">
        <v>261</v>
      </c>
      <c r="C527" s="42" t="s">
        <v>325</v>
      </c>
      <c r="D527" s="42" t="s">
        <v>363</v>
      </c>
      <c r="E527" s="42" t="s">
        <v>487</v>
      </c>
      <c r="F527" s="49">
        <v>0.34050000000000002</v>
      </c>
      <c r="G527" s="49">
        <v>0.5</v>
      </c>
      <c r="H527" s="83" t="s">
        <v>1906</v>
      </c>
      <c r="I527" s="49" t="s">
        <v>1967</v>
      </c>
      <c r="J527" s="273">
        <v>524</v>
      </c>
      <c r="K527" s="42" t="s">
        <v>1053</v>
      </c>
      <c r="L527" s="42">
        <v>4503031</v>
      </c>
      <c r="M527" s="42" t="s">
        <v>50</v>
      </c>
      <c r="N527" s="42">
        <v>450303100</v>
      </c>
      <c r="O527" s="42" t="s">
        <v>102</v>
      </c>
      <c r="P527" s="42" t="s">
        <v>2073</v>
      </c>
      <c r="Q527" s="42" t="s">
        <v>29</v>
      </c>
      <c r="R527" s="155" t="s">
        <v>1858</v>
      </c>
      <c r="S527" s="48">
        <v>0</v>
      </c>
      <c r="T527" s="158">
        <v>1</v>
      </c>
      <c r="U527" s="81" t="s">
        <v>10</v>
      </c>
      <c r="V527" s="48">
        <v>1</v>
      </c>
      <c r="W527" s="81" t="s">
        <v>10</v>
      </c>
      <c r="X527" s="81" t="s">
        <v>10</v>
      </c>
      <c r="Y527" s="243">
        <v>0</v>
      </c>
      <c r="Z527" s="245">
        <f>IF(
'Tablero de control'!$U527="NP",
 0,
  IF(
     'Tablero de control'!$Q527&lt;&gt;"Reducción",
     'Tablero de control'!$Y527*100/'Tablero de control'!$U527,
     IF(
       'Tablero de control'!$U527&gt;='Tablero de control'!$Y527,
       100,
       IF(
         'Tablero de control'!$S527&lt;='Tablero de control'!$Y527,
         0,
         (('Tablero de control'!$S527-'Tablero de control'!$U527)-('Tablero de control'!$Y527-'Tablero de control'!$U527))*100/('Tablero de control'!$S527-'Tablero de control'!$U527)
       )
     )
   )
)</f>
        <v>0</v>
      </c>
      <c r="AA527" s="254">
        <f>IF('Tablero de control'!$Z527&gt;100,100,'Tablero de control'!$Z527)</f>
        <v>0</v>
      </c>
      <c r="AB527" s="37" t="str">
        <f>IF(
  'Tablero de control'!$U527="NP",
  "NO PROGRAMADA",
  IF(
    OR('Tablero de control'!$Y527="",'Tablero de control'!$Z527&lt;=0),
    "SIN AVANCE",
    IF(
      'Tablero de control'!$Z527&lt;Parametros!$D$4*Parametros!$G$9,
      "MUY DEFICIENTE",
    IF(
      'Tablero de control'!$Z527&lt;Parametros!$D$4*Parametros!$G$8,
      "DEFICIENTE",
   IF(
      'Tablero de control'!$Z527&lt;Parametros!$D$4*Parametros!$G$7,
      "ACEPTABLE",
      IF(
        'Tablero de control'!$Z527&lt;Parametros!$D$4*Parametros!$G$6,
        "BUENO",
        IF(
          'Tablero de control'!$Z527&lt;Parametros!$D$4*Parametros!$G$5,
          "SATISFACTORIO",
          IF(
            'Tablero de control'!$Z527&gt;=Parametros!$D$4*Parametros!$G$4,
            "OPTIMO"
          )
        )
      )
    )
  )
)
)
)</f>
        <v>NO PROGRAMADA</v>
      </c>
    </row>
    <row r="528" spans="1:28" s="38" customFormat="1" ht="50.1" customHeight="1" x14ac:dyDescent="0.25">
      <c r="A528" s="286" t="s">
        <v>242</v>
      </c>
      <c r="B528" s="42" t="s">
        <v>261</v>
      </c>
      <c r="C528" s="42" t="s">
        <v>325</v>
      </c>
      <c r="D528" s="42" t="s">
        <v>363</v>
      </c>
      <c r="E528" s="42" t="s">
        <v>487</v>
      </c>
      <c r="F528" s="49">
        <v>0.34050000000000002</v>
      </c>
      <c r="G528" s="49">
        <v>0.5</v>
      </c>
      <c r="H528" s="83" t="s">
        <v>1906</v>
      </c>
      <c r="I528" s="49" t="s">
        <v>1967</v>
      </c>
      <c r="J528" s="273">
        <v>525</v>
      </c>
      <c r="K528" s="42" t="s">
        <v>1054</v>
      </c>
      <c r="L528" s="42" t="s">
        <v>1463</v>
      </c>
      <c r="M528" s="42" t="s">
        <v>40</v>
      </c>
      <c r="N528" s="42">
        <v>450300200</v>
      </c>
      <c r="O528" s="42" t="s">
        <v>1780</v>
      </c>
      <c r="P528" s="42" t="s">
        <v>2073</v>
      </c>
      <c r="Q528" s="42" t="s">
        <v>29</v>
      </c>
      <c r="R528" s="87" t="s">
        <v>1858</v>
      </c>
      <c r="S528" s="48">
        <v>2000</v>
      </c>
      <c r="T528" s="158">
        <v>2600</v>
      </c>
      <c r="U528" s="80">
        <v>650</v>
      </c>
      <c r="V528" s="48">
        <v>650</v>
      </c>
      <c r="W528" s="48">
        <v>650</v>
      </c>
      <c r="X528" s="48">
        <v>650</v>
      </c>
      <c r="Y528" s="243">
        <v>707</v>
      </c>
      <c r="Z528" s="245">
        <f>IF(
'Tablero de control'!$U528="NP",
 0,
  IF(
     'Tablero de control'!$Q528&lt;&gt;"Reducción",
     'Tablero de control'!$Y528*100/'Tablero de control'!$U528,
     IF(
       'Tablero de control'!$U528&gt;='Tablero de control'!$Y528,
       100,
       IF(
         'Tablero de control'!$S528&lt;='Tablero de control'!$Y528,
         0,
         (('Tablero de control'!$S528-'Tablero de control'!$U528)-('Tablero de control'!$Y528-'Tablero de control'!$U528))*100/('Tablero de control'!$S528-'Tablero de control'!$U528)
       )
     )
   )
)</f>
        <v>108.76923076923077</v>
      </c>
      <c r="AA528" s="254">
        <f>IF('Tablero de control'!$Z528&gt;100,100,'Tablero de control'!$Z528)</f>
        <v>100</v>
      </c>
      <c r="AB528" s="37" t="str">
        <f>IF(
  'Tablero de control'!$U528="NP",
  "NO PROGRAMADA",
  IF(
    OR('Tablero de control'!$Y528="",'Tablero de control'!$Z528&lt;=0),
    "SIN AVANCE",
    IF(
      'Tablero de control'!$Z528&lt;Parametros!$D$4*Parametros!$G$9,
      "MUY DEFICIENTE",
    IF(
      'Tablero de control'!$Z528&lt;Parametros!$D$4*Parametros!$G$8,
      "DEFICIENTE",
   IF(
      'Tablero de control'!$Z528&lt;Parametros!$D$4*Parametros!$G$7,
      "ACEPTABLE",
      IF(
        'Tablero de control'!$Z528&lt;Parametros!$D$4*Parametros!$G$6,
        "BUENO",
        IF(
          'Tablero de control'!$Z528&lt;Parametros!$D$4*Parametros!$G$5,
          "SATISFACTORIO",
          IF(
            'Tablero de control'!$Z528&gt;=Parametros!$D$4*Parametros!$G$4,
            "OPTIMO"
          )
        )
      )
    )
  )
)
)
)</f>
        <v>OPTIMO</v>
      </c>
    </row>
    <row r="529" spans="1:28" s="38" customFormat="1" ht="50.1" customHeight="1" x14ac:dyDescent="0.25">
      <c r="A529" s="286" t="s">
        <v>242</v>
      </c>
      <c r="B529" s="42" t="s">
        <v>261</v>
      </c>
      <c r="C529" s="42" t="s">
        <v>325</v>
      </c>
      <c r="D529" s="42" t="s">
        <v>363</v>
      </c>
      <c r="E529" s="42" t="s">
        <v>487</v>
      </c>
      <c r="F529" s="49">
        <v>0.34050000000000002</v>
      </c>
      <c r="G529" s="49">
        <v>0.5</v>
      </c>
      <c r="H529" s="83" t="s">
        <v>1906</v>
      </c>
      <c r="I529" s="49" t="s">
        <v>1967</v>
      </c>
      <c r="J529" s="273">
        <v>526</v>
      </c>
      <c r="K529" s="42" t="s">
        <v>1055</v>
      </c>
      <c r="L529" s="42" t="s">
        <v>1464</v>
      </c>
      <c r="M529" s="42" t="s">
        <v>80</v>
      </c>
      <c r="N529" s="42">
        <v>450301800</v>
      </c>
      <c r="O529" s="42" t="s">
        <v>1781</v>
      </c>
      <c r="P529" s="42" t="s">
        <v>2073</v>
      </c>
      <c r="Q529" s="42" t="s">
        <v>29</v>
      </c>
      <c r="R529" s="155" t="s">
        <v>1857</v>
      </c>
      <c r="S529" s="155">
        <v>4</v>
      </c>
      <c r="T529" s="156">
        <v>8</v>
      </c>
      <c r="U529" s="80">
        <v>1</v>
      </c>
      <c r="V529" s="155">
        <v>1</v>
      </c>
      <c r="W529" s="155">
        <v>1</v>
      </c>
      <c r="X529" s="155">
        <v>1</v>
      </c>
      <c r="Y529" s="275">
        <v>0</v>
      </c>
      <c r="Z529" s="245">
        <f>IF(
'Tablero de control'!$U529="NP",
 0,
  IF(
     'Tablero de control'!$Q529&lt;&gt;"Reducción",
     'Tablero de control'!$Y529*100/'Tablero de control'!$U529,
     IF(
       'Tablero de control'!$U529&gt;='Tablero de control'!$Y529,
       100,
       IF(
         'Tablero de control'!$S529&lt;='Tablero de control'!$Y529,
         0,
         (('Tablero de control'!$S529-'Tablero de control'!$U529)-('Tablero de control'!$Y529-'Tablero de control'!$U529))*100/('Tablero de control'!$S529-'Tablero de control'!$U529)
       )
     )
   )
)</f>
        <v>0</v>
      </c>
      <c r="AA529" s="254">
        <f>IF('Tablero de control'!$Z529&gt;100,100,'Tablero de control'!$Z529)</f>
        <v>0</v>
      </c>
      <c r="AB529" s="37" t="str">
        <f>IF(
  'Tablero de control'!$U529="NP",
  "NO PROGRAMADA",
  IF(
    OR('Tablero de control'!$Y529="",'Tablero de control'!$Z529&lt;=0),
    "SIN AVANCE",
    IF(
      'Tablero de control'!$Z529&lt;Parametros!$D$4*Parametros!$G$9,
      "MUY DEFICIENTE",
    IF(
      'Tablero de control'!$Z529&lt;Parametros!$D$4*Parametros!$G$8,
      "DEFICIENTE",
   IF(
      'Tablero de control'!$Z529&lt;Parametros!$D$4*Parametros!$G$7,
      "ACEPTABLE",
      IF(
        'Tablero de control'!$Z529&lt;Parametros!$D$4*Parametros!$G$6,
        "BUENO",
        IF(
          'Tablero de control'!$Z529&lt;Parametros!$D$4*Parametros!$G$5,
          "SATISFACTORIO",
          IF(
            'Tablero de control'!$Z529&gt;=Parametros!$D$4*Parametros!$G$4,
            "OPTIMO"
          )
        )
      )
    )
  )
)
)
)</f>
        <v>SIN AVANCE</v>
      </c>
    </row>
    <row r="530" spans="1:28" s="38" customFormat="1" ht="50.1" customHeight="1" x14ac:dyDescent="0.25">
      <c r="A530" s="286" t="s">
        <v>242</v>
      </c>
      <c r="B530" s="42" t="s">
        <v>261</v>
      </c>
      <c r="C530" s="42" t="s">
        <v>326</v>
      </c>
      <c r="D530" s="42" t="s">
        <v>363</v>
      </c>
      <c r="E530" s="42" t="s">
        <v>488</v>
      </c>
      <c r="F530" s="50">
        <v>0.1857</v>
      </c>
      <c r="G530" s="154">
        <v>0.3</v>
      </c>
      <c r="H530" s="83" t="s">
        <v>1906</v>
      </c>
      <c r="I530" s="154" t="s">
        <v>1967</v>
      </c>
      <c r="J530" s="273">
        <v>527</v>
      </c>
      <c r="K530" s="42" t="s">
        <v>1056</v>
      </c>
      <c r="L530" s="42">
        <v>4503031</v>
      </c>
      <c r="M530" s="42" t="s">
        <v>50</v>
      </c>
      <c r="N530" s="42">
        <v>450303100</v>
      </c>
      <c r="O530" s="42" t="s">
        <v>1775</v>
      </c>
      <c r="P530" s="42" t="s">
        <v>2073</v>
      </c>
      <c r="Q530" s="42" t="s">
        <v>29</v>
      </c>
      <c r="R530" s="113" t="s">
        <v>1858</v>
      </c>
      <c r="S530" s="113">
        <v>0</v>
      </c>
      <c r="T530" s="156">
        <v>8</v>
      </c>
      <c r="U530" s="80">
        <v>2</v>
      </c>
      <c r="V530" s="113">
        <v>2</v>
      </c>
      <c r="W530" s="113">
        <v>2</v>
      </c>
      <c r="X530" s="113">
        <v>2</v>
      </c>
      <c r="Y530" s="275">
        <v>0</v>
      </c>
      <c r="Z530" s="245">
        <f>IF(
'Tablero de control'!$U530="NP",
 0,
  IF(
     'Tablero de control'!$Q530&lt;&gt;"Reducción",
     'Tablero de control'!$Y530*100/'Tablero de control'!$U530,
     IF(
       'Tablero de control'!$U530&gt;='Tablero de control'!$Y530,
       100,
       IF(
         'Tablero de control'!$S530&lt;='Tablero de control'!$Y530,
         0,
         (('Tablero de control'!$S530-'Tablero de control'!$U530)-('Tablero de control'!$Y530-'Tablero de control'!$U530))*100/('Tablero de control'!$S530-'Tablero de control'!$U530)
       )
     )
   )
)</f>
        <v>0</v>
      </c>
      <c r="AA530" s="254">
        <f>IF('Tablero de control'!$Z530&gt;100,100,'Tablero de control'!$Z530)</f>
        <v>0</v>
      </c>
      <c r="AB530" s="37" t="str">
        <f>IF(
  'Tablero de control'!$U530="NP",
  "NO PROGRAMADA",
  IF(
    OR('Tablero de control'!$Y530="",'Tablero de control'!$Z530&lt;=0),
    "SIN AVANCE",
    IF(
      'Tablero de control'!$Z530&lt;Parametros!$D$4*Parametros!$G$9,
      "MUY DEFICIENTE",
    IF(
      'Tablero de control'!$Z530&lt;Parametros!$D$4*Parametros!$G$8,
      "DEFICIENTE",
   IF(
      'Tablero de control'!$Z530&lt;Parametros!$D$4*Parametros!$G$7,
      "ACEPTABLE",
      IF(
        'Tablero de control'!$Z530&lt;Parametros!$D$4*Parametros!$G$6,
        "BUENO",
        IF(
          'Tablero de control'!$Z530&lt;Parametros!$D$4*Parametros!$G$5,
          "SATISFACTORIO",
          IF(
            'Tablero de control'!$Z530&gt;=Parametros!$D$4*Parametros!$G$4,
            "OPTIMO"
          )
        )
      )
    )
  )
)
)
)</f>
        <v>SIN AVANCE</v>
      </c>
    </row>
    <row r="531" spans="1:28" s="38" customFormat="1" ht="50.1" customHeight="1" x14ac:dyDescent="0.25">
      <c r="A531" s="286" t="s">
        <v>242</v>
      </c>
      <c r="B531" s="42" t="s">
        <v>261</v>
      </c>
      <c r="C531" s="42" t="s">
        <v>326</v>
      </c>
      <c r="D531" s="42" t="s">
        <v>363</v>
      </c>
      <c r="E531" s="42" t="s">
        <v>488</v>
      </c>
      <c r="F531" s="50">
        <v>0.1857</v>
      </c>
      <c r="G531" s="154">
        <v>0.3</v>
      </c>
      <c r="H531" s="83" t="s">
        <v>1906</v>
      </c>
      <c r="I531" s="154" t="s">
        <v>1967</v>
      </c>
      <c r="J531" s="273">
        <v>528</v>
      </c>
      <c r="K531" s="42" t="s">
        <v>1057</v>
      </c>
      <c r="L531" s="42">
        <v>4503034</v>
      </c>
      <c r="M531" s="42" t="s">
        <v>1276</v>
      </c>
      <c r="N531" s="42">
        <v>450303400</v>
      </c>
      <c r="O531" s="42" t="s">
        <v>1777</v>
      </c>
      <c r="P531" s="42" t="s">
        <v>2073</v>
      </c>
      <c r="Q531" s="42" t="s">
        <v>29</v>
      </c>
      <c r="R531" s="113" t="s">
        <v>1858</v>
      </c>
      <c r="S531" s="113">
        <v>0</v>
      </c>
      <c r="T531" s="156">
        <v>8</v>
      </c>
      <c r="U531" s="80">
        <v>2</v>
      </c>
      <c r="V531" s="113">
        <v>2</v>
      </c>
      <c r="W531" s="113">
        <v>2</v>
      </c>
      <c r="X531" s="113">
        <v>2</v>
      </c>
      <c r="Y531" s="243">
        <v>3</v>
      </c>
      <c r="Z531" s="245">
        <f>IF(
'Tablero de control'!$U531="NP",
 0,
  IF(
     'Tablero de control'!$Q531&lt;&gt;"Reducción",
     'Tablero de control'!$Y531*100/'Tablero de control'!$U531,
     IF(
       'Tablero de control'!$U531&gt;='Tablero de control'!$Y531,
       100,
       IF(
         'Tablero de control'!$S531&lt;='Tablero de control'!$Y531,
         0,
         (('Tablero de control'!$S531-'Tablero de control'!$U531)-('Tablero de control'!$Y531-'Tablero de control'!$U531))*100/('Tablero de control'!$S531-'Tablero de control'!$U531)
       )
     )
   )
)</f>
        <v>150</v>
      </c>
      <c r="AA531" s="254">
        <f>IF('Tablero de control'!$Z531&gt;100,100,'Tablero de control'!$Z531)</f>
        <v>100</v>
      </c>
      <c r="AB531" s="37" t="str">
        <f>IF(
  'Tablero de control'!$U531="NP",
  "NO PROGRAMADA",
  IF(
    OR('Tablero de control'!$Y531="",'Tablero de control'!$Z531&lt;=0),
    "SIN AVANCE",
    IF(
      'Tablero de control'!$Z531&lt;Parametros!$D$4*Parametros!$G$9,
      "MUY DEFICIENTE",
    IF(
      'Tablero de control'!$Z531&lt;Parametros!$D$4*Parametros!$G$8,
      "DEFICIENTE",
   IF(
      'Tablero de control'!$Z531&lt;Parametros!$D$4*Parametros!$G$7,
      "ACEPTABLE",
      IF(
        'Tablero de control'!$Z531&lt;Parametros!$D$4*Parametros!$G$6,
        "BUENO",
        IF(
          'Tablero de control'!$Z531&lt;Parametros!$D$4*Parametros!$G$5,
          "SATISFACTORIO",
          IF(
            'Tablero de control'!$Z531&gt;=Parametros!$D$4*Parametros!$G$4,
            "OPTIMO"
          )
        )
      )
    )
  )
)
)
)</f>
        <v>OPTIMO</v>
      </c>
    </row>
    <row r="532" spans="1:28" s="38" customFormat="1" ht="50.1" customHeight="1" x14ac:dyDescent="0.25">
      <c r="A532" s="286" t="s">
        <v>242</v>
      </c>
      <c r="B532" s="42" t="s">
        <v>261</v>
      </c>
      <c r="C532" s="42" t="s">
        <v>326</v>
      </c>
      <c r="D532" s="42" t="s">
        <v>363</v>
      </c>
      <c r="E532" s="42" t="s">
        <v>488</v>
      </c>
      <c r="F532" s="50">
        <v>0.1857</v>
      </c>
      <c r="G532" s="154">
        <v>0.3</v>
      </c>
      <c r="H532" s="83" t="s">
        <v>1906</v>
      </c>
      <c r="I532" s="154" t="s">
        <v>1967</v>
      </c>
      <c r="J532" s="273">
        <v>529</v>
      </c>
      <c r="K532" s="42" t="s">
        <v>1058</v>
      </c>
      <c r="L532" s="42">
        <v>4503029</v>
      </c>
      <c r="M532" s="42" t="s">
        <v>137</v>
      </c>
      <c r="N532" s="42">
        <v>450302900</v>
      </c>
      <c r="O532" s="42" t="s">
        <v>1782</v>
      </c>
      <c r="P532" s="42" t="s">
        <v>2073</v>
      </c>
      <c r="Q532" s="42" t="s">
        <v>29</v>
      </c>
      <c r="R532" s="89" t="s">
        <v>1858</v>
      </c>
      <c r="S532" s="89">
        <v>6</v>
      </c>
      <c r="T532" s="156">
        <v>16</v>
      </c>
      <c r="U532" s="80">
        <v>4</v>
      </c>
      <c r="V532" s="89">
        <v>4</v>
      </c>
      <c r="W532" s="89">
        <v>4</v>
      </c>
      <c r="X532" s="89">
        <v>4</v>
      </c>
      <c r="Y532" s="243">
        <v>4</v>
      </c>
      <c r="Z532" s="245">
        <f>IF(
'Tablero de control'!$U532="NP",
 0,
  IF(
     'Tablero de control'!$Q532&lt;&gt;"Reducción",
     'Tablero de control'!$Y532*100/'Tablero de control'!$U532,
     IF(
       'Tablero de control'!$U532&gt;='Tablero de control'!$Y532,
       100,
       IF(
         'Tablero de control'!$S532&lt;='Tablero de control'!$Y532,
         0,
         (('Tablero de control'!$S532-'Tablero de control'!$U532)-('Tablero de control'!$Y532-'Tablero de control'!$U532))*100/('Tablero de control'!$S532-'Tablero de control'!$U532)
       )
     )
   )
)</f>
        <v>100</v>
      </c>
      <c r="AA532" s="254">
        <f>IF('Tablero de control'!$Z532&gt;100,100,'Tablero de control'!$Z532)</f>
        <v>100</v>
      </c>
      <c r="AB532" s="37" t="str">
        <f>IF(
  'Tablero de control'!$U532="NP",
  "NO PROGRAMADA",
  IF(
    OR('Tablero de control'!$Y532="",'Tablero de control'!$Z532&lt;=0),
    "SIN AVANCE",
    IF(
      'Tablero de control'!$Z532&lt;Parametros!$D$4*Parametros!$G$9,
      "MUY DEFICIENTE",
    IF(
      'Tablero de control'!$Z532&lt;Parametros!$D$4*Parametros!$G$8,
      "DEFICIENTE",
   IF(
      'Tablero de control'!$Z532&lt;Parametros!$D$4*Parametros!$G$7,
      "ACEPTABLE",
      IF(
        'Tablero de control'!$Z532&lt;Parametros!$D$4*Parametros!$G$6,
        "BUENO",
        IF(
          'Tablero de control'!$Z532&lt;Parametros!$D$4*Parametros!$G$5,
          "SATISFACTORIO",
          IF(
            'Tablero de control'!$Z532&gt;=Parametros!$D$4*Parametros!$G$4,
            "OPTIMO"
          )
        )
      )
    )
  )
)
)
)</f>
        <v>OPTIMO</v>
      </c>
    </row>
    <row r="533" spans="1:28" s="38" customFormat="1" ht="50.1" customHeight="1" x14ac:dyDescent="0.25">
      <c r="A533" s="286" t="s">
        <v>242</v>
      </c>
      <c r="B533" s="42" t="s">
        <v>261</v>
      </c>
      <c r="C533" s="42" t="s">
        <v>326</v>
      </c>
      <c r="D533" s="42" t="s">
        <v>363</v>
      </c>
      <c r="E533" s="42" t="s">
        <v>488</v>
      </c>
      <c r="F533" s="50">
        <v>0.1857</v>
      </c>
      <c r="G533" s="154">
        <v>0.3</v>
      </c>
      <c r="H533" s="83" t="s">
        <v>1906</v>
      </c>
      <c r="I533" s="154" t="s">
        <v>1967</v>
      </c>
      <c r="J533" s="273">
        <v>530</v>
      </c>
      <c r="K533" s="42" t="s">
        <v>1059</v>
      </c>
      <c r="L533" s="42" t="s">
        <v>1465</v>
      </c>
      <c r="M533" s="42" t="s">
        <v>57</v>
      </c>
      <c r="N533" s="42">
        <v>450300300</v>
      </c>
      <c r="O533" s="42" t="s">
        <v>1783</v>
      </c>
      <c r="P533" s="42" t="s">
        <v>2073</v>
      </c>
      <c r="Q533" s="42" t="s">
        <v>29</v>
      </c>
      <c r="R533" s="113" t="s">
        <v>1858</v>
      </c>
      <c r="S533" s="113">
        <v>0</v>
      </c>
      <c r="T533" s="156">
        <v>3</v>
      </c>
      <c r="U533" s="80">
        <v>1</v>
      </c>
      <c r="V533" s="113">
        <v>1</v>
      </c>
      <c r="W533" s="113">
        <v>1</v>
      </c>
      <c r="X533" s="82" t="s">
        <v>10</v>
      </c>
      <c r="Y533" s="243">
        <v>3</v>
      </c>
      <c r="Z533" s="245">
        <f>IF(
'Tablero de control'!$U533="NP",
 0,
  IF(
     'Tablero de control'!$Q533&lt;&gt;"Reducción",
     'Tablero de control'!$Y533*100/'Tablero de control'!$U533,
     IF(
       'Tablero de control'!$U533&gt;='Tablero de control'!$Y533,
       100,
       IF(
         'Tablero de control'!$S533&lt;='Tablero de control'!$Y533,
         0,
         (('Tablero de control'!$S533-'Tablero de control'!$U533)-('Tablero de control'!$Y533-'Tablero de control'!$U533))*100/('Tablero de control'!$S533-'Tablero de control'!$U533)
       )
     )
   )
)</f>
        <v>300</v>
      </c>
      <c r="AA533" s="254">
        <f>IF('Tablero de control'!$Z533&gt;100,100,'Tablero de control'!$Z533)</f>
        <v>100</v>
      </c>
      <c r="AB533" s="37" t="str">
        <f>IF(
  'Tablero de control'!$U533="NP",
  "NO PROGRAMADA",
  IF(
    OR('Tablero de control'!$Y533="",'Tablero de control'!$Z533&lt;=0),
    "SIN AVANCE",
    IF(
      'Tablero de control'!$Z533&lt;Parametros!$D$4*Parametros!$G$9,
      "MUY DEFICIENTE",
    IF(
      'Tablero de control'!$Z533&lt;Parametros!$D$4*Parametros!$G$8,
      "DEFICIENTE",
   IF(
      'Tablero de control'!$Z533&lt;Parametros!$D$4*Parametros!$G$7,
      "ACEPTABLE",
      IF(
        'Tablero de control'!$Z533&lt;Parametros!$D$4*Parametros!$G$6,
        "BUENO",
        IF(
          'Tablero de control'!$Z533&lt;Parametros!$D$4*Parametros!$G$5,
          "SATISFACTORIO",
          IF(
            'Tablero de control'!$Z533&gt;=Parametros!$D$4*Parametros!$G$4,
            "OPTIMO"
          )
        )
      )
    )
  )
)
)
)</f>
        <v>OPTIMO</v>
      </c>
    </row>
    <row r="534" spans="1:28" s="38" customFormat="1" ht="50.1" customHeight="1" x14ac:dyDescent="0.25">
      <c r="A534" s="286" t="s">
        <v>242</v>
      </c>
      <c r="B534" s="42" t="s">
        <v>261</v>
      </c>
      <c r="C534" s="42" t="s">
        <v>326</v>
      </c>
      <c r="D534" s="42" t="s">
        <v>363</v>
      </c>
      <c r="E534" s="42" t="s">
        <v>488</v>
      </c>
      <c r="F534" s="50">
        <v>0.1857</v>
      </c>
      <c r="G534" s="154">
        <v>0.3</v>
      </c>
      <c r="H534" s="83" t="s">
        <v>1906</v>
      </c>
      <c r="I534" s="154" t="s">
        <v>1967</v>
      </c>
      <c r="J534" s="273">
        <v>531</v>
      </c>
      <c r="K534" s="42" t="s">
        <v>1060</v>
      </c>
      <c r="L534" s="42" t="s">
        <v>1466</v>
      </c>
      <c r="M534" s="42" t="s">
        <v>81</v>
      </c>
      <c r="N534" s="42">
        <v>450302200</v>
      </c>
      <c r="O534" s="42" t="s">
        <v>1784</v>
      </c>
      <c r="P534" s="42" t="s">
        <v>2073</v>
      </c>
      <c r="Q534" s="42" t="s">
        <v>29</v>
      </c>
      <c r="R534" s="113" t="s">
        <v>1858</v>
      </c>
      <c r="S534" s="113">
        <v>8</v>
      </c>
      <c r="T534" s="156">
        <v>12</v>
      </c>
      <c r="U534" s="80">
        <v>3</v>
      </c>
      <c r="V534" s="113">
        <v>3</v>
      </c>
      <c r="W534" s="113">
        <v>3</v>
      </c>
      <c r="X534" s="113">
        <v>3</v>
      </c>
      <c r="Y534" s="243">
        <v>3</v>
      </c>
      <c r="Z534" s="245">
        <f>IF(
'Tablero de control'!$U534="NP",
 0,
  IF(
     'Tablero de control'!$Q534&lt;&gt;"Reducción",
     'Tablero de control'!$Y534*100/'Tablero de control'!$U534,
     IF(
       'Tablero de control'!$U534&gt;='Tablero de control'!$Y534,
       100,
       IF(
         'Tablero de control'!$S534&lt;='Tablero de control'!$Y534,
         0,
         (('Tablero de control'!$S534-'Tablero de control'!$U534)-('Tablero de control'!$Y534-'Tablero de control'!$U534))*100/('Tablero de control'!$S534-'Tablero de control'!$U534)
       )
     )
   )
)</f>
        <v>100</v>
      </c>
      <c r="AA534" s="254">
        <f>IF('Tablero de control'!$Z534&gt;100,100,'Tablero de control'!$Z534)</f>
        <v>100</v>
      </c>
      <c r="AB534" s="37" t="str">
        <f>IF(
  'Tablero de control'!$U534="NP",
  "NO PROGRAMADA",
  IF(
    OR('Tablero de control'!$Y534="",'Tablero de control'!$Z534&lt;=0),
    "SIN AVANCE",
    IF(
      'Tablero de control'!$Z534&lt;Parametros!$D$4*Parametros!$G$9,
      "MUY DEFICIENTE",
    IF(
      'Tablero de control'!$Z534&lt;Parametros!$D$4*Parametros!$G$8,
      "DEFICIENTE",
   IF(
      'Tablero de control'!$Z534&lt;Parametros!$D$4*Parametros!$G$7,
      "ACEPTABLE",
      IF(
        'Tablero de control'!$Z534&lt;Parametros!$D$4*Parametros!$G$6,
        "BUENO",
        IF(
          'Tablero de control'!$Z534&lt;Parametros!$D$4*Parametros!$G$5,
          "SATISFACTORIO",
          IF(
            'Tablero de control'!$Z534&gt;=Parametros!$D$4*Parametros!$G$4,
            "OPTIMO"
          )
        )
      )
    )
  )
)
)
)</f>
        <v>OPTIMO</v>
      </c>
    </row>
    <row r="535" spans="1:28" s="38" customFormat="1" ht="50.1" customHeight="1" x14ac:dyDescent="0.25">
      <c r="A535" s="286" t="s">
        <v>242</v>
      </c>
      <c r="B535" s="42" t="s">
        <v>261</v>
      </c>
      <c r="C535" s="42" t="s">
        <v>326</v>
      </c>
      <c r="D535" s="42" t="s">
        <v>363</v>
      </c>
      <c r="E535" s="42" t="s">
        <v>488</v>
      </c>
      <c r="F535" s="50">
        <v>0.1857</v>
      </c>
      <c r="G535" s="154">
        <v>0.3</v>
      </c>
      <c r="H535" s="83" t="s">
        <v>1906</v>
      </c>
      <c r="I535" s="154" t="s">
        <v>1967</v>
      </c>
      <c r="J535" s="273">
        <v>532</v>
      </c>
      <c r="K535" s="42" t="s">
        <v>1061</v>
      </c>
      <c r="L535" s="42" t="s">
        <v>1462</v>
      </c>
      <c r="M535" s="42" t="s">
        <v>81</v>
      </c>
      <c r="N535" s="42">
        <v>450302200</v>
      </c>
      <c r="O535" s="42" t="s">
        <v>1784</v>
      </c>
      <c r="P535" s="42" t="s">
        <v>2073</v>
      </c>
      <c r="Q535" s="42" t="s">
        <v>29</v>
      </c>
      <c r="R535" s="113" t="s">
        <v>1858</v>
      </c>
      <c r="S535" s="113">
        <v>0</v>
      </c>
      <c r="T535" s="156">
        <v>2</v>
      </c>
      <c r="U535" s="81" t="s">
        <v>10</v>
      </c>
      <c r="V535" s="113">
        <v>1</v>
      </c>
      <c r="W535" s="81" t="s">
        <v>10</v>
      </c>
      <c r="X535" s="113">
        <v>1</v>
      </c>
      <c r="Y535" s="243">
        <v>0</v>
      </c>
      <c r="Z535" s="245">
        <f>IF(
'Tablero de control'!$U535="NP",
 0,
  IF(
     'Tablero de control'!$Q535&lt;&gt;"Reducción",
     'Tablero de control'!$Y535*100/'Tablero de control'!$U535,
     IF(
       'Tablero de control'!$U535&gt;='Tablero de control'!$Y535,
       100,
       IF(
         'Tablero de control'!$S535&lt;='Tablero de control'!$Y535,
         0,
         (('Tablero de control'!$S535-'Tablero de control'!$U535)-('Tablero de control'!$Y535-'Tablero de control'!$U535))*100/('Tablero de control'!$S535-'Tablero de control'!$U535)
       )
     )
   )
)</f>
        <v>0</v>
      </c>
      <c r="AA535" s="254">
        <f>IF('Tablero de control'!$Z535&gt;100,100,'Tablero de control'!$Z535)</f>
        <v>0</v>
      </c>
      <c r="AB535" s="37" t="str">
        <f>IF(
  'Tablero de control'!$U535="NP",
  "NO PROGRAMADA",
  IF(
    OR('Tablero de control'!$Y535="",'Tablero de control'!$Z535&lt;=0),
    "SIN AVANCE",
    IF(
      'Tablero de control'!$Z535&lt;Parametros!$D$4*Parametros!$G$9,
      "MUY DEFICIENTE",
    IF(
      'Tablero de control'!$Z535&lt;Parametros!$D$4*Parametros!$G$8,
      "DEFICIENTE",
   IF(
      'Tablero de control'!$Z535&lt;Parametros!$D$4*Parametros!$G$7,
      "ACEPTABLE",
      IF(
        'Tablero de control'!$Z535&lt;Parametros!$D$4*Parametros!$G$6,
        "BUENO",
        IF(
          'Tablero de control'!$Z535&lt;Parametros!$D$4*Parametros!$G$5,
          "SATISFACTORIO",
          IF(
            'Tablero de control'!$Z535&gt;=Parametros!$D$4*Parametros!$G$4,
            "OPTIMO"
          )
        )
      )
    )
  )
)
)
)</f>
        <v>NO PROGRAMADA</v>
      </c>
    </row>
    <row r="536" spans="1:28" s="38" customFormat="1" ht="50.1" customHeight="1" x14ac:dyDescent="0.25">
      <c r="A536" s="286" t="s">
        <v>242</v>
      </c>
      <c r="B536" s="42" t="s">
        <v>261</v>
      </c>
      <c r="C536" s="42" t="s">
        <v>326</v>
      </c>
      <c r="D536" s="42" t="s">
        <v>363</v>
      </c>
      <c r="E536" s="42" t="s">
        <v>488</v>
      </c>
      <c r="F536" s="50">
        <v>0.1857</v>
      </c>
      <c r="G536" s="154">
        <v>0.3</v>
      </c>
      <c r="H536" s="83" t="s">
        <v>1906</v>
      </c>
      <c r="I536" s="154" t="s">
        <v>1967</v>
      </c>
      <c r="J536" s="273">
        <v>533</v>
      </c>
      <c r="K536" s="42" t="s">
        <v>1062</v>
      </c>
      <c r="L536" s="42" t="s">
        <v>1465</v>
      </c>
      <c r="M536" s="42" t="s">
        <v>57</v>
      </c>
      <c r="N536" s="42">
        <v>450300300</v>
      </c>
      <c r="O536" s="42" t="s">
        <v>1783</v>
      </c>
      <c r="P536" s="42" t="s">
        <v>2073</v>
      </c>
      <c r="Q536" s="42" t="s">
        <v>29</v>
      </c>
      <c r="R536" s="113" t="s">
        <v>1858</v>
      </c>
      <c r="S536" s="159">
        <v>0</v>
      </c>
      <c r="T536" s="156">
        <v>3</v>
      </c>
      <c r="U536" s="81" t="s">
        <v>10</v>
      </c>
      <c r="V536" s="159">
        <v>1</v>
      </c>
      <c r="W536" s="159">
        <v>1</v>
      </c>
      <c r="X536" s="113">
        <v>1</v>
      </c>
      <c r="Y536" s="243">
        <v>0</v>
      </c>
      <c r="Z536" s="245">
        <f>IF(
'Tablero de control'!$U536="NP",
 0,
  IF(
     'Tablero de control'!$Q536&lt;&gt;"Reducción",
     'Tablero de control'!$Y536*100/'Tablero de control'!$U536,
     IF(
       'Tablero de control'!$U536&gt;='Tablero de control'!$Y536,
       100,
       IF(
         'Tablero de control'!$S536&lt;='Tablero de control'!$Y536,
         0,
         (('Tablero de control'!$S536-'Tablero de control'!$U536)-('Tablero de control'!$Y536-'Tablero de control'!$U536))*100/('Tablero de control'!$S536-'Tablero de control'!$U536)
       )
     )
   )
)</f>
        <v>0</v>
      </c>
      <c r="AA536" s="254">
        <f>IF('Tablero de control'!$Z536&gt;100,100,'Tablero de control'!$Z536)</f>
        <v>0</v>
      </c>
      <c r="AB536" s="37" t="str">
        <f>IF(
  'Tablero de control'!$U536="NP",
  "NO PROGRAMADA",
  IF(
    OR('Tablero de control'!$Y536="",'Tablero de control'!$Z536&lt;=0),
    "SIN AVANCE",
    IF(
      'Tablero de control'!$Z536&lt;Parametros!$D$4*Parametros!$G$9,
      "MUY DEFICIENTE",
    IF(
      'Tablero de control'!$Z536&lt;Parametros!$D$4*Parametros!$G$8,
      "DEFICIENTE",
   IF(
      'Tablero de control'!$Z536&lt;Parametros!$D$4*Parametros!$G$7,
      "ACEPTABLE",
      IF(
        'Tablero de control'!$Z536&lt;Parametros!$D$4*Parametros!$G$6,
        "BUENO",
        IF(
          'Tablero de control'!$Z536&lt;Parametros!$D$4*Parametros!$G$5,
          "SATISFACTORIO",
          IF(
            'Tablero de control'!$Z536&gt;=Parametros!$D$4*Parametros!$G$4,
            "OPTIMO"
          )
        )
      )
    )
  )
)
)
)</f>
        <v>NO PROGRAMADA</v>
      </c>
    </row>
    <row r="537" spans="1:28" s="38" customFormat="1" ht="50.1" customHeight="1" x14ac:dyDescent="0.25">
      <c r="A537" s="286" t="s">
        <v>242</v>
      </c>
      <c r="B537" s="42" t="s">
        <v>261</v>
      </c>
      <c r="C537" s="42" t="s">
        <v>327</v>
      </c>
      <c r="D537" s="42" t="s">
        <v>363</v>
      </c>
      <c r="E537" s="42" t="s">
        <v>489</v>
      </c>
      <c r="F537" s="49">
        <v>0.77370000000000005</v>
      </c>
      <c r="G537" s="110">
        <v>0.85</v>
      </c>
      <c r="H537" s="83" t="s">
        <v>1906</v>
      </c>
      <c r="I537" s="110" t="s">
        <v>1967</v>
      </c>
      <c r="J537" s="273">
        <v>534</v>
      </c>
      <c r="K537" s="42" t="s">
        <v>1063</v>
      </c>
      <c r="L537" s="42">
        <v>4503028</v>
      </c>
      <c r="M537" s="42" t="s">
        <v>1467</v>
      </c>
      <c r="N537" s="42">
        <v>450302800</v>
      </c>
      <c r="O537" s="42" t="s">
        <v>1785</v>
      </c>
      <c r="P537" s="42" t="s">
        <v>2073</v>
      </c>
      <c r="Q537" s="42" t="s">
        <v>30</v>
      </c>
      <c r="R537" s="82" t="s">
        <v>1858</v>
      </c>
      <c r="S537" s="160">
        <v>19222</v>
      </c>
      <c r="T537" s="161">
        <v>24000</v>
      </c>
      <c r="U537" s="80">
        <v>6000</v>
      </c>
      <c r="V537" s="160">
        <v>6000</v>
      </c>
      <c r="W537" s="160">
        <v>6000</v>
      </c>
      <c r="X537" s="160">
        <v>6000</v>
      </c>
      <c r="Y537" s="243">
        <v>10048</v>
      </c>
      <c r="Z537" s="245">
        <f>IF(
'Tablero de control'!$U537="NP",
 0,
  IF(
     'Tablero de control'!$Q537&lt;&gt;"Reducción",
     'Tablero de control'!$Y537*100/'Tablero de control'!$U537,
     IF(
       'Tablero de control'!$U537&gt;='Tablero de control'!$Y537,
       100,
       IF(
         'Tablero de control'!$S537&lt;='Tablero de control'!$Y537,
         0,
         (('Tablero de control'!$S537-'Tablero de control'!$U537)-('Tablero de control'!$Y537-'Tablero de control'!$U537))*100/('Tablero de control'!$S537-'Tablero de control'!$U537)
       )
     )
   )
)</f>
        <v>167.46666666666667</v>
      </c>
      <c r="AA537" s="254">
        <f>IF('Tablero de control'!$Z537&gt;100,100,'Tablero de control'!$Z537)</f>
        <v>100</v>
      </c>
      <c r="AB537" s="37" t="str">
        <f>IF(
  'Tablero de control'!$U537="NP",
  "NO PROGRAMADA",
  IF(
    OR('Tablero de control'!$Y537="",'Tablero de control'!$Z537&lt;=0),
    "SIN AVANCE",
    IF(
      'Tablero de control'!$Z537&lt;Parametros!$D$4*Parametros!$G$9,
      "MUY DEFICIENTE",
    IF(
      'Tablero de control'!$Z537&lt;Parametros!$D$4*Parametros!$G$8,
      "DEFICIENTE",
   IF(
      'Tablero de control'!$Z537&lt;Parametros!$D$4*Parametros!$G$7,
      "ACEPTABLE",
      IF(
        'Tablero de control'!$Z537&lt;Parametros!$D$4*Parametros!$G$6,
        "BUENO",
        IF(
          'Tablero de control'!$Z537&lt;Parametros!$D$4*Parametros!$G$5,
          "SATISFACTORIO",
          IF(
            'Tablero de control'!$Z537&gt;=Parametros!$D$4*Parametros!$G$4,
            "OPTIMO"
          )
        )
      )
    )
  )
)
)
)</f>
        <v>OPTIMO</v>
      </c>
    </row>
    <row r="538" spans="1:28" s="38" customFormat="1" ht="50.1" customHeight="1" x14ac:dyDescent="0.25">
      <c r="A538" s="286" t="s">
        <v>242</v>
      </c>
      <c r="B538" s="42" t="s">
        <v>261</v>
      </c>
      <c r="C538" s="42" t="s">
        <v>327</v>
      </c>
      <c r="D538" s="42" t="s">
        <v>363</v>
      </c>
      <c r="E538" s="42" t="s">
        <v>489</v>
      </c>
      <c r="F538" s="49">
        <v>0.77370000000000005</v>
      </c>
      <c r="G538" s="110">
        <v>0.85</v>
      </c>
      <c r="H538" s="83" t="s">
        <v>1906</v>
      </c>
      <c r="I538" s="110" t="s">
        <v>1967</v>
      </c>
      <c r="J538" s="273">
        <v>535</v>
      </c>
      <c r="K538" s="42" t="s">
        <v>1064</v>
      </c>
      <c r="L538" s="42">
        <v>4503031</v>
      </c>
      <c r="M538" s="42" t="s">
        <v>50</v>
      </c>
      <c r="N538" s="42">
        <v>450303100</v>
      </c>
      <c r="O538" s="42" t="s">
        <v>1775</v>
      </c>
      <c r="P538" s="42" t="s">
        <v>2073</v>
      </c>
      <c r="Q538" s="42" t="s">
        <v>29</v>
      </c>
      <c r="R538" s="82" t="s">
        <v>1858</v>
      </c>
      <c r="S538" s="101">
        <v>1</v>
      </c>
      <c r="T538" s="156">
        <v>1</v>
      </c>
      <c r="U538" s="81" t="s">
        <v>10</v>
      </c>
      <c r="V538" s="101">
        <v>1</v>
      </c>
      <c r="W538" s="81" t="s">
        <v>10</v>
      </c>
      <c r="X538" s="81" t="s">
        <v>10</v>
      </c>
      <c r="Y538" s="243">
        <v>0</v>
      </c>
      <c r="Z538" s="245">
        <f>IF(
'Tablero de control'!$U538="NP",
 0,
  IF(
     'Tablero de control'!$Q538&lt;&gt;"Reducción",
     'Tablero de control'!$Y538*100/'Tablero de control'!$U538,
     IF(
       'Tablero de control'!$U538&gt;='Tablero de control'!$Y538,
       100,
       IF(
         'Tablero de control'!$S538&lt;='Tablero de control'!$Y538,
         0,
         (('Tablero de control'!$S538-'Tablero de control'!$U538)-('Tablero de control'!$Y538-'Tablero de control'!$U538))*100/('Tablero de control'!$S538-'Tablero de control'!$U538)
       )
     )
   )
)</f>
        <v>0</v>
      </c>
      <c r="AA538" s="254">
        <f>IF('Tablero de control'!$Z538&gt;100,100,'Tablero de control'!$Z538)</f>
        <v>0</v>
      </c>
      <c r="AB538" s="37" t="str">
        <f>IF(
  'Tablero de control'!$U538="NP",
  "NO PROGRAMADA",
  IF(
    OR('Tablero de control'!$Y538="",'Tablero de control'!$Z538&lt;=0),
    "SIN AVANCE",
    IF(
      'Tablero de control'!$Z538&lt;Parametros!$D$4*Parametros!$G$9,
      "MUY DEFICIENTE",
    IF(
      'Tablero de control'!$Z538&lt;Parametros!$D$4*Parametros!$G$8,
      "DEFICIENTE",
   IF(
      'Tablero de control'!$Z538&lt;Parametros!$D$4*Parametros!$G$7,
      "ACEPTABLE",
      IF(
        'Tablero de control'!$Z538&lt;Parametros!$D$4*Parametros!$G$6,
        "BUENO",
        IF(
          'Tablero de control'!$Z538&lt;Parametros!$D$4*Parametros!$G$5,
          "SATISFACTORIO",
          IF(
            'Tablero de control'!$Z538&gt;=Parametros!$D$4*Parametros!$G$4,
            "OPTIMO"
          )
        )
      )
    )
  )
)
)
)</f>
        <v>NO PROGRAMADA</v>
      </c>
    </row>
    <row r="539" spans="1:28" s="38" customFormat="1" ht="50.1" customHeight="1" x14ac:dyDescent="0.25">
      <c r="A539" s="286" t="s">
        <v>242</v>
      </c>
      <c r="B539" s="42" t="s">
        <v>261</v>
      </c>
      <c r="C539" s="42" t="s">
        <v>327</v>
      </c>
      <c r="D539" s="42" t="s">
        <v>363</v>
      </c>
      <c r="E539" s="42" t="s">
        <v>489</v>
      </c>
      <c r="F539" s="49">
        <v>0.77370000000000005</v>
      </c>
      <c r="G539" s="110">
        <v>0.85</v>
      </c>
      <c r="H539" s="83" t="s">
        <v>1906</v>
      </c>
      <c r="I539" s="110" t="s">
        <v>1967</v>
      </c>
      <c r="J539" s="273">
        <v>536</v>
      </c>
      <c r="K539" s="42" t="s">
        <v>1065</v>
      </c>
      <c r="L539" s="42">
        <v>4503003</v>
      </c>
      <c r="M539" s="42" t="s">
        <v>57</v>
      </c>
      <c r="N539" s="42">
        <v>450300300</v>
      </c>
      <c r="O539" s="42" t="s">
        <v>1786</v>
      </c>
      <c r="P539" s="42" t="s">
        <v>2073</v>
      </c>
      <c r="Q539" s="42" t="s">
        <v>30</v>
      </c>
      <c r="R539" s="82" t="s">
        <v>1858</v>
      </c>
      <c r="S539" s="98">
        <v>64</v>
      </c>
      <c r="T539" s="156">
        <v>64</v>
      </c>
      <c r="U539" s="80">
        <v>64</v>
      </c>
      <c r="V539" s="98">
        <v>64</v>
      </c>
      <c r="W539" s="98">
        <v>64</v>
      </c>
      <c r="X539" s="98">
        <v>64</v>
      </c>
      <c r="Y539" s="244">
        <v>64</v>
      </c>
      <c r="Z539" s="245">
        <f>IF(
'Tablero de control'!$U539="NP",
 0,
  IF(
     'Tablero de control'!$Q539&lt;&gt;"Reducción",
     'Tablero de control'!$Y539*100/'Tablero de control'!$U539,
     IF(
       'Tablero de control'!$U539&gt;='Tablero de control'!$Y539,
       100,
       IF(
         'Tablero de control'!$S539&lt;='Tablero de control'!$Y539,
         0,
         (('Tablero de control'!$S539-'Tablero de control'!$U539)-('Tablero de control'!$Y539-'Tablero de control'!$U539))*100/('Tablero de control'!$S539-'Tablero de control'!$U539)
       )
     )
   )
)</f>
        <v>100</v>
      </c>
      <c r="AA539" s="254">
        <f>IF('Tablero de control'!$Z539&gt;100,100,'Tablero de control'!$Z539)</f>
        <v>100</v>
      </c>
      <c r="AB539" s="37" t="str">
        <f>IF(
  'Tablero de control'!$U539="NP",
  "NO PROGRAMADA",
  IF(
    OR('Tablero de control'!$Y539="",'Tablero de control'!$Z539&lt;=0),
    "SIN AVANCE",
    IF(
      'Tablero de control'!$Z539&lt;Parametros!$D$4*Parametros!$G$9,
      "MUY DEFICIENTE",
    IF(
      'Tablero de control'!$Z539&lt;Parametros!$D$4*Parametros!$G$8,
      "DEFICIENTE",
   IF(
      'Tablero de control'!$Z539&lt;Parametros!$D$4*Parametros!$G$7,
      "ACEPTABLE",
      IF(
        'Tablero de control'!$Z539&lt;Parametros!$D$4*Parametros!$G$6,
        "BUENO",
        IF(
          'Tablero de control'!$Z539&lt;Parametros!$D$4*Parametros!$G$5,
          "SATISFACTORIO",
          IF(
            'Tablero de control'!$Z539&gt;=Parametros!$D$4*Parametros!$G$4,
            "OPTIMO"
          )
        )
      )
    )
  )
)
)
)</f>
        <v>OPTIMO</v>
      </c>
    </row>
    <row r="540" spans="1:28" s="38" customFormat="1" ht="50.1" customHeight="1" x14ac:dyDescent="0.25">
      <c r="A540" s="286" t="s">
        <v>242</v>
      </c>
      <c r="B540" s="42" t="s">
        <v>261</v>
      </c>
      <c r="C540" s="42" t="s">
        <v>327</v>
      </c>
      <c r="D540" s="42" t="s">
        <v>363</v>
      </c>
      <c r="E540" s="42" t="s">
        <v>489</v>
      </c>
      <c r="F540" s="49">
        <v>0.77370000000000005</v>
      </c>
      <c r="G540" s="110">
        <v>0.85</v>
      </c>
      <c r="H540" s="83" t="s">
        <v>1906</v>
      </c>
      <c r="I540" s="110" t="s">
        <v>1967</v>
      </c>
      <c r="J540" s="273">
        <v>537</v>
      </c>
      <c r="K540" s="42" t="s">
        <v>1066</v>
      </c>
      <c r="L540" s="42">
        <v>4503019</v>
      </c>
      <c r="M540" s="42" t="s">
        <v>145</v>
      </c>
      <c r="N540" s="42">
        <v>450301900</v>
      </c>
      <c r="O540" s="42" t="s">
        <v>1787</v>
      </c>
      <c r="P540" s="42" t="s">
        <v>2073</v>
      </c>
      <c r="Q540" s="42" t="s">
        <v>30</v>
      </c>
      <c r="R540" s="177" t="s">
        <v>1858</v>
      </c>
      <c r="S540" s="98">
        <v>0</v>
      </c>
      <c r="T540" s="156">
        <v>1</v>
      </c>
      <c r="U540" s="81" t="s">
        <v>10</v>
      </c>
      <c r="V540" s="98">
        <v>1</v>
      </c>
      <c r="W540" s="98">
        <v>1</v>
      </c>
      <c r="X540" s="98">
        <v>1</v>
      </c>
      <c r="Y540" s="244">
        <v>0</v>
      </c>
      <c r="Z540" s="245">
        <f>IF(
'Tablero de control'!$U540="NP",
 0,
  IF(
     'Tablero de control'!$Q540&lt;&gt;"Reducción",
     'Tablero de control'!$Y540*100/'Tablero de control'!$U540,
     IF(
       'Tablero de control'!$U540&gt;='Tablero de control'!$Y540,
       100,
       IF(
         'Tablero de control'!$S540&lt;='Tablero de control'!$Y540,
         0,
         (('Tablero de control'!$S540-'Tablero de control'!$U540)-('Tablero de control'!$Y540-'Tablero de control'!$U540))*100/('Tablero de control'!$S540-'Tablero de control'!$U540)
       )
     )
   )
)</f>
        <v>0</v>
      </c>
      <c r="AA540" s="254">
        <f>IF('Tablero de control'!$Z540&gt;100,100,'Tablero de control'!$Z540)</f>
        <v>0</v>
      </c>
      <c r="AB540" s="37" t="str">
        <f>IF(
  'Tablero de control'!$U540="NP",
  "NO PROGRAMADA",
  IF(
    OR('Tablero de control'!$Y540="",'Tablero de control'!$Z540&lt;=0),
    "SIN AVANCE",
    IF(
      'Tablero de control'!$Z540&lt;Parametros!$D$4*Parametros!$G$9,
      "MUY DEFICIENTE",
    IF(
      'Tablero de control'!$Z540&lt;Parametros!$D$4*Parametros!$G$8,
      "DEFICIENTE",
   IF(
      'Tablero de control'!$Z540&lt;Parametros!$D$4*Parametros!$G$7,
      "ACEPTABLE",
      IF(
        'Tablero de control'!$Z540&lt;Parametros!$D$4*Parametros!$G$6,
        "BUENO",
        IF(
          'Tablero de control'!$Z540&lt;Parametros!$D$4*Parametros!$G$5,
          "SATISFACTORIO",
          IF(
            'Tablero de control'!$Z540&gt;=Parametros!$D$4*Parametros!$G$4,
            "OPTIMO"
          )
        )
      )
    )
  )
)
)
)</f>
        <v>NO PROGRAMADA</v>
      </c>
    </row>
    <row r="541" spans="1:28" s="38" customFormat="1" ht="50.1" customHeight="1" x14ac:dyDescent="0.25">
      <c r="A541" s="286" t="s">
        <v>242</v>
      </c>
      <c r="B541" s="42" t="s">
        <v>261</v>
      </c>
      <c r="C541" s="42" t="s">
        <v>327</v>
      </c>
      <c r="D541" s="42" t="s">
        <v>363</v>
      </c>
      <c r="E541" s="42" t="s">
        <v>489</v>
      </c>
      <c r="F541" s="49">
        <v>0.77370000000000005</v>
      </c>
      <c r="G541" s="110">
        <v>0.85</v>
      </c>
      <c r="H541" s="83" t="s">
        <v>1906</v>
      </c>
      <c r="I541" s="110" t="s">
        <v>1967</v>
      </c>
      <c r="J541" s="273">
        <v>538</v>
      </c>
      <c r="K541" s="42" t="s">
        <v>1067</v>
      </c>
      <c r="L541" s="42">
        <v>4503002</v>
      </c>
      <c r="M541" s="42" t="s">
        <v>40</v>
      </c>
      <c r="N541" s="42">
        <v>450300200</v>
      </c>
      <c r="O541" s="42" t="s">
        <v>1780</v>
      </c>
      <c r="P541" s="42" t="s">
        <v>2073</v>
      </c>
      <c r="Q541" s="42" t="s">
        <v>29</v>
      </c>
      <c r="R541" s="177" t="s">
        <v>1858</v>
      </c>
      <c r="S541" s="98">
        <v>124</v>
      </c>
      <c r="T541" s="156">
        <v>160</v>
      </c>
      <c r="U541" s="80">
        <v>40</v>
      </c>
      <c r="V541" s="98">
        <v>40</v>
      </c>
      <c r="W541" s="98">
        <v>40</v>
      </c>
      <c r="X541" s="98">
        <v>40</v>
      </c>
      <c r="Y541" s="244">
        <v>40</v>
      </c>
      <c r="Z541" s="245">
        <f>IF(
'Tablero de control'!$U541="NP",
 0,
  IF(
     'Tablero de control'!$Q541&lt;&gt;"Reducción",
     'Tablero de control'!$Y541*100/'Tablero de control'!$U541,
     IF(
       'Tablero de control'!$U541&gt;='Tablero de control'!$Y541,
       100,
       IF(
         'Tablero de control'!$S541&lt;='Tablero de control'!$Y541,
         0,
         (('Tablero de control'!$S541-'Tablero de control'!$U541)-('Tablero de control'!$Y541-'Tablero de control'!$U541))*100/('Tablero de control'!$S541-'Tablero de control'!$U541)
       )
     )
   )
)</f>
        <v>100</v>
      </c>
      <c r="AA541" s="254">
        <f>IF('Tablero de control'!$Z541&gt;100,100,'Tablero de control'!$Z541)</f>
        <v>100</v>
      </c>
      <c r="AB541" s="37" t="str">
        <f>IF(
  'Tablero de control'!$U541="NP",
  "NO PROGRAMADA",
  IF(
    OR('Tablero de control'!$Y541="",'Tablero de control'!$Z541&lt;=0),
    "SIN AVANCE",
    IF(
      'Tablero de control'!$Z541&lt;Parametros!$D$4*Parametros!$G$9,
      "MUY DEFICIENTE",
    IF(
      'Tablero de control'!$Z541&lt;Parametros!$D$4*Parametros!$G$8,
      "DEFICIENTE",
   IF(
      'Tablero de control'!$Z541&lt;Parametros!$D$4*Parametros!$G$7,
      "ACEPTABLE",
      IF(
        'Tablero de control'!$Z541&lt;Parametros!$D$4*Parametros!$G$6,
        "BUENO",
        IF(
          'Tablero de control'!$Z541&lt;Parametros!$D$4*Parametros!$G$5,
          "SATISFACTORIO",
          IF(
            'Tablero de control'!$Z541&gt;=Parametros!$D$4*Parametros!$G$4,
            "OPTIMO"
          )
        )
      )
    )
  )
)
)
)</f>
        <v>OPTIMO</v>
      </c>
    </row>
    <row r="542" spans="1:28" s="38" customFormat="1" ht="50.1" customHeight="1" x14ac:dyDescent="0.25">
      <c r="A542" s="286" t="s">
        <v>242</v>
      </c>
      <c r="B542" s="42" t="s">
        <v>261</v>
      </c>
      <c r="C542" s="42" t="s">
        <v>327</v>
      </c>
      <c r="D542" s="42" t="s">
        <v>363</v>
      </c>
      <c r="E542" s="42" t="s">
        <v>489</v>
      </c>
      <c r="F542" s="49">
        <v>0.77370000000000005</v>
      </c>
      <c r="G542" s="110">
        <v>0.85</v>
      </c>
      <c r="H542" s="83" t="s">
        <v>1906</v>
      </c>
      <c r="I542" s="110" t="s">
        <v>1967</v>
      </c>
      <c r="J542" s="273">
        <v>539</v>
      </c>
      <c r="K542" s="42" t="s">
        <v>1068</v>
      </c>
      <c r="L542" s="42">
        <v>4503032</v>
      </c>
      <c r="M542" s="42" t="s">
        <v>141</v>
      </c>
      <c r="N542" s="42">
        <v>450303200</v>
      </c>
      <c r="O542" s="42" t="s">
        <v>1788</v>
      </c>
      <c r="P542" s="42" t="s">
        <v>2073</v>
      </c>
      <c r="Q542" s="42" t="s">
        <v>30</v>
      </c>
      <c r="R542" s="82" t="s">
        <v>1858</v>
      </c>
      <c r="S542" s="98">
        <v>1</v>
      </c>
      <c r="T542" s="95">
        <v>1</v>
      </c>
      <c r="U542" s="80">
        <v>1</v>
      </c>
      <c r="V542" s="98">
        <v>1</v>
      </c>
      <c r="W542" s="98">
        <v>1</v>
      </c>
      <c r="X542" s="98">
        <v>1</v>
      </c>
      <c r="Y542" s="244">
        <v>0</v>
      </c>
      <c r="Z542" s="245">
        <f>IF(
'Tablero de control'!$U542="NP",
 0,
  IF(
     'Tablero de control'!$Q542&lt;&gt;"Reducción",
     'Tablero de control'!$Y542*100/'Tablero de control'!$U542,
     IF(
       'Tablero de control'!$U542&gt;='Tablero de control'!$Y542,
       100,
       IF(
         'Tablero de control'!$S542&lt;='Tablero de control'!$Y542,
         0,
         (('Tablero de control'!$S542-'Tablero de control'!$U542)-('Tablero de control'!$Y542-'Tablero de control'!$U542))*100/('Tablero de control'!$S542-'Tablero de control'!$U542)
       )
     )
   )
)</f>
        <v>0</v>
      </c>
      <c r="AA542" s="254">
        <f>IF('Tablero de control'!$Z542&gt;100,100,'Tablero de control'!$Z542)</f>
        <v>0</v>
      </c>
      <c r="AB542" s="37" t="str">
        <f>IF(
  'Tablero de control'!$U542="NP",
  "NO PROGRAMADA",
  IF(
    OR('Tablero de control'!$Y542="",'Tablero de control'!$Z542&lt;=0),
    "SIN AVANCE",
    IF(
      'Tablero de control'!$Z542&lt;Parametros!$D$4*Parametros!$G$9,
      "MUY DEFICIENTE",
    IF(
      'Tablero de control'!$Z542&lt;Parametros!$D$4*Parametros!$G$8,
      "DEFICIENTE",
   IF(
      'Tablero de control'!$Z542&lt;Parametros!$D$4*Parametros!$G$7,
      "ACEPTABLE",
      IF(
        'Tablero de control'!$Z542&lt;Parametros!$D$4*Parametros!$G$6,
        "BUENO",
        IF(
          'Tablero de control'!$Z542&lt;Parametros!$D$4*Parametros!$G$5,
          "SATISFACTORIO",
          IF(
            'Tablero de control'!$Z542&gt;=Parametros!$D$4*Parametros!$G$4,
            "OPTIMO"
          )
        )
      )
    )
  )
)
)
)</f>
        <v>SIN AVANCE</v>
      </c>
    </row>
    <row r="543" spans="1:28" s="38" customFormat="1" ht="50.1" customHeight="1" x14ac:dyDescent="0.25">
      <c r="A543" s="286" t="s">
        <v>242</v>
      </c>
      <c r="B543" s="42" t="s">
        <v>261</v>
      </c>
      <c r="C543" s="42" t="s">
        <v>327</v>
      </c>
      <c r="D543" s="42" t="s">
        <v>363</v>
      </c>
      <c r="E543" s="42" t="s">
        <v>489</v>
      </c>
      <c r="F543" s="49">
        <v>0.77370000000000005</v>
      </c>
      <c r="G543" s="110">
        <v>0.85</v>
      </c>
      <c r="H543" s="83" t="s">
        <v>1906</v>
      </c>
      <c r="I543" s="110" t="s">
        <v>1967</v>
      </c>
      <c r="J543" s="273">
        <v>540</v>
      </c>
      <c r="K543" s="42" t="s">
        <v>1069</v>
      </c>
      <c r="L543" s="42">
        <v>4503033</v>
      </c>
      <c r="M543" s="42" t="s">
        <v>90</v>
      </c>
      <c r="N543" s="42">
        <v>450303300</v>
      </c>
      <c r="O543" s="42" t="s">
        <v>1787</v>
      </c>
      <c r="P543" s="42" t="s">
        <v>2073</v>
      </c>
      <c r="Q543" s="42" t="s">
        <v>29</v>
      </c>
      <c r="R543" s="157" t="s">
        <v>1857</v>
      </c>
      <c r="S543" s="162">
        <v>52</v>
      </c>
      <c r="T543" s="163">
        <v>64</v>
      </c>
      <c r="U543" s="80">
        <v>3</v>
      </c>
      <c r="V543" s="162">
        <v>3</v>
      </c>
      <c r="W543" s="162">
        <v>3</v>
      </c>
      <c r="X543" s="162">
        <v>3</v>
      </c>
      <c r="Y543" s="244">
        <v>0</v>
      </c>
      <c r="Z543" s="245">
        <f>IF(
'Tablero de control'!$U543="NP",
 0,
  IF(
     'Tablero de control'!$Q543&lt;&gt;"Reducción",
     'Tablero de control'!$Y543*100/'Tablero de control'!$U543,
     IF(
       'Tablero de control'!$U543&gt;='Tablero de control'!$Y543,
       100,
       IF(
         'Tablero de control'!$S543&lt;='Tablero de control'!$Y543,
         0,
         (('Tablero de control'!$S543-'Tablero de control'!$U543)-('Tablero de control'!$Y543-'Tablero de control'!$U543))*100/('Tablero de control'!$S543-'Tablero de control'!$U543)
       )
     )
   )
)</f>
        <v>0</v>
      </c>
      <c r="AA543" s="254">
        <f>IF('Tablero de control'!$Z543&gt;100,100,'Tablero de control'!$Z543)</f>
        <v>0</v>
      </c>
      <c r="AB543" s="37" t="str">
        <f>IF(
  'Tablero de control'!$U543="NP",
  "NO PROGRAMADA",
  IF(
    OR('Tablero de control'!$Y543="",'Tablero de control'!$Z543&lt;=0),
    "SIN AVANCE",
    IF(
      'Tablero de control'!$Z543&lt;Parametros!$D$4*Parametros!$G$9,
      "MUY DEFICIENTE",
    IF(
      'Tablero de control'!$Z543&lt;Parametros!$D$4*Parametros!$G$8,
      "DEFICIENTE",
   IF(
      'Tablero de control'!$Z543&lt;Parametros!$D$4*Parametros!$G$7,
      "ACEPTABLE",
      IF(
        'Tablero de control'!$Z543&lt;Parametros!$D$4*Parametros!$G$6,
        "BUENO",
        IF(
          'Tablero de control'!$Z543&lt;Parametros!$D$4*Parametros!$G$5,
          "SATISFACTORIO",
          IF(
            'Tablero de control'!$Z543&gt;=Parametros!$D$4*Parametros!$G$4,
            "OPTIMO"
          )
        )
      )
    )
  )
)
)
)</f>
        <v>SIN AVANCE</v>
      </c>
    </row>
    <row r="544" spans="1:28" s="38" customFormat="1" ht="50.1" customHeight="1" x14ac:dyDescent="0.25">
      <c r="A544" s="286" t="s">
        <v>242</v>
      </c>
      <c r="B544" s="42" t="s">
        <v>261</v>
      </c>
      <c r="C544" s="42" t="s">
        <v>327</v>
      </c>
      <c r="D544" s="42" t="s">
        <v>363</v>
      </c>
      <c r="E544" s="42" t="s">
        <v>489</v>
      </c>
      <c r="F544" s="49">
        <v>0.77370000000000005</v>
      </c>
      <c r="G544" s="110">
        <v>0.85</v>
      </c>
      <c r="H544" s="83" t="s">
        <v>1906</v>
      </c>
      <c r="I544" s="110" t="s">
        <v>1967</v>
      </c>
      <c r="J544" s="273">
        <v>541</v>
      </c>
      <c r="K544" s="42" t="s">
        <v>1070</v>
      </c>
      <c r="L544" s="42">
        <v>4503016</v>
      </c>
      <c r="M544" s="42" t="s">
        <v>1468</v>
      </c>
      <c r="N544" s="42">
        <v>450301600</v>
      </c>
      <c r="O544" s="42" t="s">
        <v>1789</v>
      </c>
      <c r="P544" s="42" t="s">
        <v>2073</v>
      </c>
      <c r="Q544" s="42" t="s">
        <v>29</v>
      </c>
      <c r="R544" s="177" t="s">
        <v>1857</v>
      </c>
      <c r="S544" s="162">
        <v>24</v>
      </c>
      <c r="T544" s="163">
        <v>56</v>
      </c>
      <c r="U544" s="80">
        <v>8</v>
      </c>
      <c r="V544" s="162">
        <v>8</v>
      </c>
      <c r="W544" s="162">
        <v>8</v>
      </c>
      <c r="X544" s="162">
        <v>8</v>
      </c>
      <c r="Y544" s="243">
        <v>0</v>
      </c>
      <c r="Z544" s="245">
        <f>IF(
'Tablero de control'!$U544="NP",
 0,
  IF(
     'Tablero de control'!$Q544&lt;&gt;"Reducción",
     'Tablero de control'!$Y544*100/'Tablero de control'!$U544,
     IF(
       'Tablero de control'!$U544&gt;='Tablero de control'!$Y544,
       100,
       IF(
         'Tablero de control'!$S544&lt;='Tablero de control'!$Y544,
         0,
         (('Tablero de control'!$S544-'Tablero de control'!$U544)-('Tablero de control'!$Y544-'Tablero de control'!$U544))*100/('Tablero de control'!$S544-'Tablero de control'!$U544)
       )
     )
   )
)</f>
        <v>0</v>
      </c>
      <c r="AA544" s="254">
        <f>IF('Tablero de control'!$Z544&gt;100,100,'Tablero de control'!$Z544)</f>
        <v>0</v>
      </c>
      <c r="AB544" s="37" t="str">
        <f>IF(
  'Tablero de control'!$U544="NP",
  "NO PROGRAMADA",
  IF(
    OR('Tablero de control'!$Y544="",'Tablero de control'!$Z544&lt;=0),
    "SIN AVANCE",
    IF(
      'Tablero de control'!$Z544&lt;Parametros!$D$4*Parametros!$G$9,
      "MUY DEFICIENTE",
    IF(
      'Tablero de control'!$Z544&lt;Parametros!$D$4*Parametros!$G$8,
      "DEFICIENTE",
   IF(
      'Tablero de control'!$Z544&lt;Parametros!$D$4*Parametros!$G$7,
      "ACEPTABLE",
      IF(
        'Tablero de control'!$Z544&lt;Parametros!$D$4*Parametros!$G$6,
        "BUENO",
        IF(
          'Tablero de control'!$Z544&lt;Parametros!$D$4*Parametros!$G$5,
          "SATISFACTORIO",
          IF(
            'Tablero de control'!$Z544&gt;=Parametros!$D$4*Parametros!$G$4,
            "OPTIMO"
          )
        )
      )
    )
  )
)
)
)</f>
        <v>SIN AVANCE</v>
      </c>
    </row>
    <row r="545" spans="1:28" s="38" customFormat="1" ht="50.1" customHeight="1" x14ac:dyDescent="0.25">
      <c r="A545" s="286" t="s">
        <v>242</v>
      </c>
      <c r="B545" s="42" t="s">
        <v>261</v>
      </c>
      <c r="C545" s="42" t="s">
        <v>327</v>
      </c>
      <c r="D545" s="42" t="s">
        <v>363</v>
      </c>
      <c r="E545" s="42" t="s">
        <v>489</v>
      </c>
      <c r="F545" s="49">
        <v>0.77370000000000005</v>
      </c>
      <c r="G545" s="110">
        <v>0.85</v>
      </c>
      <c r="H545" s="83" t="s">
        <v>1906</v>
      </c>
      <c r="I545" s="110" t="s">
        <v>1967</v>
      </c>
      <c r="J545" s="273">
        <v>542</v>
      </c>
      <c r="K545" s="42" t="s">
        <v>1071</v>
      </c>
      <c r="L545" s="42">
        <v>4503015</v>
      </c>
      <c r="M545" s="42" t="s">
        <v>1469</v>
      </c>
      <c r="N545" s="42">
        <v>450301500</v>
      </c>
      <c r="O545" s="42" t="s">
        <v>1790</v>
      </c>
      <c r="P545" s="42" t="s">
        <v>2073</v>
      </c>
      <c r="Q545" s="42" t="s">
        <v>29</v>
      </c>
      <c r="R545" s="102" t="s">
        <v>1858</v>
      </c>
      <c r="S545" s="164">
        <v>0</v>
      </c>
      <c r="T545" s="156">
        <v>4</v>
      </c>
      <c r="U545" s="80">
        <v>1</v>
      </c>
      <c r="V545" s="164">
        <v>1</v>
      </c>
      <c r="W545" s="164">
        <v>1</v>
      </c>
      <c r="X545" s="164">
        <v>1</v>
      </c>
      <c r="Y545" s="243">
        <v>0</v>
      </c>
      <c r="Z545" s="245">
        <f>IF(
'Tablero de control'!$U545="NP",
 0,
  IF(
     'Tablero de control'!$Q545&lt;&gt;"Reducción",
     'Tablero de control'!$Y545*100/'Tablero de control'!$U545,
     IF(
       'Tablero de control'!$U545&gt;='Tablero de control'!$Y545,
       100,
       IF(
         'Tablero de control'!$S545&lt;='Tablero de control'!$Y545,
         0,
         (('Tablero de control'!$S545-'Tablero de control'!$U545)-('Tablero de control'!$Y545-'Tablero de control'!$U545))*100/('Tablero de control'!$S545-'Tablero de control'!$U545)
       )
     )
   )
)</f>
        <v>0</v>
      </c>
      <c r="AA545" s="254">
        <f>IF('Tablero de control'!$Z545&gt;100,100,'Tablero de control'!$Z545)</f>
        <v>0</v>
      </c>
      <c r="AB545" s="37" t="str">
        <f>IF(
  'Tablero de control'!$U545="NP",
  "NO PROGRAMADA",
  IF(
    OR('Tablero de control'!$Y545="",'Tablero de control'!$Z545&lt;=0),
    "SIN AVANCE",
    IF(
      'Tablero de control'!$Z545&lt;Parametros!$D$4*Parametros!$G$9,
      "MUY DEFICIENTE",
    IF(
      'Tablero de control'!$Z545&lt;Parametros!$D$4*Parametros!$G$8,
      "DEFICIENTE",
   IF(
      'Tablero de control'!$Z545&lt;Parametros!$D$4*Parametros!$G$7,
      "ACEPTABLE",
      IF(
        'Tablero de control'!$Z545&lt;Parametros!$D$4*Parametros!$G$6,
        "BUENO",
        IF(
          'Tablero de control'!$Z545&lt;Parametros!$D$4*Parametros!$G$5,
          "SATISFACTORIO",
          IF(
            'Tablero de control'!$Z545&gt;=Parametros!$D$4*Parametros!$G$4,
            "OPTIMO"
          )
        )
      )
    )
  )
)
)
)</f>
        <v>SIN AVANCE</v>
      </c>
    </row>
    <row r="546" spans="1:28" s="38" customFormat="1" ht="50.1" customHeight="1" x14ac:dyDescent="0.25">
      <c r="A546" s="286" t="s">
        <v>242</v>
      </c>
      <c r="B546" s="42" t="s">
        <v>261</v>
      </c>
      <c r="C546" s="42" t="s">
        <v>327</v>
      </c>
      <c r="D546" s="42" t="s">
        <v>363</v>
      </c>
      <c r="E546" s="42" t="s">
        <v>489</v>
      </c>
      <c r="F546" s="49">
        <v>0.77370000000000005</v>
      </c>
      <c r="G546" s="110">
        <v>0.85</v>
      </c>
      <c r="H546" s="83" t="s">
        <v>1906</v>
      </c>
      <c r="I546" s="110" t="s">
        <v>1967</v>
      </c>
      <c r="J546" s="273">
        <v>543</v>
      </c>
      <c r="K546" s="42" t="s">
        <v>1072</v>
      </c>
      <c r="L546" s="42">
        <v>4503026</v>
      </c>
      <c r="M546" s="42" t="s">
        <v>1470</v>
      </c>
      <c r="N546" s="42">
        <v>450302600</v>
      </c>
      <c r="O546" s="42" t="s">
        <v>1791</v>
      </c>
      <c r="P546" s="42" t="s">
        <v>2073</v>
      </c>
      <c r="Q546" s="42" t="s">
        <v>29</v>
      </c>
      <c r="R546" s="177" t="s">
        <v>1858</v>
      </c>
      <c r="S546" s="164">
        <v>1</v>
      </c>
      <c r="T546" s="156">
        <v>4</v>
      </c>
      <c r="U546" s="80">
        <v>1</v>
      </c>
      <c r="V546" s="164">
        <v>1</v>
      </c>
      <c r="W546" s="164">
        <v>1</v>
      </c>
      <c r="X546" s="164">
        <v>1</v>
      </c>
      <c r="Y546" s="243">
        <v>0</v>
      </c>
      <c r="Z546" s="245">
        <f>IF(
'Tablero de control'!$U546="NP",
 0,
  IF(
     'Tablero de control'!$Q546&lt;&gt;"Reducción",
     'Tablero de control'!$Y546*100/'Tablero de control'!$U546,
     IF(
       'Tablero de control'!$U546&gt;='Tablero de control'!$Y546,
       100,
       IF(
         'Tablero de control'!$S546&lt;='Tablero de control'!$Y546,
         0,
         (('Tablero de control'!$S546-'Tablero de control'!$U546)-('Tablero de control'!$Y546-'Tablero de control'!$U546))*100/('Tablero de control'!$S546-'Tablero de control'!$U546)
       )
     )
   )
)</f>
        <v>0</v>
      </c>
      <c r="AA546" s="254">
        <f>IF('Tablero de control'!$Z546&gt;100,100,'Tablero de control'!$Z546)</f>
        <v>0</v>
      </c>
      <c r="AB546" s="37" t="str">
        <f>IF(
  'Tablero de control'!$U546="NP",
  "NO PROGRAMADA",
  IF(
    OR('Tablero de control'!$Y546="",'Tablero de control'!$Z546&lt;=0),
    "SIN AVANCE",
    IF(
      'Tablero de control'!$Z546&lt;Parametros!$D$4*Parametros!$G$9,
      "MUY DEFICIENTE",
    IF(
      'Tablero de control'!$Z546&lt;Parametros!$D$4*Parametros!$G$8,
      "DEFICIENTE",
   IF(
      'Tablero de control'!$Z546&lt;Parametros!$D$4*Parametros!$G$7,
      "ACEPTABLE",
      IF(
        'Tablero de control'!$Z546&lt;Parametros!$D$4*Parametros!$G$6,
        "BUENO",
        IF(
          'Tablero de control'!$Z546&lt;Parametros!$D$4*Parametros!$G$5,
          "SATISFACTORIO",
          IF(
            'Tablero de control'!$Z546&gt;=Parametros!$D$4*Parametros!$G$4,
            "OPTIMO"
          )
        )
      )
    )
  )
)
)
)</f>
        <v>SIN AVANCE</v>
      </c>
    </row>
    <row r="547" spans="1:28" s="38" customFormat="1" ht="247.5" customHeight="1" x14ac:dyDescent="0.25">
      <c r="A547" s="286" t="s">
        <v>243</v>
      </c>
      <c r="B547" s="260" t="s">
        <v>262</v>
      </c>
      <c r="C547" s="260" t="s">
        <v>328</v>
      </c>
      <c r="D547" s="260" t="s">
        <v>364</v>
      </c>
      <c r="E547" s="260" t="s">
        <v>490</v>
      </c>
      <c r="F547" s="261">
        <v>1140.43</v>
      </c>
      <c r="G547" s="258">
        <v>1430</v>
      </c>
      <c r="H547" s="258" t="s">
        <v>1909</v>
      </c>
      <c r="I547" s="258" t="s">
        <v>1968</v>
      </c>
      <c r="J547" s="278">
        <v>544</v>
      </c>
      <c r="K547" s="42" t="s">
        <v>1073</v>
      </c>
      <c r="L547" s="42">
        <v>2402118</v>
      </c>
      <c r="M547" s="42" t="s">
        <v>1471</v>
      </c>
      <c r="N547" s="42">
        <v>240211819</v>
      </c>
      <c r="O547" s="42" t="s">
        <v>1792</v>
      </c>
      <c r="P547" s="42" t="s">
        <v>2074</v>
      </c>
      <c r="Q547" s="42" t="s">
        <v>29</v>
      </c>
      <c r="R547" s="65" t="s">
        <v>1858</v>
      </c>
      <c r="S547" s="104">
        <v>17</v>
      </c>
      <c r="T547" s="59">
        <v>50</v>
      </c>
      <c r="U547" s="80">
        <v>25</v>
      </c>
      <c r="V547" s="59">
        <v>15</v>
      </c>
      <c r="W547" s="59">
        <v>5</v>
      </c>
      <c r="X547" s="59">
        <v>5</v>
      </c>
      <c r="Y547" s="243">
        <f>25+1</f>
        <v>26</v>
      </c>
      <c r="Z547" s="245">
        <f>IF(
'Tablero de control'!$U547="NP",
 0,
  IF(
     'Tablero de control'!$Q547&lt;&gt;"Reducción",
     'Tablero de control'!$Y547*100/'Tablero de control'!$U547,
     IF(
       'Tablero de control'!$U547&gt;='Tablero de control'!$Y547,
       100,
       IF(
         'Tablero de control'!$S547&lt;='Tablero de control'!$Y547,
         0,
         (('Tablero de control'!$S547-'Tablero de control'!$U547)-('Tablero de control'!$Y547-'Tablero de control'!$U547))*100/('Tablero de control'!$S547-'Tablero de control'!$U547)
       )
     )
   )
)</f>
        <v>104</v>
      </c>
      <c r="AA547" s="254">
        <f>IF('Tablero de control'!$Z547&gt;100,100,'Tablero de control'!$Z547)</f>
        <v>100</v>
      </c>
      <c r="AB547" s="37" t="str">
        <f>IF(
  'Tablero de control'!$U547="NP",
  "NO PROGRAMADA",
  IF(
    OR('Tablero de control'!$Y547="",'Tablero de control'!$Z547&lt;=0),
    "SIN AVANCE",
    IF(
      'Tablero de control'!$Z547&lt;Parametros!$D$4*Parametros!$G$9,
      "MUY DEFICIENTE",
    IF(
      'Tablero de control'!$Z547&lt;Parametros!$D$4*Parametros!$G$8,
      "DEFICIENTE",
   IF(
      'Tablero de control'!$Z547&lt;Parametros!$D$4*Parametros!$G$7,
      "ACEPTABLE",
      IF(
        'Tablero de control'!$Z547&lt;Parametros!$D$4*Parametros!$G$6,
        "BUENO",
        IF(
          'Tablero de control'!$Z547&lt;Parametros!$D$4*Parametros!$G$5,
          "SATISFACTORIO",
          IF(
            'Tablero de control'!$Z547&gt;=Parametros!$D$4*Parametros!$G$4,
            "OPTIMO"
          )
        )
      )
    )
  )
)
)
)</f>
        <v>OPTIMO</v>
      </c>
    </row>
    <row r="548" spans="1:28" s="38" customFormat="1" ht="159.75" customHeight="1" x14ac:dyDescent="0.25">
      <c r="A548" s="286" t="s">
        <v>243</v>
      </c>
      <c r="B548" s="42" t="s">
        <v>262</v>
      </c>
      <c r="C548" s="42" t="s">
        <v>328</v>
      </c>
      <c r="D548" s="42" t="s">
        <v>364</v>
      </c>
      <c r="E548" s="42" t="s">
        <v>490</v>
      </c>
      <c r="F548" s="43">
        <v>1140.43</v>
      </c>
      <c r="G548" s="44">
        <v>1430</v>
      </c>
      <c r="H548" s="44" t="s">
        <v>1909</v>
      </c>
      <c r="I548" s="44" t="s">
        <v>1968</v>
      </c>
      <c r="J548" s="273">
        <v>545</v>
      </c>
      <c r="K548" s="42" t="s">
        <v>1074</v>
      </c>
      <c r="L548" s="42">
        <v>2402125</v>
      </c>
      <c r="M548" s="42" t="s">
        <v>1472</v>
      </c>
      <c r="N548" s="42">
        <v>240212500</v>
      </c>
      <c r="O548" s="42" t="s">
        <v>1793</v>
      </c>
      <c r="P548" s="42" t="s">
        <v>2074</v>
      </c>
      <c r="Q548" s="42" t="s">
        <v>29</v>
      </c>
      <c r="R548" s="65" t="s">
        <v>1858</v>
      </c>
      <c r="S548" s="104">
        <v>22</v>
      </c>
      <c r="T548" s="59">
        <v>50</v>
      </c>
      <c r="U548" s="80">
        <v>10</v>
      </c>
      <c r="V548" s="59">
        <v>20</v>
      </c>
      <c r="W548" s="59">
        <v>20</v>
      </c>
      <c r="X548" s="82" t="s">
        <v>10</v>
      </c>
      <c r="Y548" s="243">
        <v>6</v>
      </c>
      <c r="Z548" s="245">
        <f>IF(
'Tablero de control'!$U548="NP",
 0,
  IF(
     'Tablero de control'!$Q548&lt;&gt;"Reducción",
     'Tablero de control'!$Y548*100/'Tablero de control'!$U548,
     IF(
       'Tablero de control'!$U548&gt;='Tablero de control'!$Y548,
       100,
       IF(
         'Tablero de control'!$S548&lt;='Tablero de control'!$Y548,
         0,
         (('Tablero de control'!$S548-'Tablero de control'!$U548)-('Tablero de control'!$Y548-'Tablero de control'!$U548))*100/('Tablero de control'!$S548-'Tablero de control'!$U548)
       )
     )
   )
)</f>
        <v>60</v>
      </c>
      <c r="AA548" s="254">
        <f>IF('Tablero de control'!$Z548&gt;100,100,'Tablero de control'!$Z548)</f>
        <v>60</v>
      </c>
      <c r="AB548" s="37" t="str">
        <f>IF(
  'Tablero de control'!$U548="NP",
  "NO PROGRAMADA",
  IF(
    OR('Tablero de control'!$Y548="",'Tablero de control'!$Z548&lt;=0),
    "SIN AVANCE",
    IF(
      'Tablero de control'!$Z548&lt;Parametros!$D$4*Parametros!$G$9,
      "MUY DEFICIENTE",
    IF(
      'Tablero de control'!$Z548&lt;Parametros!$D$4*Parametros!$G$8,
      "DEFICIENTE",
   IF(
      'Tablero de control'!$Z548&lt;Parametros!$D$4*Parametros!$G$7,
      "ACEPTABLE",
      IF(
        'Tablero de control'!$Z548&lt;Parametros!$D$4*Parametros!$G$6,
        "BUENO",
        IF(
          'Tablero de control'!$Z548&lt;Parametros!$D$4*Parametros!$G$5,
          "SATISFACTORIO",
          IF(
            'Tablero de control'!$Z548&gt;=Parametros!$D$4*Parametros!$G$4,
            "OPTIMO"
          )
        )
      )
    )
  )
)
)
)</f>
        <v>ACEPTABLE</v>
      </c>
    </row>
    <row r="549" spans="1:28" s="38" customFormat="1" ht="196.5" customHeight="1" x14ac:dyDescent="0.25">
      <c r="A549" s="286" t="s">
        <v>243</v>
      </c>
      <c r="B549" s="42" t="s">
        <v>262</v>
      </c>
      <c r="C549" s="42" t="s">
        <v>328</v>
      </c>
      <c r="D549" s="42" t="s">
        <v>364</v>
      </c>
      <c r="E549" s="42" t="s">
        <v>490</v>
      </c>
      <c r="F549" s="43">
        <v>1140.43</v>
      </c>
      <c r="G549" s="44">
        <v>1430</v>
      </c>
      <c r="H549" s="44" t="s">
        <v>1909</v>
      </c>
      <c r="I549" s="44" t="s">
        <v>1968</v>
      </c>
      <c r="J549" s="273">
        <v>546</v>
      </c>
      <c r="K549" s="42" t="s">
        <v>1075</v>
      </c>
      <c r="L549" s="42">
        <v>2402104</v>
      </c>
      <c r="M549" s="42" t="s">
        <v>63</v>
      </c>
      <c r="N549" s="42">
        <v>240210400</v>
      </c>
      <c r="O549" s="42" t="s">
        <v>167</v>
      </c>
      <c r="P549" s="42" t="s">
        <v>2074</v>
      </c>
      <c r="Q549" s="42" t="s">
        <v>29</v>
      </c>
      <c r="R549" s="238" t="s">
        <v>1858</v>
      </c>
      <c r="S549" s="223">
        <v>0</v>
      </c>
      <c r="T549" s="224">
        <v>12</v>
      </c>
      <c r="U549" s="80">
        <v>6</v>
      </c>
      <c r="V549" s="224">
        <v>6</v>
      </c>
      <c r="W549" s="82" t="s">
        <v>10</v>
      </c>
      <c r="X549" s="82" t="s">
        <v>10</v>
      </c>
      <c r="Y549" s="243">
        <v>6</v>
      </c>
      <c r="Z549" s="245">
        <f>IF(
'Tablero de control'!$U549="NP",
 0,
  IF(
     'Tablero de control'!$Q549&lt;&gt;"Reducción",
     'Tablero de control'!$Y549*100/'Tablero de control'!$U549,
     IF(
       'Tablero de control'!$U549&gt;='Tablero de control'!$Y549,
       100,
       IF(
         'Tablero de control'!$S549&lt;='Tablero de control'!$Y549,
         0,
         (('Tablero de control'!$S549-'Tablero de control'!$U549)-('Tablero de control'!$Y549-'Tablero de control'!$U549))*100/('Tablero de control'!$S549-'Tablero de control'!$U549)
       )
     )
   )
)</f>
        <v>100</v>
      </c>
      <c r="AA549" s="254">
        <f>IF('Tablero de control'!$Z549&gt;100,100,'Tablero de control'!$Z549)</f>
        <v>100</v>
      </c>
      <c r="AB549" s="37" t="str">
        <f>IF(
  'Tablero de control'!$U549="NP",
  "NO PROGRAMADA",
  IF(
    OR('Tablero de control'!$Y549="",'Tablero de control'!$Z549&lt;=0),
    "SIN AVANCE",
    IF(
      'Tablero de control'!$Z549&lt;Parametros!$D$4*Parametros!$G$9,
      "MUY DEFICIENTE",
    IF(
      'Tablero de control'!$Z549&lt;Parametros!$D$4*Parametros!$G$8,
      "DEFICIENTE",
   IF(
      'Tablero de control'!$Z549&lt;Parametros!$D$4*Parametros!$G$7,
      "ACEPTABLE",
      IF(
        'Tablero de control'!$Z549&lt;Parametros!$D$4*Parametros!$G$6,
        "BUENO",
        IF(
          'Tablero de control'!$Z549&lt;Parametros!$D$4*Parametros!$G$5,
          "SATISFACTORIO",
          IF(
            'Tablero de control'!$Z549&gt;=Parametros!$D$4*Parametros!$G$4,
            "OPTIMO"
          )
        )
      )
    )
  )
)
)
)</f>
        <v>OPTIMO</v>
      </c>
    </row>
    <row r="550" spans="1:28" s="38" customFormat="1" ht="195.75" customHeight="1" x14ac:dyDescent="0.25">
      <c r="A550" s="286" t="s">
        <v>243</v>
      </c>
      <c r="B550" s="260" t="s">
        <v>262</v>
      </c>
      <c r="C550" s="260" t="s">
        <v>328</v>
      </c>
      <c r="D550" s="260" t="s">
        <v>364</v>
      </c>
      <c r="E550" s="260" t="s">
        <v>490</v>
      </c>
      <c r="F550" s="261">
        <v>1140.43</v>
      </c>
      <c r="G550" s="258">
        <v>1430</v>
      </c>
      <c r="H550" s="258" t="s">
        <v>1909</v>
      </c>
      <c r="I550" s="258" t="s">
        <v>1968</v>
      </c>
      <c r="J550" s="278">
        <v>547</v>
      </c>
      <c r="K550" s="42" t="s">
        <v>1076</v>
      </c>
      <c r="L550" s="42">
        <v>2402006</v>
      </c>
      <c r="M550" s="42" t="s">
        <v>1473</v>
      </c>
      <c r="N550" s="42">
        <v>240200600</v>
      </c>
      <c r="O550" s="42" t="s">
        <v>1794</v>
      </c>
      <c r="P550" s="42" t="s">
        <v>2074</v>
      </c>
      <c r="Q550" s="42" t="s">
        <v>29</v>
      </c>
      <c r="R550" s="65" t="s">
        <v>1858</v>
      </c>
      <c r="S550" s="104">
        <v>44</v>
      </c>
      <c r="T550" s="59">
        <v>54</v>
      </c>
      <c r="U550" s="80">
        <v>12</v>
      </c>
      <c r="V550" s="59">
        <v>12</v>
      </c>
      <c r="W550" s="59">
        <v>15</v>
      </c>
      <c r="X550" s="59">
        <v>15</v>
      </c>
      <c r="Y550" s="243">
        <v>12.41</v>
      </c>
      <c r="Z550" s="245">
        <f>IF(
'Tablero de control'!$U550="NP",
 0,
  IF(
     'Tablero de control'!$Q550&lt;&gt;"Reducción",
     'Tablero de control'!$Y550*100/'Tablero de control'!$U550,
     IF(
       'Tablero de control'!$U550&gt;='Tablero de control'!$Y550,
       100,
       IF(
         'Tablero de control'!$S550&lt;='Tablero de control'!$Y550,
         0,
         (('Tablero de control'!$S550-'Tablero de control'!$U550)-('Tablero de control'!$Y550-'Tablero de control'!$U550))*100/('Tablero de control'!$S550-'Tablero de control'!$U550)
       )
     )
   )
)</f>
        <v>103.41666666666667</v>
      </c>
      <c r="AA550" s="254">
        <f>IF('Tablero de control'!$Z550&gt;100,100,'Tablero de control'!$Z550)</f>
        <v>100</v>
      </c>
      <c r="AB550" s="37" t="str">
        <f>IF(
  'Tablero de control'!$U550="NP",
  "NO PROGRAMADA",
  IF(
    OR('Tablero de control'!$Y550="",'Tablero de control'!$Z550&lt;=0),
    "SIN AVANCE",
    IF(
      'Tablero de control'!$Z550&lt;Parametros!$D$4*Parametros!$G$9,
      "MUY DEFICIENTE",
    IF(
      'Tablero de control'!$Z550&lt;Parametros!$D$4*Parametros!$G$8,
      "DEFICIENTE",
   IF(
      'Tablero de control'!$Z550&lt;Parametros!$D$4*Parametros!$G$7,
      "ACEPTABLE",
      IF(
        'Tablero de control'!$Z550&lt;Parametros!$D$4*Parametros!$G$6,
        "BUENO",
        IF(
          'Tablero de control'!$Z550&lt;Parametros!$D$4*Parametros!$G$5,
          "SATISFACTORIO",
          IF(
            'Tablero de control'!$Z550&gt;=Parametros!$D$4*Parametros!$G$4,
            "OPTIMO"
          )
        )
      )
    )
  )
)
)
)</f>
        <v>OPTIMO</v>
      </c>
    </row>
    <row r="551" spans="1:28" s="38" customFormat="1" ht="279.75" customHeight="1" x14ac:dyDescent="0.25">
      <c r="A551" s="286" t="s">
        <v>243</v>
      </c>
      <c r="B551" s="260" t="s">
        <v>262</v>
      </c>
      <c r="C551" s="260" t="s">
        <v>328</v>
      </c>
      <c r="D551" s="260" t="s">
        <v>364</v>
      </c>
      <c r="E551" s="260" t="s">
        <v>490</v>
      </c>
      <c r="F551" s="261">
        <v>1140.43</v>
      </c>
      <c r="G551" s="258">
        <v>1430</v>
      </c>
      <c r="H551" s="258" t="s">
        <v>1909</v>
      </c>
      <c r="I551" s="258" t="s">
        <v>1968</v>
      </c>
      <c r="J551" s="278">
        <v>548</v>
      </c>
      <c r="K551" s="42" t="s">
        <v>1077</v>
      </c>
      <c r="L551" s="42">
        <v>2402041</v>
      </c>
      <c r="M551" s="42" t="s">
        <v>1474</v>
      </c>
      <c r="N551" s="42">
        <v>240204100</v>
      </c>
      <c r="O551" s="42" t="s">
        <v>1795</v>
      </c>
      <c r="P551" s="42" t="s">
        <v>2074</v>
      </c>
      <c r="Q551" s="42" t="s">
        <v>29</v>
      </c>
      <c r="R551" s="63" t="s">
        <v>1858</v>
      </c>
      <c r="S551" s="105">
        <v>19</v>
      </c>
      <c r="T551" s="59">
        <v>37</v>
      </c>
      <c r="U551" s="80">
        <v>5</v>
      </c>
      <c r="V551" s="59">
        <v>8</v>
      </c>
      <c r="W551" s="59">
        <v>12</v>
      </c>
      <c r="X551" s="59">
        <v>12</v>
      </c>
      <c r="Y551" s="243">
        <v>2.4500000000000002</v>
      </c>
      <c r="Z551" s="245">
        <f>IF(
'Tablero de control'!$U551="NP",
 0,
  IF(
     'Tablero de control'!$Q551&lt;&gt;"Reducción",
     'Tablero de control'!$Y551*100/'Tablero de control'!$U551,
     IF(
       'Tablero de control'!$U551&gt;='Tablero de control'!$Y551,
       100,
       IF(
         'Tablero de control'!$S551&lt;='Tablero de control'!$Y551,
         0,
         (('Tablero de control'!$S551-'Tablero de control'!$U551)-('Tablero de control'!$Y551-'Tablero de control'!$U551))*100/('Tablero de control'!$S551-'Tablero de control'!$U551)
       )
     )
   )
)</f>
        <v>49.000000000000007</v>
      </c>
      <c r="AA551" s="254">
        <f>IF('Tablero de control'!$Z551&gt;100,100,'Tablero de control'!$Z551)</f>
        <v>49.000000000000007</v>
      </c>
      <c r="AB551" s="37" t="str">
        <f>IF(
  'Tablero de control'!$U551="NP",
  "NO PROGRAMADA",
  IF(
    OR('Tablero de control'!$Y551="",'Tablero de control'!$Z551&lt;=0),
    "SIN AVANCE",
    IF(
      'Tablero de control'!$Z551&lt;Parametros!$D$4*Parametros!$G$9,
      "MUY DEFICIENTE",
    IF(
      'Tablero de control'!$Z551&lt;Parametros!$D$4*Parametros!$G$8,
      "DEFICIENTE",
   IF(
      'Tablero de control'!$Z551&lt;Parametros!$D$4*Parametros!$G$7,
      "ACEPTABLE",
      IF(
        'Tablero de control'!$Z551&lt;Parametros!$D$4*Parametros!$G$6,
        "BUENO",
        IF(
          'Tablero de control'!$Z551&lt;Parametros!$D$4*Parametros!$G$5,
          "SATISFACTORIO",
          IF(
            'Tablero de control'!$Z551&gt;=Parametros!$D$4*Parametros!$G$4,
            "OPTIMO"
          )
        )
      )
    )
  )
)
)
)</f>
        <v>DEFICIENTE</v>
      </c>
    </row>
    <row r="552" spans="1:28" s="38" customFormat="1" ht="212.25" customHeight="1" x14ac:dyDescent="0.25">
      <c r="A552" s="286" t="s">
        <v>243</v>
      </c>
      <c r="B552" s="260" t="s">
        <v>262</v>
      </c>
      <c r="C552" s="260" t="s">
        <v>328</v>
      </c>
      <c r="D552" s="260" t="s">
        <v>364</v>
      </c>
      <c r="E552" s="260" t="s">
        <v>490</v>
      </c>
      <c r="F552" s="261">
        <v>1140.43</v>
      </c>
      <c r="G552" s="258">
        <v>1430</v>
      </c>
      <c r="H552" s="258" t="s">
        <v>1909</v>
      </c>
      <c r="I552" s="258" t="s">
        <v>1968</v>
      </c>
      <c r="J552" s="278">
        <v>549</v>
      </c>
      <c r="K552" s="105" t="s">
        <v>1078</v>
      </c>
      <c r="L552" s="105">
        <v>2402021</v>
      </c>
      <c r="M552" s="42" t="s">
        <v>1475</v>
      </c>
      <c r="N552" s="105">
        <v>240202100</v>
      </c>
      <c r="O552" s="42" t="s">
        <v>1796</v>
      </c>
      <c r="P552" s="42" t="s">
        <v>2074</v>
      </c>
      <c r="Q552" s="105" t="s">
        <v>29</v>
      </c>
      <c r="R552" s="105" t="s">
        <v>1858</v>
      </c>
      <c r="S552" s="105">
        <v>1592</v>
      </c>
      <c r="T552" s="105">
        <v>3800</v>
      </c>
      <c r="U552" s="105">
        <v>700</v>
      </c>
      <c r="V552" s="105">
        <v>800</v>
      </c>
      <c r="W552" s="105">
        <v>800</v>
      </c>
      <c r="X552" s="105">
        <v>1500</v>
      </c>
      <c r="Y552" s="243">
        <f>826+8.85</f>
        <v>834.85</v>
      </c>
      <c r="Z552" s="245">
        <f>IF(
'Tablero de control'!$U552="NP",
 0,
  IF(
     'Tablero de control'!$Q552&lt;&gt;"Reducción",
     'Tablero de control'!$Y552*100/'Tablero de control'!$U552,
     IF(
       'Tablero de control'!$U552&gt;='Tablero de control'!$Y552,
       100,
       IF(
         'Tablero de control'!$S552&lt;='Tablero de control'!$Y552,
         0,
         (('Tablero de control'!$S552-'Tablero de control'!$U552)-('Tablero de control'!$Y552-'Tablero de control'!$U552))*100/('Tablero de control'!$S552-'Tablero de control'!$U552)
       )
     )
   )
)</f>
        <v>119.26428571428572</v>
      </c>
      <c r="AA552" s="254">
        <f>IF('Tablero de control'!$Z552&gt;100,100,'Tablero de control'!$Z552)</f>
        <v>100</v>
      </c>
      <c r="AB552" s="37" t="str">
        <f>IF(
  'Tablero de control'!$U552="NP",
  "NO PROGRAMADA",
  IF(
    OR('Tablero de control'!$Y552="",'Tablero de control'!$Z552&lt;=0),
    "SIN AVANCE",
    IF(
      'Tablero de control'!$Z552&lt;Parametros!$D$4*Parametros!$G$9,
      "MUY DEFICIENTE",
    IF(
      'Tablero de control'!$Z552&lt;Parametros!$D$4*Parametros!$G$8,
      "DEFICIENTE",
   IF(
      'Tablero de control'!$Z552&lt;Parametros!$D$4*Parametros!$G$7,
      "ACEPTABLE",
      IF(
        'Tablero de control'!$Z552&lt;Parametros!$D$4*Parametros!$G$6,
        "BUENO",
        IF(
          'Tablero de control'!$Z552&lt;Parametros!$D$4*Parametros!$G$5,
          "SATISFACTORIO",
          IF(
            'Tablero de control'!$Z552&gt;=Parametros!$D$4*Parametros!$G$4,
            "OPTIMO"
          )
        )
      )
    )
  )
)
)
)</f>
        <v>OPTIMO</v>
      </c>
    </row>
    <row r="553" spans="1:28" s="38" customFormat="1" ht="261" customHeight="1" x14ac:dyDescent="0.25">
      <c r="A553" s="286" t="s">
        <v>243</v>
      </c>
      <c r="B553" s="260" t="s">
        <v>262</v>
      </c>
      <c r="C553" s="260" t="s">
        <v>328</v>
      </c>
      <c r="D553" s="260" t="s">
        <v>364</v>
      </c>
      <c r="E553" s="260" t="s">
        <v>490</v>
      </c>
      <c r="F553" s="261">
        <v>1140.43</v>
      </c>
      <c r="G553" s="258">
        <v>1430</v>
      </c>
      <c r="H553" s="258" t="s">
        <v>1909</v>
      </c>
      <c r="I553" s="258" t="s">
        <v>1968</v>
      </c>
      <c r="J553" s="278">
        <v>550</v>
      </c>
      <c r="K553" s="105" t="s">
        <v>1079</v>
      </c>
      <c r="L553" s="105">
        <v>2402112</v>
      </c>
      <c r="M553" s="42" t="s">
        <v>1476</v>
      </c>
      <c r="N553" s="105">
        <v>240211200</v>
      </c>
      <c r="O553" s="42" t="s">
        <v>1797</v>
      </c>
      <c r="P553" s="42" t="s">
        <v>2074</v>
      </c>
      <c r="Q553" s="105" t="s">
        <v>29</v>
      </c>
      <c r="R553" s="105" t="s">
        <v>1858</v>
      </c>
      <c r="S553" s="105">
        <v>682</v>
      </c>
      <c r="T553" s="105">
        <v>1700</v>
      </c>
      <c r="U553" s="105">
        <v>200</v>
      </c>
      <c r="V553" s="105">
        <v>500</v>
      </c>
      <c r="W553" s="105">
        <v>500</v>
      </c>
      <c r="X553" s="105">
        <v>500</v>
      </c>
      <c r="Y553" s="243">
        <v>297</v>
      </c>
      <c r="Z553" s="245">
        <f>IF(
'Tablero de control'!$U553="NP",
 0,
  IF(
     'Tablero de control'!$Q553&lt;&gt;"Reducción",
     'Tablero de control'!$Y553*100/'Tablero de control'!$U553,
     IF(
       'Tablero de control'!$U553&gt;='Tablero de control'!$Y553,
       100,
       IF(
         'Tablero de control'!$S553&lt;='Tablero de control'!$Y553,
         0,
         (('Tablero de control'!$S553-'Tablero de control'!$U553)-('Tablero de control'!$Y553-'Tablero de control'!$U553))*100/('Tablero de control'!$S553-'Tablero de control'!$U553)
       )
     )
   )
)</f>
        <v>148.5</v>
      </c>
      <c r="AA553" s="254">
        <f>IF('Tablero de control'!$Z553&gt;100,100,'Tablero de control'!$Z553)</f>
        <v>100</v>
      </c>
      <c r="AB553" s="37" t="str">
        <f>IF(
  'Tablero de control'!$U553="NP",
  "NO PROGRAMADA",
  IF(
    OR('Tablero de control'!$Y553="",'Tablero de control'!$Z553&lt;=0),
    "SIN AVANCE",
    IF(
      'Tablero de control'!$Z553&lt;Parametros!$D$4*Parametros!$G$9,
      "MUY DEFICIENTE",
    IF(
      'Tablero de control'!$Z553&lt;Parametros!$D$4*Parametros!$G$8,
      "DEFICIENTE",
   IF(
      'Tablero de control'!$Z553&lt;Parametros!$D$4*Parametros!$G$7,
      "ACEPTABLE",
      IF(
        'Tablero de control'!$Z553&lt;Parametros!$D$4*Parametros!$G$6,
        "BUENO",
        IF(
          'Tablero de control'!$Z553&lt;Parametros!$D$4*Parametros!$G$5,
          "SATISFACTORIO",
          IF(
            'Tablero de control'!$Z553&gt;=Parametros!$D$4*Parametros!$G$4,
            "OPTIMO"
          )
        )
      )
    )
  )
)
)
)</f>
        <v>OPTIMO</v>
      </c>
    </row>
    <row r="554" spans="1:28" s="38" customFormat="1" ht="183.75" customHeight="1" x14ac:dyDescent="0.25">
      <c r="A554" s="286" t="s">
        <v>243</v>
      </c>
      <c r="B554" s="260" t="s">
        <v>262</v>
      </c>
      <c r="C554" s="260" t="s">
        <v>328</v>
      </c>
      <c r="D554" s="260" t="s">
        <v>364</v>
      </c>
      <c r="E554" s="260" t="s">
        <v>490</v>
      </c>
      <c r="F554" s="261">
        <v>1140.43</v>
      </c>
      <c r="G554" s="258">
        <v>1430</v>
      </c>
      <c r="H554" s="258" t="s">
        <v>1909</v>
      </c>
      <c r="I554" s="258" t="s">
        <v>1968</v>
      </c>
      <c r="J554" s="278">
        <v>551</v>
      </c>
      <c r="K554" s="42" t="s">
        <v>1080</v>
      </c>
      <c r="L554" s="42">
        <v>2402035</v>
      </c>
      <c r="M554" s="42" t="s">
        <v>1477</v>
      </c>
      <c r="N554" s="42">
        <v>240203500</v>
      </c>
      <c r="O554" s="42" t="s">
        <v>1798</v>
      </c>
      <c r="P554" s="42" t="s">
        <v>2074</v>
      </c>
      <c r="Q554" s="42" t="s">
        <v>30</v>
      </c>
      <c r="R554" s="82" t="s">
        <v>1858</v>
      </c>
      <c r="S554" s="106">
        <v>1</v>
      </c>
      <c r="T554" s="106">
        <v>1</v>
      </c>
      <c r="U554" s="105">
        <v>100</v>
      </c>
      <c r="V554" s="105">
        <v>100</v>
      </c>
      <c r="W554" s="105">
        <v>100</v>
      </c>
      <c r="X554" s="105">
        <v>100</v>
      </c>
      <c r="Y554" s="243">
        <f>100</f>
        <v>100</v>
      </c>
      <c r="Z554" s="245">
        <f>IF(
'Tablero de control'!$U554="NP",
 0,
  IF(
     'Tablero de control'!$Q554&lt;&gt;"Reducción",
     'Tablero de control'!$Y554*100/'Tablero de control'!$U554,
     IF(
       'Tablero de control'!$U554&gt;='Tablero de control'!$Y554,
       100,
       IF(
         'Tablero de control'!$S554&lt;='Tablero de control'!$Y554,
         0,
         (('Tablero de control'!$S554-'Tablero de control'!$U554)-('Tablero de control'!$Y554-'Tablero de control'!$U554))*100/('Tablero de control'!$S554-'Tablero de control'!$U554)
       )
     )
   )
)</f>
        <v>100</v>
      </c>
      <c r="AA554" s="254">
        <f>IF('Tablero de control'!$Z554&gt;100,100,'Tablero de control'!$Z554)</f>
        <v>100</v>
      </c>
      <c r="AB554" s="37" t="str">
        <f>IF(
  'Tablero de control'!$U554="NP",
  "NO PROGRAMADA",
  IF(
    OR('Tablero de control'!$Y554="",'Tablero de control'!$Z554&lt;=0),
    "SIN AVANCE",
    IF(
      'Tablero de control'!$Z554&lt;Parametros!$D$4*Parametros!$G$9,
      "MUY DEFICIENTE",
    IF(
      'Tablero de control'!$Z554&lt;Parametros!$D$4*Parametros!$G$8,
      "DEFICIENTE",
   IF(
      'Tablero de control'!$Z554&lt;Parametros!$D$4*Parametros!$G$7,
      "ACEPTABLE",
      IF(
        'Tablero de control'!$Z554&lt;Parametros!$D$4*Parametros!$G$6,
        "BUENO",
        IF(
          'Tablero de control'!$Z554&lt;Parametros!$D$4*Parametros!$G$5,
          "SATISFACTORIO",
          IF(
            'Tablero de control'!$Z554&gt;=Parametros!$D$4*Parametros!$G$4,
            "OPTIMO"
          )
        )
      )
    )
  )
)
)
)</f>
        <v>OPTIMO</v>
      </c>
    </row>
    <row r="555" spans="1:28" s="38" customFormat="1" ht="147" customHeight="1" x14ac:dyDescent="0.25">
      <c r="A555" s="286" t="s">
        <v>243</v>
      </c>
      <c r="B555" s="42" t="s">
        <v>262</v>
      </c>
      <c r="C555" s="42" t="s">
        <v>328</v>
      </c>
      <c r="D555" s="42" t="s">
        <v>364</v>
      </c>
      <c r="E555" s="42" t="s">
        <v>490</v>
      </c>
      <c r="F555" s="43">
        <v>1140.43</v>
      </c>
      <c r="G555" s="44">
        <v>1430</v>
      </c>
      <c r="H555" s="44" t="s">
        <v>1909</v>
      </c>
      <c r="I555" s="258" t="s">
        <v>1968</v>
      </c>
      <c r="J555" s="273">
        <v>552</v>
      </c>
      <c r="K555" s="42" t="s">
        <v>1081</v>
      </c>
      <c r="L555" s="42">
        <v>2402096</v>
      </c>
      <c r="M555" s="42" t="s">
        <v>1478</v>
      </c>
      <c r="N555" s="42">
        <v>240209600</v>
      </c>
      <c r="O555" s="42" t="s">
        <v>1799</v>
      </c>
      <c r="P555" s="42" t="s">
        <v>2074</v>
      </c>
      <c r="Q555" s="42" t="s">
        <v>30</v>
      </c>
      <c r="R555" s="82" t="s">
        <v>1858</v>
      </c>
      <c r="S555" s="106">
        <v>1</v>
      </c>
      <c r="T555" s="106">
        <v>1</v>
      </c>
      <c r="U555" s="80">
        <v>1</v>
      </c>
      <c r="V555" s="106">
        <v>1</v>
      </c>
      <c r="W555" s="106">
        <v>1</v>
      </c>
      <c r="X555" s="106">
        <v>1</v>
      </c>
      <c r="Y555" s="243">
        <v>100</v>
      </c>
      <c r="Z555" s="245">
        <f>IF(
'Tablero de control'!$U555="NP",
 0,
  IF(
     'Tablero de control'!$Q555&lt;&gt;"Reducción",
     'Tablero de control'!$Y555*100/'Tablero de control'!$U555,
     IF(
       'Tablero de control'!$U555&gt;='Tablero de control'!$Y555,
       100,
       IF(
         'Tablero de control'!$S555&lt;='Tablero de control'!$Y555,
         0,
         (('Tablero de control'!$S555-'Tablero de control'!$U555)-('Tablero de control'!$Y555-'Tablero de control'!$U555))*100/('Tablero de control'!$S555-'Tablero de control'!$U555)
       )
     )
   )
)</f>
        <v>10000</v>
      </c>
      <c r="AA555" s="254">
        <f>IF('Tablero de control'!$Z555&gt;100,100,'Tablero de control'!$Z555)</f>
        <v>100</v>
      </c>
      <c r="AB555" s="37" t="str">
        <f>IF(
  'Tablero de control'!$U555="NP",
  "NO PROGRAMADA",
  IF(
    OR('Tablero de control'!$Y555="",'Tablero de control'!$Z555&lt;=0),
    "SIN AVANCE",
    IF(
      'Tablero de control'!$Z555&lt;Parametros!$D$4*Parametros!$G$9,
      "MUY DEFICIENTE",
    IF(
      'Tablero de control'!$Z555&lt;Parametros!$D$4*Parametros!$G$8,
      "DEFICIENTE",
   IF(
      'Tablero de control'!$Z555&lt;Parametros!$D$4*Parametros!$G$7,
      "ACEPTABLE",
      IF(
        'Tablero de control'!$Z555&lt;Parametros!$D$4*Parametros!$G$6,
        "BUENO",
        IF(
          'Tablero de control'!$Z555&lt;Parametros!$D$4*Parametros!$G$5,
          "SATISFACTORIO",
          IF(
            'Tablero de control'!$Z555&gt;=Parametros!$D$4*Parametros!$G$4,
            "OPTIMO"
          )
        )
      )
    )
  )
)
)
)</f>
        <v>OPTIMO</v>
      </c>
    </row>
    <row r="556" spans="1:28" s="38" customFormat="1" ht="207" customHeight="1" x14ac:dyDescent="0.25">
      <c r="A556" s="286" t="s">
        <v>243</v>
      </c>
      <c r="B556" s="42" t="s">
        <v>262</v>
      </c>
      <c r="C556" s="42" t="s">
        <v>328</v>
      </c>
      <c r="D556" s="42" t="s">
        <v>364</v>
      </c>
      <c r="E556" s="42" t="s">
        <v>490</v>
      </c>
      <c r="F556" s="43">
        <v>1140.43</v>
      </c>
      <c r="G556" s="44">
        <v>1430</v>
      </c>
      <c r="H556" s="44" t="s">
        <v>1909</v>
      </c>
      <c r="I556" s="258" t="s">
        <v>1968</v>
      </c>
      <c r="J556" s="273">
        <v>553</v>
      </c>
      <c r="K556" s="42" t="s">
        <v>1082</v>
      </c>
      <c r="L556" s="42" t="s">
        <v>1479</v>
      </c>
      <c r="M556" s="42" t="s">
        <v>50</v>
      </c>
      <c r="N556" s="42">
        <v>240210500</v>
      </c>
      <c r="O556" s="42" t="s">
        <v>102</v>
      </c>
      <c r="P556" s="42" t="s">
        <v>2074</v>
      </c>
      <c r="Q556" s="42" t="s">
        <v>30</v>
      </c>
      <c r="R556" s="63" t="s">
        <v>1858</v>
      </c>
      <c r="S556" s="106">
        <v>0</v>
      </c>
      <c r="T556" s="106">
        <v>1</v>
      </c>
      <c r="U556" s="80">
        <v>1</v>
      </c>
      <c r="V556" s="106">
        <v>1</v>
      </c>
      <c r="W556" s="106">
        <v>1</v>
      </c>
      <c r="X556" s="106">
        <v>1</v>
      </c>
      <c r="Y556" s="243">
        <v>1</v>
      </c>
      <c r="Z556" s="245">
        <f>IF(
'Tablero de control'!$U556="NP",
 0,
  IF(
     'Tablero de control'!$Q556&lt;&gt;"Reducción",
     'Tablero de control'!$Y556*100/'Tablero de control'!$U556,
     IF(
       'Tablero de control'!$U556&gt;='Tablero de control'!$Y556,
       100,
       IF(
         'Tablero de control'!$S556&lt;='Tablero de control'!$Y556,
         0,
         (('Tablero de control'!$S556-'Tablero de control'!$U556)-('Tablero de control'!$Y556-'Tablero de control'!$U556))*100/('Tablero de control'!$S556-'Tablero de control'!$U556)
       )
     )
   )
)</f>
        <v>100</v>
      </c>
      <c r="AA556" s="254">
        <f>IF('Tablero de control'!$Z556&gt;100,100,'Tablero de control'!$Z556)</f>
        <v>100</v>
      </c>
      <c r="AB556" s="37" t="str">
        <f>IF(
  'Tablero de control'!$U556="NP",
  "NO PROGRAMADA",
  IF(
    OR('Tablero de control'!$Y556="",'Tablero de control'!$Z556&lt;=0),
    "SIN AVANCE",
    IF(
      'Tablero de control'!$Z556&lt;Parametros!$D$4*Parametros!$G$9,
      "MUY DEFICIENTE",
    IF(
      'Tablero de control'!$Z556&lt;Parametros!$D$4*Parametros!$G$8,
      "DEFICIENTE",
   IF(
      'Tablero de control'!$Z556&lt;Parametros!$D$4*Parametros!$G$7,
      "ACEPTABLE",
      IF(
        'Tablero de control'!$Z556&lt;Parametros!$D$4*Parametros!$G$6,
        "BUENO",
        IF(
          'Tablero de control'!$Z556&lt;Parametros!$D$4*Parametros!$G$5,
          "SATISFACTORIO",
          IF(
            'Tablero de control'!$Z556&gt;=Parametros!$D$4*Parametros!$G$4,
            "OPTIMO"
          )
        )
      )
    )
  )
)
)
)</f>
        <v>OPTIMO</v>
      </c>
    </row>
    <row r="557" spans="1:28" s="38" customFormat="1" ht="213" customHeight="1" x14ac:dyDescent="0.25">
      <c r="A557" s="286" t="s">
        <v>243</v>
      </c>
      <c r="B557" s="42" t="s">
        <v>262</v>
      </c>
      <c r="C557" s="42" t="s">
        <v>328</v>
      </c>
      <c r="D557" s="42" t="s">
        <v>364</v>
      </c>
      <c r="E557" s="42" t="s">
        <v>490</v>
      </c>
      <c r="F557" s="43">
        <v>1140.43</v>
      </c>
      <c r="G557" s="44">
        <v>1430</v>
      </c>
      <c r="H557" s="44" t="s">
        <v>1909</v>
      </c>
      <c r="I557" s="258" t="s">
        <v>1968</v>
      </c>
      <c r="J557" s="273">
        <v>554</v>
      </c>
      <c r="K557" s="42" t="s">
        <v>1083</v>
      </c>
      <c r="L557" s="42">
        <v>2402015</v>
      </c>
      <c r="M557" s="42" t="s">
        <v>1480</v>
      </c>
      <c r="N557" s="42">
        <v>240201500</v>
      </c>
      <c r="O557" s="42" t="s">
        <v>1800</v>
      </c>
      <c r="P557" s="42" t="s">
        <v>2074</v>
      </c>
      <c r="Q557" s="42" t="s">
        <v>29</v>
      </c>
      <c r="R557" s="65" t="s">
        <v>1858</v>
      </c>
      <c r="S557" s="104">
        <v>1</v>
      </c>
      <c r="T557" s="59">
        <v>6</v>
      </c>
      <c r="U557" s="80">
        <v>2</v>
      </c>
      <c r="V557" s="59">
        <v>2</v>
      </c>
      <c r="W557" s="59">
        <v>1</v>
      </c>
      <c r="X557" s="59">
        <v>1</v>
      </c>
      <c r="Y557" s="243">
        <v>2</v>
      </c>
      <c r="Z557" s="245">
        <f>IF(
'Tablero de control'!$U557="NP",
 0,
  IF(
     'Tablero de control'!$Q557&lt;&gt;"Reducción",
     'Tablero de control'!$Y557*100/'Tablero de control'!$U557,
     IF(
       'Tablero de control'!$U557&gt;='Tablero de control'!$Y557,
       100,
       IF(
         'Tablero de control'!$S557&lt;='Tablero de control'!$Y557,
         0,
         (('Tablero de control'!$S557-'Tablero de control'!$U557)-('Tablero de control'!$Y557-'Tablero de control'!$U557))*100/('Tablero de control'!$S557-'Tablero de control'!$U557)
       )
     )
   )
)</f>
        <v>100</v>
      </c>
      <c r="AA557" s="254">
        <f>IF('Tablero de control'!$Z557&gt;100,100,'Tablero de control'!$Z557)</f>
        <v>100</v>
      </c>
      <c r="AB557" s="37" t="str">
        <f>IF(
  'Tablero de control'!$U557="NP",
  "NO PROGRAMADA",
  IF(
    OR('Tablero de control'!$Y557="",'Tablero de control'!$Z557&lt;=0),
    "SIN AVANCE",
    IF(
      'Tablero de control'!$Z557&lt;Parametros!$D$4*Parametros!$G$9,
      "MUY DEFICIENTE",
    IF(
      'Tablero de control'!$Z557&lt;Parametros!$D$4*Parametros!$G$8,
      "DEFICIENTE",
   IF(
      'Tablero de control'!$Z557&lt;Parametros!$D$4*Parametros!$G$7,
      "ACEPTABLE",
      IF(
        'Tablero de control'!$Z557&lt;Parametros!$D$4*Parametros!$G$6,
        "BUENO",
        IF(
          'Tablero de control'!$Z557&lt;Parametros!$D$4*Parametros!$G$5,
          "SATISFACTORIO",
          IF(
            'Tablero de control'!$Z557&gt;=Parametros!$D$4*Parametros!$G$4,
            "OPTIMO"
          )
        )
      )
    )
  )
)
)
)</f>
        <v>OPTIMO</v>
      </c>
    </row>
    <row r="558" spans="1:28" s="38" customFormat="1" ht="153" customHeight="1" x14ac:dyDescent="0.25">
      <c r="A558" s="286" t="s">
        <v>243</v>
      </c>
      <c r="B558" s="42" t="s">
        <v>262</v>
      </c>
      <c r="C558" s="42" t="s">
        <v>328</v>
      </c>
      <c r="D558" s="42" t="s">
        <v>364</v>
      </c>
      <c r="E558" s="42" t="s">
        <v>490</v>
      </c>
      <c r="F558" s="43">
        <v>1140.43</v>
      </c>
      <c r="G558" s="44">
        <v>1430</v>
      </c>
      <c r="H558" s="44" t="s">
        <v>1909</v>
      </c>
      <c r="I558" s="258" t="s">
        <v>1968</v>
      </c>
      <c r="J558" s="273">
        <v>555</v>
      </c>
      <c r="K558" s="42" t="s">
        <v>1084</v>
      </c>
      <c r="L558" s="42">
        <v>2402044</v>
      </c>
      <c r="M558" s="42" t="s">
        <v>1481</v>
      </c>
      <c r="N558" s="42">
        <v>240204400</v>
      </c>
      <c r="O558" s="42" t="s">
        <v>1801</v>
      </c>
      <c r="P558" s="42" t="s">
        <v>2074</v>
      </c>
      <c r="Q558" s="42" t="s">
        <v>29</v>
      </c>
      <c r="R558" s="63" t="s">
        <v>1858</v>
      </c>
      <c r="S558" s="225">
        <v>1</v>
      </c>
      <c r="T558" s="59">
        <v>6</v>
      </c>
      <c r="U558" s="80">
        <v>2</v>
      </c>
      <c r="V558" s="59">
        <v>2</v>
      </c>
      <c r="W558" s="59">
        <v>2</v>
      </c>
      <c r="X558" s="82" t="s">
        <v>10</v>
      </c>
      <c r="Y558" s="243">
        <v>2</v>
      </c>
      <c r="Z558" s="245">
        <f>IF(
'Tablero de control'!$U558="NP",
 0,
  IF(
     'Tablero de control'!$Q558&lt;&gt;"Reducción",
     'Tablero de control'!$Y558*100/'Tablero de control'!$U558,
     IF(
       'Tablero de control'!$U558&gt;='Tablero de control'!$Y558,
       100,
       IF(
         'Tablero de control'!$S558&lt;='Tablero de control'!$Y558,
         0,
         (('Tablero de control'!$S558-'Tablero de control'!$U558)-('Tablero de control'!$Y558-'Tablero de control'!$U558))*100/('Tablero de control'!$S558-'Tablero de control'!$U558)
       )
     )
   )
)</f>
        <v>100</v>
      </c>
      <c r="AA558" s="254">
        <f>IF('Tablero de control'!$Z558&gt;100,100,'Tablero de control'!$Z558)</f>
        <v>100</v>
      </c>
      <c r="AB558" s="37" t="str">
        <f>IF(
  'Tablero de control'!$U558="NP",
  "NO PROGRAMADA",
  IF(
    OR('Tablero de control'!$Y558="",'Tablero de control'!$Z558&lt;=0),
    "SIN AVANCE",
    IF(
      'Tablero de control'!$Z558&lt;Parametros!$D$4*Parametros!$G$9,
      "MUY DEFICIENTE",
    IF(
      'Tablero de control'!$Z558&lt;Parametros!$D$4*Parametros!$G$8,
      "DEFICIENTE",
   IF(
      'Tablero de control'!$Z558&lt;Parametros!$D$4*Parametros!$G$7,
      "ACEPTABLE",
      IF(
        'Tablero de control'!$Z558&lt;Parametros!$D$4*Parametros!$G$6,
        "BUENO",
        IF(
          'Tablero de control'!$Z558&lt;Parametros!$D$4*Parametros!$G$5,
          "SATISFACTORIO",
          IF(
            'Tablero de control'!$Z558&gt;=Parametros!$D$4*Parametros!$G$4,
            "OPTIMO"
          )
        )
      )
    )
  )
)
)
)</f>
        <v>OPTIMO</v>
      </c>
    </row>
    <row r="559" spans="1:28" s="38" customFormat="1" ht="163.5" customHeight="1" x14ac:dyDescent="0.25">
      <c r="A559" s="286" t="s">
        <v>243</v>
      </c>
      <c r="B559" s="42" t="s">
        <v>262</v>
      </c>
      <c r="C559" s="42" t="s">
        <v>328</v>
      </c>
      <c r="D559" s="42" t="s">
        <v>364</v>
      </c>
      <c r="E559" s="42" t="s">
        <v>490</v>
      </c>
      <c r="F559" s="43">
        <v>1140.43</v>
      </c>
      <c r="G559" s="44">
        <v>1430</v>
      </c>
      <c r="H559" s="44" t="s">
        <v>1909</v>
      </c>
      <c r="I559" s="258" t="s">
        <v>1968</v>
      </c>
      <c r="J559" s="273">
        <v>556</v>
      </c>
      <c r="K559" s="42" t="s">
        <v>1085</v>
      </c>
      <c r="L559" s="42">
        <v>2402019</v>
      </c>
      <c r="M559" s="42" t="s">
        <v>1482</v>
      </c>
      <c r="N559" s="42">
        <v>240201900</v>
      </c>
      <c r="O559" s="42" t="s">
        <v>1802</v>
      </c>
      <c r="P559" s="42" t="s">
        <v>2074</v>
      </c>
      <c r="Q559" s="42" t="s">
        <v>29</v>
      </c>
      <c r="R559" s="63" t="s">
        <v>1858</v>
      </c>
      <c r="S559" s="105">
        <v>1</v>
      </c>
      <c r="T559" s="59">
        <v>3</v>
      </c>
      <c r="U559" s="80">
        <v>1</v>
      </c>
      <c r="V559" s="59">
        <v>1</v>
      </c>
      <c r="W559" s="59">
        <v>1</v>
      </c>
      <c r="X559" s="82" t="s">
        <v>10</v>
      </c>
      <c r="Y559" s="243">
        <v>1</v>
      </c>
      <c r="Z559" s="245">
        <f>IF(
'Tablero de control'!$U559="NP",
 0,
  IF(
     'Tablero de control'!$Q559&lt;&gt;"Reducción",
     'Tablero de control'!$Y559*100/'Tablero de control'!$U559,
     IF(
       'Tablero de control'!$U559&gt;='Tablero de control'!$Y559,
       100,
       IF(
         'Tablero de control'!$S559&lt;='Tablero de control'!$Y559,
         0,
         (('Tablero de control'!$S559-'Tablero de control'!$U559)-('Tablero de control'!$Y559-'Tablero de control'!$U559))*100/('Tablero de control'!$S559-'Tablero de control'!$U559)
       )
     )
   )
)</f>
        <v>100</v>
      </c>
      <c r="AA559" s="254">
        <f>IF('Tablero de control'!$Z559&gt;100,100,'Tablero de control'!$Z559)</f>
        <v>100</v>
      </c>
      <c r="AB559" s="37" t="str">
        <f>IF(
  'Tablero de control'!$U559="NP",
  "NO PROGRAMADA",
  IF(
    OR('Tablero de control'!$Y559="",'Tablero de control'!$Z559&lt;=0),
    "SIN AVANCE",
    IF(
      'Tablero de control'!$Z559&lt;Parametros!$D$4*Parametros!$G$9,
      "MUY DEFICIENTE",
    IF(
      'Tablero de control'!$Z559&lt;Parametros!$D$4*Parametros!$G$8,
      "DEFICIENTE",
   IF(
      'Tablero de control'!$Z559&lt;Parametros!$D$4*Parametros!$G$7,
      "ACEPTABLE",
      IF(
        'Tablero de control'!$Z559&lt;Parametros!$D$4*Parametros!$G$6,
        "BUENO",
        IF(
          'Tablero de control'!$Z559&lt;Parametros!$D$4*Parametros!$G$5,
          "SATISFACTORIO",
          IF(
            'Tablero de control'!$Z559&gt;=Parametros!$D$4*Parametros!$G$4,
            "OPTIMO"
          )
        )
      )
    )
  )
)
)
)</f>
        <v>OPTIMO</v>
      </c>
    </row>
    <row r="560" spans="1:28" s="38" customFormat="1" ht="160.5" customHeight="1" x14ac:dyDescent="0.25">
      <c r="A560" s="286" t="s">
        <v>243</v>
      </c>
      <c r="B560" s="42" t="s">
        <v>262</v>
      </c>
      <c r="C560" s="42" t="s">
        <v>328</v>
      </c>
      <c r="D560" s="42" t="s">
        <v>364</v>
      </c>
      <c r="E560" s="42" t="s">
        <v>490</v>
      </c>
      <c r="F560" s="43">
        <v>1140.43</v>
      </c>
      <c r="G560" s="44">
        <v>1430</v>
      </c>
      <c r="H560" s="44" t="s">
        <v>1909</v>
      </c>
      <c r="I560" s="258" t="s">
        <v>1968</v>
      </c>
      <c r="J560" s="273">
        <v>557</v>
      </c>
      <c r="K560" s="42" t="s">
        <v>1086</v>
      </c>
      <c r="L560" s="42">
        <v>2402046</v>
      </c>
      <c r="M560" s="42" t="s">
        <v>1483</v>
      </c>
      <c r="N560" s="42">
        <v>240204600</v>
      </c>
      <c r="O560" s="42" t="s">
        <v>1803</v>
      </c>
      <c r="P560" s="42" t="s">
        <v>2074</v>
      </c>
      <c r="Q560" s="42" t="s">
        <v>29</v>
      </c>
      <c r="R560" s="63" t="s">
        <v>1858</v>
      </c>
      <c r="S560" s="225">
        <v>1</v>
      </c>
      <c r="T560" s="59">
        <v>3</v>
      </c>
      <c r="U560" s="80">
        <v>1</v>
      </c>
      <c r="V560" s="59">
        <v>1</v>
      </c>
      <c r="W560" s="59">
        <v>1</v>
      </c>
      <c r="X560" s="82" t="s">
        <v>10</v>
      </c>
      <c r="Y560" s="243">
        <v>1</v>
      </c>
      <c r="Z560" s="245">
        <f>IF(
'Tablero de control'!$U560="NP",
 0,
  IF(
     'Tablero de control'!$Q560&lt;&gt;"Reducción",
     'Tablero de control'!$Y560*100/'Tablero de control'!$U560,
     IF(
       'Tablero de control'!$U560&gt;='Tablero de control'!$Y560,
       100,
       IF(
         'Tablero de control'!$S560&lt;='Tablero de control'!$Y560,
         0,
         (('Tablero de control'!$S560-'Tablero de control'!$U560)-('Tablero de control'!$Y560-'Tablero de control'!$U560))*100/('Tablero de control'!$S560-'Tablero de control'!$U560)
       )
     )
   )
)</f>
        <v>100</v>
      </c>
      <c r="AA560" s="254">
        <f>IF('Tablero de control'!$Z560&gt;100,100,'Tablero de control'!$Z560)</f>
        <v>100</v>
      </c>
      <c r="AB560" s="37" t="str">
        <f>IF(
  'Tablero de control'!$U560="NP",
  "NO PROGRAMADA",
  IF(
    OR('Tablero de control'!$Y560="",'Tablero de control'!$Z560&lt;=0),
    "SIN AVANCE",
    IF(
      'Tablero de control'!$Z560&lt;Parametros!$D$4*Parametros!$G$9,
      "MUY DEFICIENTE",
    IF(
      'Tablero de control'!$Z560&lt;Parametros!$D$4*Parametros!$G$8,
      "DEFICIENTE",
   IF(
      'Tablero de control'!$Z560&lt;Parametros!$D$4*Parametros!$G$7,
      "ACEPTABLE",
      IF(
        'Tablero de control'!$Z560&lt;Parametros!$D$4*Parametros!$G$6,
        "BUENO",
        IF(
          'Tablero de control'!$Z560&lt;Parametros!$D$4*Parametros!$G$5,
          "SATISFACTORIO",
          IF(
            'Tablero de control'!$Z560&gt;=Parametros!$D$4*Parametros!$G$4,
            "OPTIMO"
          )
        )
      )
    )
  )
)
)
)</f>
        <v>OPTIMO</v>
      </c>
    </row>
    <row r="561" spans="1:28" s="38" customFormat="1" ht="157.5" customHeight="1" x14ac:dyDescent="0.25">
      <c r="A561" s="286" t="s">
        <v>243</v>
      </c>
      <c r="B561" s="42" t="s">
        <v>262</v>
      </c>
      <c r="C561" s="42" t="s">
        <v>328</v>
      </c>
      <c r="D561" s="42" t="s">
        <v>364</v>
      </c>
      <c r="E561" s="42" t="s">
        <v>490</v>
      </c>
      <c r="F561" s="43">
        <v>1140.43</v>
      </c>
      <c r="G561" s="44">
        <v>1430</v>
      </c>
      <c r="H561" s="44" t="s">
        <v>1909</v>
      </c>
      <c r="I561" s="258" t="s">
        <v>1968</v>
      </c>
      <c r="J561" s="273">
        <v>558</v>
      </c>
      <c r="K561" s="42" t="s">
        <v>1087</v>
      </c>
      <c r="L561" s="42">
        <v>2402022</v>
      </c>
      <c r="M561" s="42" t="s">
        <v>1484</v>
      </c>
      <c r="N561" s="42">
        <v>240202200</v>
      </c>
      <c r="O561" s="42" t="s">
        <v>1804</v>
      </c>
      <c r="P561" s="42" t="s">
        <v>2074</v>
      </c>
      <c r="Q561" s="42" t="s">
        <v>29</v>
      </c>
      <c r="R561" s="63" t="s">
        <v>1858</v>
      </c>
      <c r="S561" s="105">
        <v>3</v>
      </c>
      <c r="T561" s="59">
        <v>7</v>
      </c>
      <c r="U561" s="80">
        <v>1</v>
      </c>
      <c r="V561" s="59">
        <v>2</v>
      </c>
      <c r="W561" s="59">
        <v>2</v>
      </c>
      <c r="X561" s="59">
        <v>2</v>
      </c>
      <c r="Y561" s="243">
        <v>1</v>
      </c>
      <c r="Z561" s="245">
        <f>IF(
'Tablero de control'!$U561="NP",
 0,
  IF(
     'Tablero de control'!$Q561&lt;&gt;"Reducción",
     'Tablero de control'!$Y561*100/'Tablero de control'!$U561,
     IF(
       'Tablero de control'!$U561&gt;='Tablero de control'!$Y561,
       100,
       IF(
         'Tablero de control'!$S561&lt;='Tablero de control'!$Y561,
         0,
         (('Tablero de control'!$S561-'Tablero de control'!$U561)-('Tablero de control'!$Y561-'Tablero de control'!$U561))*100/('Tablero de control'!$S561-'Tablero de control'!$U561)
       )
     )
   )
)</f>
        <v>100</v>
      </c>
      <c r="AA561" s="254">
        <f>IF('Tablero de control'!$Z561&gt;100,100,'Tablero de control'!$Z561)</f>
        <v>100</v>
      </c>
      <c r="AB561" s="37" t="str">
        <f>IF(
  'Tablero de control'!$U561="NP",
  "NO PROGRAMADA",
  IF(
    OR('Tablero de control'!$Y561="",'Tablero de control'!$Z561&lt;=0),
    "SIN AVANCE",
    IF(
      'Tablero de control'!$Z561&lt;Parametros!$D$4*Parametros!$G$9,
      "MUY DEFICIENTE",
    IF(
      'Tablero de control'!$Z561&lt;Parametros!$D$4*Parametros!$G$8,
      "DEFICIENTE",
   IF(
      'Tablero de control'!$Z561&lt;Parametros!$D$4*Parametros!$G$7,
      "ACEPTABLE",
      IF(
        'Tablero de control'!$Z561&lt;Parametros!$D$4*Parametros!$G$6,
        "BUENO",
        IF(
          'Tablero de control'!$Z561&lt;Parametros!$D$4*Parametros!$G$5,
          "SATISFACTORIO",
          IF(
            'Tablero de control'!$Z561&gt;=Parametros!$D$4*Parametros!$G$4,
            "OPTIMO"
          )
        )
      )
    )
  )
)
)
)</f>
        <v>OPTIMO</v>
      </c>
    </row>
    <row r="562" spans="1:28" s="38" customFormat="1" ht="156.75" customHeight="1" x14ac:dyDescent="0.25">
      <c r="A562" s="286" t="s">
        <v>243</v>
      </c>
      <c r="B562" s="42" t="s">
        <v>262</v>
      </c>
      <c r="C562" s="42" t="s">
        <v>328</v>
      </c>
      <c r="D562" s="42" t="s">
        <v>364</v>
      </c>
      <c r="E562" s="42" t="s">
        <v>490</v>
      </c>
      <c r="F562" s="43">
        <v>1140.43</v>
      </c>
      <c r="G562" s="44">
        <v>1430</v>
      </c>
      <c r="H562" s="44" t="s">
        <v>1909</v>
      </c>
      <c r="I562" s="258" t="s">
        <v>1968</v>
      </c>
      <c r="J562" s="273">
        <v>559</v>
      </c>
      <c r="K562" s="42" t="s">
        <v>1088</v>
      </c>
      <c r="L562" s="42">
        <v>2402048</v>
      </c>
      <c r="M562" s="42" t="s">
        <v>1485</v>
      </c>
      <c r="N562" s="42">
        <v>240204800</v>
      </c>
      <c r="O562" s="42" t="s">
        <v>1805</v>
      </c>
      <c r="P562" s="42" t="s">
        <v>2074</v>
      </c>
      <c r="Q562" s="42" t="s">
        <v>29</v>
      </c>
      <c r="R562" s="63" t="s">
        <v>1858</v>
      </c>
      <c r="S562" s="225">
        <v>2</v>
      </c>
      <c r="T562" s="59">
        <v>7</v>
      </c>
      <c r="U562" s="80">
        <v>1</v>
      </c>
      <c r="V562" s="59">
        <v>2</v>
      </c>
      <c r="W562" s="59">
        <v>2</v>
      </c>
      <c r="X562" s="59">
        <v>2</v>
      </c>
      <c r="Y562" s="243">
        <v>1</v>
      </c>
      <c r="Z562" s="245">
        <f>IF(
'Tablero de control'!$U562="NP",
 0,
  IF(
     'Tablero de control'!$Q562&lt;&gt;"Reducción",
     'Tablero de control'!$Y562*100/'Tablero de control'!$U562,
     IF(
       'Tablero de control'!$U562&gt;='Tablero de control'!$Y562,
       100,
       IF(
         'Tablero de control'!$S562&lt;='Tablero de control'!$Y562,
         0,
         (('Tablero de control'!$S562-'Tablero de control'!$U562)-('Tablero de control'!$Y562-'Tablero de control'!$U562))*100/('Tablero de control'!$S562-'Tablero de control'!$U562)
       )
     )
   )
)</f>
        <v>100</v>
      </c>
      <c r="AA562" s="254">
        <f>IF('Tablero de control'!$Z562&gt;100,100,'Tablero de control'!$Z562)</f>
        <v>100</v>
      </c>
      <c r="AB562" s="37" t="str">
        <f>IF(
  'Tablero de control'!$U562="NP",
  "NO PROGRAMADA",
  IF(
    OR('Tablero de control'!$Y562="",'Tablero de control'!$Z562&lt;=0),
    "SIN AVANCE",
    IF(
      'Tablero de control'!$Z562&lt;Parametros!$D$4*Parametros!$G$9,
      "MUY DEFICIENTE",
    IF(
      'Tablero de control'!$Z562&lt;Parametros!$D$4*Parametros!$G$8,
      "DEFICIENTE",
   IF(
      'Tablero de control'!$Z562&lt;Parametros!$D$4*Parametros!$G$7,
      "ACEPTABLE",
      IF(
        'Tablero de control'!$Z562&lt;Parametros!$D$4*Parametros!$G$6,
        "BUENO",
        IF(
          'Tablero de control'!$Z562&lt;Parametros!$D$4*Parametros!$G$5,
          "SATISFACTORIO",
          IF(
            'Tablero de control'!$Z562&gt;=Parametros!$D$4*Parametros!$G$4,
            "OPTIMO"
          )
        )
      )
    )
  )
)
)
)</f>
        <v>OPTIMO</v>
      </c>
    </row>
    <row r="563" spans="1:28" s="38" customFormat="1" ht="165" customHeight="1" x14ac:dyDescent="0.25">
      <c r="A563" s="286" t="s">
        <v>243</v>
      </c>
      <c r="B563" s="42" t="s">
        <v>262</v>
      </c>
      <c r="C563" s="42" t="s">
        <v>328</v>
      </c>
      <c r="D563" s="42" t="s">
        <v>364</v>
      </c>
      <c r="E563" s="42" t="s">
        <v>490</v>
      </c>
      <c r="F563" s="43">
        <v>1140.43</v>
      </c>
      <c r="G563" s="44">
        <v>1430</v>
      </c>
      <c r="H563" s="44" t="s">
        <v>1909</v>
      </c>
      <c r="I563" s="258" t="s">
        <v>1968</v>
      </c>
      <c r="J563" s="273">
        <v>560</v>
      </c>
      <c r="K563" s="42" t="s">
        <v>1089</v>
      </c>
      <c r="L563" s="42">
        <v>2402001</v>
      </c>
      <c r="M563" s="42" t="s">
        <v>1486</v>
      </c>
      <c r="N563" s="42">
        <v>240200100</v>
      </c>
      <c r="O563" s="42" t="s">
        <v>1806</v>
      </c>
      <c r="P563" s="42" t="s">
        <v>2074</v>
      </c>
      <c r="Q563" s="42" t="s">
        <v>29</v>
      </c>
      <c r="R563" s="63" t="s">
        <v>1858</v>
      </c>
      <c r="S563" s="225">
        <v>0</v>
      </c>
      <c r="T563" s="59">
        <v>9</v>
      </c>
      <c r="U563" s="81" t="s">
        <v>10</v>
      </c>
      <c r="V563" s="226">
        <v>2</v>
      </c>
      <c r="W563" s="226">
        <v>5</v>
      </c>
      <c r="X563" s="226">
        <v>2</v>
      </c>
      <c r="Y563" s="243">
        <v>1</v>
      </c>
      <c r="Z563" s="245">
        <f>IF(
'Tablero de control'!$U563="NP",
 0,
  IF(
     'Tablero de control'!$Q563&lt;&gt;"Reducción",
     'Tablero de control'!$Y563*100/'Tablero de control'!$U563,
     IF(
       'Tablero de control'!$U563&gt;='Tablero de control'!$Y563,
       100,
       IF(
         'Tablero de control'!$S563&lt;='Tablero de control'!$Y563,
         0,
         (('Tablero de control'!$S563-'Tablero de control'!$U563)-('Tablero de control'!$Y563-'Tablero de control'!$U563))*100/('Tablero de control'!$S563-'Tablero de control'!$U563)
       )
     )
   )
)</f>
        <v>0</v>
      </c>
      <c r="AA563" s="254">
        <f>IF('Tablero de control'!$Z563&gt;100,100,'Tablero de control'!$Z563)</f>
        <v>0</v>
      </c>
      <c r="AB563" s="37" t="str">
        <f>IF(
  'Tablero de control'!$U563="NP",
  "NO PROGRAMADA",
  IF(
    OR('Tablero de control'!$Y563="",'Tablero de control'!$Z563&lt;=0),
    "SIN AVANCE",
    IF(
      'Tablero de control'!$Z563&lt;Parametros!$D$4*Parametros!$G$9,
      "MUY DEFICIENTE",
    IF(
      'Tablero de control'!$Z563&lt;Parametros!$D$4*Parametros!$G$8,
      "DEFICIENTE",
   IF(
      'Tablero de control'!$Z563&lt;Parametros!$D$4*Parametros!$G$7,
      "ACEPTABLE",
      IF(
        'Tablero de control'!$Z563&lt;Parametros!$D$4*Parametros!$G$6,
        "BUENO",
        IF(
          'Tablero de control'!$Z563&lt;Parametros!$D$4*Parametros!$G$5,
          "SATISFACTORIO",
          IF(
            'Tablero de control'!$Z563&gt;=Parametros!$D$4*Parametros!$G$4,
            "OPTIMO"
          )
        )
      )
    )
  )
)
)
)</f>
        <v>NO PROGRAMADA</v>
      </c>
    </row>
    <row r="564" spans="1:28" s="38" customFormat="1" ht="162.75" customHeight="1" x14ac:dyDescent="0.25">
      <c r="A564" s="286" t="s">
        <v>243</v>
      </c>
      <c r="B564" s="42" t="s">
        <v>262</v>
      </c>
      <c r="C564" s="42" t="s">
        <v>328</v>
      </c>
      <c r="D564" s="42" t="s">
        <v>364</v>
      </c>
      <c r="E564" s="42" t="s">
        <v>490</v>
      </c>
      <c r="F564" s="43">
        <v>1140.43</v>
      </c>
      <c r="G564" s="44">
        <v>1430</v>
      </c>
      <c r="H564" s="44" t="s">
        <v>1909</v>
      </c>
      <c r="I564" s="258" t="s">
        <v>1968</v>
      </c>
      <c r="J564" s="273">
        <v>561</v>
      </c>
      <c r="K564" s="42" t="s">
        <v>1090</v>
      </c>
      <c r="L564" s="42">
        <v>2402039</v>
      </c>
      <c r="M564" s="42" t="s">
        <v>1487</v>
      </c>
      <c r="N564" s="42">
        <v>240203900</v>
      </c>
      <c r="O564" s="42" t="s">
        <v>1487</v>
      </c>
      <c r="P564" s="42" t="s">
        <v>2074</v>
      </c>
      <c r="Q564" s="42" t="s">
        <v>29</v>
      </c>
      <c r="R564" s="63" t="s">
        <v>1858</v>
      </c>
      <c r="S564" s="225">
        <v>0</v>
      </c>
      <c r="T564" s="59">
        <v>75</v>
      </c>
      <c r="U564" s="81" t="s">
        <v>10</v>
      </c>
      <c r="V564" s="226">
        <v>25</v>
      </c>
      <c r="W564" s="226">
        <v>25</v>
      </c>
      <c r="X564" s="226">
        <v>25</v>
      </c>
      <c r="Y564" s="243">
        <v>0</v>
      </c>
      <c r="Z564" s="245">
        <f>IF(
'Tablero de control'!$U564="NP",
 0,
  IF(
     'Tablero de control'!$Q564&lt;&gt;"Reducción",
     'Tablero de control'!$Y564*100/'Tablero de control'!$U564,
     IF(
       'Tablero de control'!$U564&gt;='Tablero de control'!$Y564,
       100,
       IF(
         'Tablero de control'!$S564&lt;='Tablero de control'!$Y564,
         0,
         (('Tablero de control'!$S564-'Tablero de control'!$U564)-('Tablero de control'!$Y564-'Tablero de control'!$U564))*100/('Tablero de control'!$S564-'Tablero de control'!$U564)
       )
     )
   )
)</f>
        <v>0</v>
      </c>
      <c r="AA564" s="254">
        <f>IF('Tablero de control'!$Z564&gt;100,100,'Tablero de control'!$Z564)</f>
        <v>0</v>
      </c>
      <c r="AB564" s="37" t="str">
        <f>IF(
  'Tablero de control'!$U564="NP",
  "NO PROGRAMADA",
  IF(
    OR('Tablero de control'!$Y564="",'Tablero de control'!$Z564&lt;=0),
    "SIN AVANCE",
    IF(
      'Tablero de control'!$Z564&lt;Parametros!$D$4*Parametros!$G$9,
      "MUY DEFICIENTE",
    IF(
      'Tablero de control'!$Z564&lt;Parametros!$D$4*Parametros!$G$8,
      "DEFICIENTE",
   IF(
      'Tablero de control'!$Z564&lt;Parametros!$D$4*Parametros!$G$7,
      "ACEPTABLE",
      IF(
        'Tablero de control'!$Z564&lt;Parametros!$D$4*Parametros!$G$6,
        "BUENO",
        IF(
          'Tablero de control'!$Z564&lt;Parametros!$D$4*Parametros!$G$5,
          "SATISFACTORIO",
          IF(
            'Tablero de control'!$Z564&gt;=Parametros!$D$4*Parametros!$G$4,
            "OPTIMO"
          )
        )
      )
    )
  )
)
)
)</f>
        <v>NO PROGRAMADA</v>
      </c>
    </row>
    <row r="565" spans="1:28" s="38" customFormat="1" ht="197.25" customHeight="1" x14ac:dyDescent="0.25">
      <c r="A565" s="286" t="s">
        <v>243</v>
      </c>
      <c r="B565" s="42" t="s">
        <v>262</v>
      </c>
      <c r="C565" s="42" t="s">
        <v>328</v>
      </c>
      <c r="D565" s="42" t="s">
        <v>364</v>
      </c>
      <c r="E565" s="42" t="s">
        <v>490</v>
      </c>
      <c r="F565" s="43">
        <v>1140.43</v>
      </c>
      <c r="G565" s="44">
        <v>1430</v>
      </c>
      <c r="H565" s="44" t="s">
        <v>1909</v>
      </c>
      <c r="I565" s="258" t="s">
        <v>1968</v>
      </c>
      <c r="J565" s="273">
        <v>562</v>
      </c>
      <c r="K565" s="42" t="s">
        <v>1091</v>
      </c>
      <c r="L565" s="42">
        <v>2402107</v>
      </c>
      <c r="M565" s="42" t="s">
        <v>1488</v>
      </c>
      <c r="N565" s="42">
        <v>240210701</v>
      </c>
      <c r="O565" s="42" t="s">
        <v>1807</v>
      </c>
      <c r="P565" s="42" t="s">
        <v>2074</v>
      </c>
      <c r="Q565" s="42" t="s">
        <v>29</v>
      </c>
      <c r="R565" s="65" t="s">
        <v>1858</v>
      </c>
      <c r="S565" s="227">
        <v>129</v>
      </c>
      <c r="T565" s="59">
        <v>145</v>
      </c>
      <c r="U565" s="80">
        <v>45</v>
      </c>
      <c r="V565" s="226">
        <v>55</v>
      </c>
      <c r="W565" s="226">
        <v>35</v>
      </c>
      <c r="X565" s="226">
        <v>10</v>
      </c>
      <c r="Y565" s="274">
        <v>45</v>
      </c>
      <c r="Z565" s="245">
        <f>IF(
'Tablero de control'!$U565="NP",
 0,
  IF(
     'Tablero de control'!$Q565&lt;&gt;"Reducción",
     'Tablero de control'!$Y565*100/'Tablero de control'!$U565,
     IF(
       'Tablero de control'!$U565&gt;='Tablero de control'!$Y565,
       100,
       IF(
         'Tablero de control'!$S565&lt;='Tablero de control'!$Y565,
         0,
         (('Tablero de control'!$S565-'Tablero de control'!$U565)-('Tablero de control'!$Y565-'Tablero de control'!$U565))*100/('Tablero de control'!$S565-'Tablero de control'!$U565)
       )
     )
   )
)</f>
        <v>100</v>
      </c>
      <c r="AA565" s="254">
        <f>IF('Tablero de control'!$Z565&gt;100,100,'Tablero de control'!$Z565)</f>
        <v>100</v>
      </c>
      <c r="AB565" s="37" t="str">
        <f>IF(
  'Tablero de control'!$U565="NP",
  "NO PROGRAMADA",
  IF(
    OR('Tablero de control'!$Y565="",'Tablero de control'!$Z565&lt;=0),
    "SIN AVANCE",
    IF(
      'Tablero de control'!$Z565&lt;Parametros!$D$4*Parametros!$G$9,
      "MUY DEFICIENTE",
    IF(
      'Tablero de control'!$Z565&lt;Parametros!$D$4*Parametros!$G$8,
      "DEFICIENTE",
   IF(
      'Tablero de control'!$Z565&lt;Parametros!$D$4*Parametros!$G$7,
      "ACEPTABLE",
      IF(
        'Tablero de control'!$Z565&lt;Parametros!$D$4*Parametros!$G$6,
        "BUENO",
        IF(
          'Tablero de control'!$Z565&lt;Parametros!$D$4*Parametros!$G$5,
          "SATISFACTORIO",
          IF(
            'Tablero de control'!$Z565&gt;=Parametros!$D$4*Parametros!$G$4,
            "OPTIMO"
          )
        )
      )
    )
  )
)
)
)</f>
        <v>OPTIMO</v>
      </c>
    </row>
    <row r="566" spans="1:28" s="38" customFormat="1" ht="50.1" customHeight="1" x14ac:dyDescent="0.25">
      <c r="A566" s="286" t="s">
        <v>243</v>
      </c>
      <c r="B566" s="42" t="s">
        <v>262</v>
      </c>
      <c r="C566" s="42" t="s">
        <v>329</v>
      </c>
      <c r="D566" s="42" t="s">
        <v>364</v>
      </c>
      <c r="E566" s="42" t="s">
        <v>491</v>
      </c>
      <c r="F566" s="43">
        <v>2</v>
      </c>
      <c r="G566" s="44">
        <v>4</v>
      </c>
      <c r="H566" s="44" t="s">
        <v>1909</v>
      </c>
      <c r="I566" s="258" t="s">
        <v>1969</v>
      </c>
      <c r="J566" s="273">
        <v>563</v>
      </c>
      <c r="K566" s="42" t="s">
        <v>1092</v>
      </c>
      <c r="L566" s="42">
        <v>2403025</v>
      </c>
      <c r="M566" s="42" t="s">
        <v>1489</v>
      </c>
      <c r="N566" s="42">
        <v>240302500</v>
      </c>
      <c r="O566" s="42" t="s">
        <v>1808</v>
      </c>
      <c r="P566" s="42" t="s">
        <v>2074</v>
      </c>
      <c r="Q566" s="42" t="s">
        <v>29</v>
      </c>
      <c r="R566" s="63" t="s">
        <v>1858</v>
      </c>
      <c r="S566" s="225">
        <v>1</v>
      </c>
      <c r="T566" s="59">
        <v>2</v>
      </c>
      <c r="U566" s="81" t="s">
        <v>10</v>
      </c>
      <c r="V566" s="226">
        <v>2</v>
      </c>
      <c r="W566" s="81" t="s">
        <v>10</v>
      </c>
      <c r="X566" s="81" t="s">
        <v>10</v>
      </c>
      <c r="Y566" s="243">
        <v>0</v>
      </c>
      <c r="Z566" s="245">
        <f>IF(
'Tablero de control'!$U566="NP",
 0,
  IF(
     'Tablero de control'!$Q566&lt;&gt;"Reducción",
     'Tablero de control'!$Y566*100/'Tablero de control'!$U566,
     IF(
       'Tablero de control'!$U566&gt;='Tablero de control'!$Y566,
       100,
       IF(
         'Tablero de control'!$S566&lt;='Tablero de control'!$Y566,
         0,
         (('Tablero de control'!$S566-'Tablero de control'!$U566)-('Tablero de control'!$Y566-'Tablero de control'!$U566))*100/('Tablero de control'!$S566-'Tablero de control'!$U566)
       )
     )
   )
)</f>
        <v>0</v>
      </c>
      <c r="AA566" s="254">
        <f>IF('Tablero de control'!$Z566&gt;100,100,'Tablero de control'!$Z566)</f>
        <v>0</v>
      </c>
      <c r="AB566" s="37" t="str">
        <f>IF(
  'Tablero de control'!$U566="NP",
  "NO PROGRAMADA",
  IF(
    OR('Tablero de control'!$Y566="",'Tablero de control'!$Z566&lt;=0),
    "SIN AVANCE",
    IF(
      'Tablero de control'!$Z566&lt;Parametros!$D$4*Parametros!$G$9,
      "MUY DEFICIENTE",
    IF(
      'Tablero de control'!$Z566&lt;Parametros!$D$4*Parametros!$G$8,
      "DEFICIENTE",
   IF(
      'Tablero de control'!$Z566&lt;Parametros!$D$4*Parametros!$G$7,
      "ACEPTABLE",
      IF(
        'Tablero de control'!$Z566&lt;Parametros!$D$4*Parametros!$G$6,
        "BUENO",
        IF(
          'Tablero de control'!$Z566&lt;Parametros!$D$4*Parametros!$G$5,
          "SATISFACTORIO",
          IF(
            'Tablero de control'!$Z566&gt;=Parametros!$D$4*Parametros!$G$4,
            "OPTIMO"
          )
        )
      )
    )
  )
)
)
)</f>
        <v>NO PROGRAMADA</v>
      </c>
    </row>
    <row r="567" spans="1:28" s="38" customFormat="1" ht="50.1" customHeight="1" x14ac:dyDescent="0.25">
      <c r="A567" s="286" t="s">
        <v>243</v>
      </c>
      <c r="B567" s="42" t="s">
        <v>262</v>
      </c>
      <c r="C567" s="42" t="s">
        <v>329</v>
      </c>
      <c r="D567" s="42" t="s">
        <v>364</v>
      </c>
      <c r="E567" s="42" t="s">
        <v>491</v>
      </c>
      <c r="F567" s="43">
        <v>2</v>
      </c>
      <c r="G567" s="44">
        <v>4</v>
      </c>
      <c r="H567" s="44" t="s">
        <v>1909</v>
      </c>
      <c r="I567" s="258" t="s">
        <v>1969</v>
      </c>
      <c r="J567" s="273">
        <v>564</v>
      </c>
      <c r="K567" s="42" t="s">
        <v>1092</v>
      </c>
      <c r="L567" s="42">
        <v>2403049</v>
      </c>
      <c r="M567" s="42" t="s">
        <v>1490</v>
      </c>
      <c r="N567" s="42">
        <v>240304900</v>
      </c>
      <c r="O567" s="42" t="s">
        <v>1809</v>
      </c>
      <c r="P567" s="42" t="s">
        <v>2074</v>
      </c>
      <c r="Q567" s="42" t="s">
        <v>29</v>
      </c>
      <c r="R567" s="63" t="s">
        <v>1858</v>
      </c>
      <c r="S567" s="225">
        <v>0</v>
      </c>
      <c r="T567" s="59">
        <v>2</v>
      </c>
      <c r="U567" s="80">
        <v>1</v>
      </c>
      <c r="V567" s="82" t="s">
        <v>10</v>
      </c>
      <c r="W567" s="226">
        <v>1</v>
      </c>
      <c r="X567" s="82" t="s">
        <v>10</v>
      </c>
      <c r="Y567" s="243">
        <v>1</v>
      </c>
      <c r="Z567" s="245">
        <f>IF(
'Tablero de control'!$U567="NP",
 0,
  IF(
     'Tablero de control'!$Q567&lt;&gt;"Reducción",
     'Tablero de control'!$Y567*100/'Tablero de control'!$U567,
     IF(
       'Tablero de control'!$U567&gt;='Tablero de control'!$Y567,
       100,
       IF(
         'Tablero de control'!$S567&lt;='Tablero de control'!$Y567,
         0,
         (('Tablero de control'!$S567-'Tablero de control'!$U567)-('Tablero de control'!$Y567-'Tablero de control'!$U567))*100/('Tablero de control'!$S567-'Tablero de control'!$U567)
       )
     )
   )
)</f>
        <v>100</v>
      </c>
      <c r="AA567" s="254">
        <f>IF('Tablero de control'!$Z567&gt;100,100,'Tablero de control'!$Z567)</f>
        <v>100</v>
      </c>
      <c r="AB567" s="37" t="str">
        <f>IF(
  'Tablero de control'!$U567="NP",
  "NO PROGRAMADA",
  IF(
    OR('Tablero de control'!$Y567="",'Tablero de control'!$Z567&lt;=0),
    "SIN AVANCE",
    IF(
      'Tablero de control'!$Z567&lt;Parametros!$D$4*Parametros!$G$9,
      "MUY DEFICIENTE",
    IF(
      'Tablero de control'!$Z567&lt;Parametros!$D$4*Parametros!$G$8,
      "DEFICIENTE",
   IF(
      'Tablero de control'!$Z567&lt;Parametros!$D$4*Parametros!$G$7,
      "ACEPTABLE",
      IF(
        'Tablero de control'!$Z567&lt;Parametros!$D$4*Parametros!$G$6,
        "BUENO",
        IF(
          'Tablero de control'!$Z567&lt;Parametros!$D$4*Parametros!$G$5,
          "SATISFACTORIO",
          IF(
            'Tablero de control'!$Z567&gt;=Parametros!$D$4*Parametros!$G$4,
            "OPTIMO"
          )
        )
      )
    )
  )
)
)
)</f>
        <v>OPTIMO</v>
      </c>
    </row>
    <row r="568" spans="1:28" s="38" customFormat="1" ht="50.1" customHeight="1" x14ac:dyDescent="0.25">
      <c r="A568" s="286" t="s">
        <v>243</v>
      </c>
      <c r="B568" s="42" t="s">
        <v>262</v>
      </c>
      <c r="C568" s="42" t="s">
        <v>329</v>
      </c>
      <c r="D568" s="42" t="s">
        <v>364</v>
      </c>
      <c r="E568" s="42" t="s">
        <v>491</v>
      </c>
      <c r="F568" s="43">
        <v>2</v>
      </c>
      <c r="G568" s="44">
        <v>4</v>
      </c>
      <c r="H568" s="44" t="s">
        <v>1909</v>
      </c>
      <c r="I568" s="258" t="s">
        <v>1969</v>
      </c>
      <c r="J568" s="273">
        <v>565</v>
      </c>
      <c r="K568" s="42" t="s">
        <v>1092</v>
      </c>
      <c r="L568" s="42">
        <v>2403050</v>
      </c>
      <c r="M568" s="42" t="s">
        <v>1491</v>
      </c>
      <c r="N568" s="42">
        <v>240305000</v>
      </c>
      <c r="O568" s="42" t="s">
        <v>1810</v>
      </c>
      <c r="P568" s="42" t="s">
        <v>2074</v>
      </c>
      <c r="Q568" s="42" t="s">
        <v>29</v>
      </c>
      <c r="R568" s="63" t="s">
        <v>1858</v>
      </c>
      <c r="S568" s="225">
        <v>0</v>
      </c>
      <c r="T568" s="59">
        <v>4</v>
      </c>
      <c r="U568" s="81" t="s">
        <v>10</v>
      </c>
      <c r="V568" s="226">
        <v>2</v>
      </c>
      <c r="W568" s="226">
        <v>2</v>
      </c>
      <c r="X568" s="82" t="s">
        <v>10</v>
      </c>
      <c r="Y568" s="243">
        <v>0</v>
      </c>
      <c r="Z568" s="245">
        <f>IF(
'Tablero de control'!$U568="NP",
 0,
  IF(
     'Tablero de control'!$Q568&lt;&gt;"Reducción",
     'Tablero de control'!$Y568*100/'Tablero de control'!$U568,
     IF(
       'Tablero de control'!$U568&gt;='Tablero de control'!$Y568,
       100,
       IF(
         'Tablero de control'!$S568&lt;='Tablero de control'!$Y568,
         0,
         (('Tablero de control'!$S568-'Tablero de control'!$U568)-('Tablero de control'!$Y568-'Tablero de control'!$U568))*100/('Tablero de control'!$S568-'Tablero de control'!$U568)
       )
     )
   )
)</f>
        <v>0</v>
      </c>
      <c r="AA568" s="254">
        <f>IF('Tablero de control'!$Z568&gt;100,100,'Tablero de control'!$Z568)</f>
        <v>0</v>
      </c>
      <c r="AB568" s="37" t="str">
        <f>IF(
  'Tablero de control'!$U568="NP",
  "NO PROGRAMADA",
  IF(
    OR('Tablero de control'!$Y568="",'Tablero de control'!$Z568&lt;=0),
    "SIN AVANCE",
    IF(
      'Tablero de control'!$Z568&lt;Parametros!$D$4*Parametros!$G$9,
      "MUY DEFICIENTE",
    IF(
      'Tablero de control'!$Z568&lt;Parametros!$D$4*Parametros!$G$8,
      "DEFICIENTE",
   IF(
      'Tablero de control'!$Z568&lt;Parametros!$D$4*Parametros!$G$7,
      "ACEPTABLE",
      IF(
        'Tablero de control'!$Z568&lt;Parametros!$D$4*Parametros!$G$6,
        "BUENO",
        IF(
          'Tablero de control'!$Z568&lt;Parametros!$D$4*Parametros!$G$5,
          "SATISFACTORIO",
          IF(
            'Tablero de control'!$Z568&gt;=Parametros!$D$4*Parametros!$G$4,
            "OPTIMO"
          )
        )
      )
    )
  )
)
)
)</f>
        <v>NO PROGRAMADA</v>
      </c>
    </row>
    <row r="569" spans="1:28" s="38" customFormat="1" ht="150" customHeight="1" x14ac:dyDescent="0.25">
      <c r="A569" s="286" t="s">
        <v>243</v>
      </c>
      <c r="B569" s="42" t="s">
        <v>262</v>
      </c>
      <c r="C569" s="42" t="s">
        <v>329</v>
      </c>
      <c r="D569" s="42" t="s">
        <v>364</v>
      </c>
      <c r="E569" s="42" t="s">
        <v>492</v>
      </c>
      <c r="F569" s="52">
        <v>1</v>
      </c>
      <c r="G569" s="52">
        <v>2</v>
      </c>
      <c r="H569" s="52" t="s">
        <v>1909</v>
      </c>
      <c r="I569" s="259" t="s">
        <v>1970</v>
      </c>
      <c r="J569" s="273">
        <v>566</v>
      </c>
      <c r="K569" s="42" t="s">
        <v>1093</v>
      </c>
      <c r="L569" s="42">
        <v>2406027</v>
      </c>
      <c r="M569" s="42" t="s">
        <v>1887</v>
      </c>
      <c r="N569" s="42">
        <v>240602702</v>
      </c>
      <c r="O569" s="42" t="s">
        <v>1894</v>
      </c>
      <c r="P569" s="42" t="s">
        <v>2074</v>
      </c>
      <c r="Q569" s="42" t="s">
        <v>29</v>
      </c>
      <c r="R569" s="63" t="s">
        <v>1858</v>
      </c>
      <c r="S569" s="225">
        <v>1</v>
      </c>
      <c r="T569" s="59">
        <v>2</v>
      </c>
      <c r="U569" s="80">
        <v>2</v>
      </c>
      <c r="V569" s="82" t="s">
        <v>10</v>
      </c>
      <c r="W569" s="82" t="s">
        <v>10</v>
      </c>
      <c r="X569" s="82" t="s">
        <v>10</v>
      </c>
      <c r="Y569" s="274">
        <v>1</v>
      </c>
      <c r="Z569" s="245">
        <f>IF(
'Tablero de control'!$U569="NP",
 0,
  IF(
     'Tablero de control'!$Q569&lt;&gt;"Reducción",
     'Tablero de control'!$Y569*100/'Tablero de control'!$U569,
     IF(
       'Tablero de control'!$U569&gt;='Tablero de control'!$Y569,
       100,
       IF(
         'Tablero de control'!$S569&lt;='Tablero de control'!$Y569,
         0,
         (('Tablero de control'!$S569-'Tablero de control'!$U569)-('Tablero de control'!$Y569-'Tablero de control'!$U569))*100/('Tablero de control'!$S569-'Tablero de control'!$U569)
       )
     )
   )
)</f>
        <v>50</v>
      </c>
      <c r="AA569" s="254">
        <f>IF('Tablero de control'!$Z569&gt;100,100,'Tablero de control'!$Z569)</f>
        <v>50</v>
      </c>
      <c r="AB569" s="37" t="str">
        <f>IF(
  'Tablero de control'!$U569="NP",
  "NO PROGRAMADA",
  IF(
    OR('Tablero de control'!$Y569="",'Tablero de control'!$Z569&lt;=0),
    "SIN AVANCE",
    IF(
      'Tablero de control'!$Z569&lt;Parametros!$D$4*Parametros!$G$9,
      "MUY DEFICIENTE",
    IF(
      'Tablero de control'!$Z569&lt;Parametros!$D$4*Parametros!$G$8,
      "DEFICIENTE",
   IF(
      'Tablero de control'!$Z569&lt;Parametros!$D$4*Parametros!$G$7,
      "ACEPTABLE",
      IF(
        'Tablero de control'!$Z569&lt;Parametros!$D$4*Parametros!$G$6,
        "BUENO",
        IF(
          'Tablero de control'!$Z569&lt;Parametros!$D$4*Parametros!$G$5,
          "SATISFACTORIO",
          IF(
            'Tablero de control'!$Z569&gt;=Parametros!$D$4*Parametros!$G$4,
            "OPTIMO"
          )
        )
      )
    )
  )
)
)
)</f>
        <v>DEFICIENTE</v>
      </c>
    </row>
    <row r="570" spans="1:28" s="38" customFormat="1" ht="50.1" customHeight="1" x14ac:dyDescent="0.25">
      <c r="A570" s="286" t="s">
        <v>243</v>
      </c>
      <c r="B570" s="42" t="s">
        <v>262</v>
      </c>
      <c r="C570" s="42" t="s">
        <v>329</v>
      </c>
      <c r="D570" s="42" t="s">
        <v>364</v>
      </c>
      <c r="E570" s="42" t="s">
        <v>492</v>
      </c>
      <c r="F570" s="52">
        <v>1</v>
      </c>
      <c r="G570" s="52">
        <v>2</v>
      </c>
      <c r="H570" s="52" t="s">
        <v>1909</v>
      </c>
      <c r="I570" s="259" t="s">
        <v>1970</v>
      </c>
      <c r="J570" s="273">
        <v>567</v>
      </c>
      <c r="K570" s="42" t="s">
        <v>1094</v>
      </c>
      <c r="L570" s="42" t="s">
        <v>1888</v>
      </c>
      <c r="M570" s="42" t="s">
        <v>1242</v>
      </c>
      <c r="N570" s="42">
        <v>240605900</v>
      </c>
      <c r="O570" s="42" t="s">
        <v>1608</v>
      </c>
      <c r="P570" s="42" t="s">
        <v>2074</v>
      </c>
      <c r="Q570" s="42" t="s">
        <v>29</v>
      </c>
      <c r="R570" s="63" t="s">
        <v>1858</v>
      </c>
      <c r="S570" s="225">
        <v>1</v>
      </c>
      <c r="T570" s="59">
        <v>5</v>
      </c>
      <c r="U570" s="80">
        <v>1</v>
      </c>
      <c r="V570" s="226">
        <v>2</v>
      </c>
      <c r="W570" s="226">
        <v>2</v>
      </c>
      <c r="X570" s="82" t="s">
        <v>10</v>
      </c>
      <c r="Y570" s="243">
        <v>1</v>
      </c>
      <c r="Z570" s="245">
        <f>IF(
'Tablero de control'!$U570="NP",
 0,
  IF(
     'Tablero de control'!$Q570&lt;&gt;"Reducción",
     'Tablero de control'!$Y570*100/'Tablero de control'!$U570,
     IF(
       'Tablero de control'!$U570&gt;='Tablero de control'!$Y570,
       100,
       IF(
         'Tablero de control'!$S570&lt;='Tablero de control'!$Y570,
         0,
         (('Tablero de control'!$S570-'Tablero de control'!$U570)-('Tablero de control'!$Y570-'Tablero de control'!$U570))*100/('Tablero de control'!$S570-'Tablero de control'!$U570)
       )
     )
   )
)</f>
        <v>100</v>
      </c>
      <c r="AA570" s="254">
        <f>IF('Tablero de control'!$Z570&gt;100,100,'Tablero de control'!$Z570)</f>
        <v>100</v>
      </c>
      <c r="AB570" s="37" t="str">
        <f>IF(
  'Tablero de control'!$U570="NP",
  "NO PROGRAMADA",
  IF(
    OR('Tablero de control'!$Y570="",'Tablero de control'!$Z570&lt;=0),
    "SIN AVANCE",
    IF(
      'Tablero de control'!$Z570&lt;Parametros!$D$4*Parametros!$G$9,
      "MUY DEFICIENTE",
    IF(
      'Tablero de control'!$Z570&lt;Parametros!$D$4*Parametros!$G$8,
      "DEFICIENTE",
   IF(
      'Tablero de control'!$Z570&lt;Parametros!$D$4*Parametros!$G$7,
      "ACEPTABLE",
      IF(
        'Tablero de control'!$Z570&lt;Parametros!$D$4*Parametros!$G$6,
        "BUENO",
        IF(
          'Tablero de control'!$Z570&lt;Parametros!$D$4*Parametros!$G$5,
          "SATISFACTORIO",
          IF(
            'Tablero de control'!$Z570&gt;=Parametros!$D$4*Parametros!$G$4,
            "OPTIMO"
          )
        )
      )
    )
  )
)
)
)</f>
        <v>OPTIMO</v>
      </c>
    </row>
    <row r="571" spans="1:28" s="38" customFormat="1" ht="50.1" customHeight="1" x14ac:dyDescent="0.25">
      <c r="A571" s="286" t="s">
        <v>243</v>
      </c>
      <c r="B571" s="42" t="s">
        <v>262</v>
      </c>
      <c r="C571" s="42" t="s">
        <v>329</v>
      </c>
      <c r="D571" s="42" t="s">
        <v>364</v>
      </c>
      <c r="E571" s="42" t="s">
        <v>492</v>
      </c>
      <c r="F571" s="52">
        <v>1</v>
      </c>
      <c r="G571" s="52">
        <v>2</v>
      </c>
      <c r="H571" s="52" t="s">
        <v>1909</v>
      </c>
      <c r="I571" s="259" t="s">
        <v>1971</v>
      </c>
      <c r="J571" s="273">
        <v>568</v>
      </c>
      <c r="K571" s="42" t="s">
        <v>1095</v>
      </c>
      <c r="L571" s="42">
        <v>2406011</v>
      </c>
      <c r="M571" s="42" t="s">
        <v>1492</v>
      </c>
      <c r="N571" s="42">
        <v>240601100</v>
      </c>
      <c r="O571" s="42" t="s">
        <v>1811</v>
      </c>
      <c r="P571" s="42" t="s">
        <v>2074</v>
      </c>
      <c r="Q571" s="42" t="s">
        <v>29</v>
      </c>
      <c r="R571" s="63" t="s">
        <v>1858</v>
      </c>
      <c r="S571" s="225">
        <v>0</v>
      </c>
      <c r="T571" s="59">
        <v>2</v>
      </c>
      <c r="U571" s="80">
        <v>1</v>
      </c>
      <c r="V571" s="226">
        <v>1</v>
      </c>
      <c r="W571" s="82" t="s">
        <v>10</v>
      </c>
      <c r="X571" s="82" t="s">
        <v>10</v>
      </c>
      <c r="Y571" s="243">
        <v>1</v>
      </c>
      <c r="Z571" s="245">
        <f>IF(
'Tablero de control'!$U571="NP",
 0,
  IF(
     'Tablero de control'!$Q571&lt;&gt;"Reducción",
     'Tablero de control'!$Y571*100/'Tablero de control'!$U571,
     IF(
       'Tablero de control'!$U571&gt;='Tablero de control'!$Y571,
       100,
       IF(
         'Tablero de control'!$S571&lt;='Tablero de control'!$Y571,
         0,
         (('Tablero de control'!$S571-'Tablero de control'!$U571)-('Tablero de control'!$Y571-'Tablero de control'!$U571))*100/('Tablero de control'!$S571-'Tablero de control'!$U571)
       )
     )
   )
)</f>
        <v>100</v>
      </c>
      <c r="AA571" s="254">
        <f>IF('Tablero de control'!$Z571&gt;100,100,'Tablero de control'!$Z571)</f>
        <v>100</v>
      </c>
      <c r="AB571" s="37" t="str">
        <f>IF(
  'Tablero de control'!$U571="NP",
  "NO PROGRAMADA",
  IF(
    OR('Tablero de control'!$Y571="",'Tablero de control'!$Z571&lt;=0),
    "SIN AVANCE",
    IF(
      'Tablero de control'!$Z571&lt;Parametros!$D$4*Parametros!$G$9,
      "MUY DEFICIENTE",
    IF(
      'Tablero de control'!$Z571&lt;Parametros!$D$4*Parametros!$G$8,
      "DEFICIENTE",
   IF(
      'Tablero de control'!$Z571&lt;Parametros!$D$4*Parametros!$G$7,
      "ACEPTABLE",
      IF(
        'Tablero de control'!$Z571&lt;Parametros!$D$4*Parametros!$G$6,
        "BUENO",
        IF(
          'Tablero de control'!$Z571&lt;Parametros!$D$4*Parametros!$G$5,
          "SATISFACTORIO",
          IF(
            'Tablero de control'!$Z571&gt;=Parametros!$D$4*Parametros!$G$4,
            "OPTIMO"
          )
        )
      )
    )
  )
)
)
)</f>
        <v>OPTIMO</v>
      </c>
    </row>
    <row r="572" spans="1:28" s="38" customFormat="1" ht="50.1" customHeight="1" x14ac:dyDescent="0.25">
      <c r="A572" s="286" t="s">
        <v>243</v>
      </c>
      <c r="B572" s="42" t="s">
        <v>262</v>
      </c>
      <c r="C572" s="42" t="s">
        <v>329</v>
      </c>
      <c r="D572" s="42" t="s">
        <v>364</v>
      </c>
      <c r="E572" s="42" t="s">
        <v>492</v>
      </c>
      <c r="F572" s="52">
        <v>1</v>
      </c>
      <c r="G572" s="52">
        <v>2</v>
      </c>
      <c r="H572" s="52" t="s">
        <v>1909</v>
      </c>
      <c r="I572" s="259" t="s">
        <v>1971</v>
      </c>
      <c r="J572" s="273">
        <v>569</v>
      </c>
      <c r="K572" s="42" t="s">
        <v>1095</v>
      </c>
      <c r="L572" s="42">
        <v>2406041</v>
      </c>
      <c r="M572" s="42" t="s">
        <v>1493</v>
      </c>
      <c r="N572" s="42">
        <v>240604100</v>
      </c>
      <c r="O572" s="42" t="s">
        <v>1812</v>
      </c>
      <c r="P572" s="42" t="s">
        <v>2074</v>
      </c>
      <c r="Q572" s="42" t="s">
        <v>29</v>
      </c>
      <c r="R572" s="63" t="s">
        <v>1858</v>
      </c>
      <c r="S572" s="225">
        <v>2</v>
      </c>
      <c r="T572" s="59">
        <v>5</v>
      </c>
      <c r="U572" s="81" t="s">
        <v>10</v>
      </c>
      <c r="V572" s="226">
        <v>2</v>
      </c>
      <c r="W572" s="226">
        <v>2</v>
      </c>
      <c r="X572" s="226">
        <v>1</v>
      </c>
      <c r="Y572" s="243">
        <v>0</v>
      </c>
      <c r="Z572" s="245">
        <f>IF(
'Tablero de control'!$U572="NP",
 0,
  IF(
     'Tablero de control'!$Q572&lt;&gt;"Reducción",
     'Tablero de control'!$Y572*100/'Tablero de control'!$U572,
     IF(
       'Tablero de control'!$U572&gt;='Tablero de control'!$Y572,
       100,
       IF(
         'Tablero de control'!$S572&lt;='Tablero de control'!$Y572,
         0,
         (('Tablero de control'!$S572-'Tablero de control'!$U572)-('Tablero de control'!$Y572-'Tablero de control'!$U572))*100/('Tablero de control'!$S572-'Tablero de control'!$U572)
       )
     )
   )
)</f>
        <v>0</v>
      </c>
      <c r="AA572" s="254">
        <f>IF('Tablero de control'!$Z572&gt;100,100,'Tablero de control'!$Z572)</f>
        <v>0</v>
      </c>
      <c r="AB572" s="37" t="str">
        <f>IF(
  'Tablero de control'!$U572="NP",
  "NO PROGRAMADA",
  IF(
    OR('Tablero de control'!$Y572="",'Tablero de control'!$Z572&lt;=0),
    "SIN AVANCE",
    IF(
      'Tablero de control'!$Z572&lt;Parametros!$D$4*Parametros!$G$9,
      "MUY DEFICIENTE",
    IF(
      'Tablero de control'!$Z572&lt;Parametros!$D$4*Parametros!$G$8,
      "DEFICIENTE",
   IF(
      'Tablero de control'!$Z572&lt;Parametros!$D$4*Parametros!$G$7,
      "ACEPTABLE",
      IF(
        'Tablero de control'!$Z572&lt;Parametros!$D$4*Parametros!$G$6,
        "BUENO",
        IF(
          'Tablero de control'!$Z572&lt;Parametros!$D$4*Parametros!$G$5,
          "SATISFACTORIO",
          IF(
            'Tablero de control'!$Z572&gt;=Parametros!$D$4*Parametros!$G$4,
            "OPTIMO"
          )
        )
      )
    )
  )
)
)
)</f>
        <v>NO PROGRAMADA</v>
      </c>
    </row>
    <row r="573" spans="1:28" s="38" customFormat="1" ht="50.1" customHeight="1" x14ac:dyDescent="0.25">
      <c r="A573" s="286" t="s">
        <v>243</v>
      </c>
      <c r="B573" s="42" t="s">
        <v>262</v>
      </c>
      <c r="C573" s="42" t="s">
        <v>329</v>
      </c>
      <c r="D573" s="42" t="s">
        <v>364</v>
      </c>
      <c r="E573" s="42" t="s">
        <v>493</v>
      </c>
      <c r="F573" s="52" t="s">
        <v>9</v>
      </c>
      <c r="G573" s="52">
        <v>1</v>
      </c>
      <c r="H573" s="52" t="s">
        <v>1909</v>
      </c>
      <c r="I573" s="259" t="s">
        <v>1972</v>
      </c>
      <c r="J573" s="273">
        <v>570</v>
      </c>
      <c r="K573" s="42" t="s">
        <v>1096</v>
      </c>
      <c r="L573" s="42">
        <v>2404044</v>
      </c>
      <c r="M573" s="42" t="s">
        <v>73</v>
      </c>
      <c r="N573" s="42">
        <v>240404400</v>
      </c>
      <c r="O573" s="42" t="s">
        <v>1813</v>
      </c>
      <c r="P573" s="42" t="s">
        <v>2074</v>
      </c>
      <c r="Q573" s="42" t="s">
        <v>29</v>
      </c>
      <c r="R573" s="63" t="s">
        <v>1858</v>
      </c>
      <c r="S573" s="225">
        <v>0</v>
      </c>
      <c r="T573" s="59">
        <v>2</v>
      </c>
      <c r="U573" s="81" t="s">
        <v>10</v>
      </c>
      <c r="V573" s="226">
        <v>1</v>
      </c>
      <c r="W573" s="226">
        <v>1</v>
      </c>
      <c r="X573" s="81" t="s">
        <v>10</v>
      </c>
      <c r="Y573" s="243">
        <v>0</v>
      </c>
      <c r="Z573" s="245">
        <f>IF(
'Tablero de control'!$U573="NP",
 0,
  IF(
     'Tablero de control'!$Q573&lt;&gt;"Reducción",
     'Tablero de control'!$Y573*100/'Tablero de control'!$U573,
     IF(
       'Tablero de control'!$U573&gt;='Tablero de control'!$Y573,
       100,
       IF(
         'Tablero de control'!$S573&lt;='Tablero de control'!$Y573,
         0,
         (('Tablero de control'!$S573-'Tablero de control'!$U573)-('Tablero de control'!$Y573-'Tablero de control'!$U573))*100/('Tablero de control'!$S573-'Tablero de control'!$U573)
       )
     )
   )
)</f>
        <v>0</v>
      </c>
      <c r="AA573" s="254">
        <f>IF('Tablero de control'!$Z573&gt;100,100,'Tablero de control'!$Z573)</f>
        <v>0</v>
      </c>
      <c r="AB573" s="37" t="str">
        <f>IF(
  'Tablero de control'!$U573="NP",
  "NO PROGRAMADA",
  IF(
    OR('Tablero de control'!$Y573="",'Tablero de control'!$Z573&lt;=0),
    "SIN AVANCE",
    IF(
      'Tablero de control'!$Z573&lt;Parametros!$D$4*Parametros!$G$9,
      "MUY DEFICIENTE",
    IF(
      'Tablero de control'!$Z573&lt;Parametros!$D$4*Parametros!$G$8,
      "DEFICIENTE",
   IF(
      'Tablero de control'!$Z573&lt;Parametros!$D$4*Parametros!$G$7,
      "ACEPTABLE",
      IF(
        'Tablero de control'!$Z573&lt;Parametros!$D$4*Parametros!$G$6,
        "BUENO",
        IF(
          'Tablero de control'!$Z573&lt;Parametros!$D$4*Parametros!$G$5,
          "SATISFACTORIO",
          IF(
            'Tablero de control'!$Z573&gt;=Parametros!$D$4*Parametros!$G$4,
            "OPTIMO"
          )
        )
      )
    )
  )
)
)
)</f>
        <v>NO PROGRAMADA</v>
      </c>
    </row>
    <row r="574" spans="1:28" s="38" customFormat="1" ht="50.1" customHeight="1" x14ac:dyDescent="0.25">
      <c r="A574" s="286" t="s">
        <v>243</v>
      </c>
      <c r="B574" s="42" t="s">
        <v>262</v>
      </c>
      <c r="C574" s="42" t="s">
        <v>329</v>
      </c>
      <c r="D574" s="42" t="s">
        <v>364</v>
      </c>
      <c r="E574" s="42" t="s">
        <v>493</v>
      </c>
      <c r="F574" s="52" t="s">
        <v>9</v>
      </c>
      <c r="G574" s="52">
        <v>1</v>
      </c>
      <c r="H574" s="52" t="s">
        <v>1909</v>
      </c>
      <c r="I574" s="259" t="s">
        <v>1972</v>
      </c>
      <c r="J574" s="273">
        <v>571</v>
      </c>
      <c r="K574" s="42" t="s">
        <v>1096</v>
      </c>
      <c r="L574" s="42">
        <v>2404041</v>
      </c>
      <c r="M574" s="42" t="s">
        <v>1493</v>
      </c>
      <c r="N574" s="42">
        <v>240404100</v>
      </c>
      <c r="O574" s="42" t="s">
        <v>1812</v>
      </c>
      <c r="P574" s="42" t="s">
        <v>2074</v>
      </c>
      <c r="Q574" s="42" t="s">
        <v>29</v>
      </c>
      <c r="R574" s="63" t="s">
        <v>1858</v>
      </c>
      <c r="S574" s="225">
        <v>0</v>
      </c>
      <c r="T574" s="59">
        <v>2</v>
      </c>
      <c r="U574" s="81" t="s">
        <v>10</v>
      </c>
      <c r="V574" s="226">
        <v>1</v>
      </c>
      <c r="W574" s="226">
        <v>1</v>
      </c>
      <c r="X574" s="81" t="s">
        <v>10</v>
      </c>
      <c r="Y574" s="243">
        <v>0</v>
      </c>
      <c r="Z574" s="245">
        <f>IF(
'Tablero de control'!$U574="NP",
 0,
  IF(
     'Tablero de control'!$Q574&lt;&gt;"Reducción",
     'Tablero de control'!$Y574*100/'Tablero de control'!$U574,
     IF(
       'Tablero de control'!$U574&gt;='Tablero de control'!$Y574,
       100,
       IF(
         'Tablero de control'!$S574&lt;='Tablero de control'!$Y574,
         0,
         (('Tablero de control'!$S574-'Tablero de control'!$U574)-('Tablero de control'!$Y574-'Tablero de control'!$U574))*100/('Tablero de control'!$S574-'Tablero de control'!$U574)
       )
     )
   )
)</f>
        <v>0</v>
      </c>
      <c r="AA574" s="254">
        <f>IF('Tablero de control'!$Z574&gt;100,100,'Tablero de control'!$Z574)</f>
        <v>0</v>
      </c>
      <c r="AB574" s="37" t="str">
        <f>IF(
  'Tablero de control'!$U574="NP",
  "NO PROGRAMADA",
  IF(
    OR('Tablero de control'!$Y574="",'Tablero de control'!$Z574&lt;=0),
    "SIN AVANCE",
    IF(
      'Tablero de control'!$Z574&lt;Parametros!$D$4*Parametros!$G$9,
      "MUY DEFICIENTE",
    IF(
      'Tablero de control'!$Z574&lt;Parametros!$D$4*Parametros!$G$8,
      "DEFICIENTE",
   IF(
      'Tablero de control'!$Z574&lt;Parametros!$D$4*Parametros!$G$7,
      "ACEPTABLE",
      IF(
        'Tablero de control'!$Z574&lt;Parametros!$D$4*Parametros!$G$6,
        "BUENO",
        IF(
          'Tablero de control'!$Z574&lt;Parametros!$D$4*Parametros!$G$5,
          "SATISFACTORIO",
          IF(
            'Tablero de control'!$Z574&gt;=Parametros!$D$4*Parametros!$G$4,
            "OPTIMO"
          )
        )
      )
    )
  )
)
)
)</f>
        <v>NO PROGRAMADA</v>
      </c>
    </row>
    <row r="575" spans="1:28" s="38" customFormat="1" ht="50.1" customHeight="1" x14ac:dyDescent="0.25">
      <c r="A575" s="286" t="s">
        <v>243</v>
      </c>
      <c r="B575" s="42" t="s">
        <v>263</v>
      </c>
      <c r="C575" s="42" t="s">
        <v>330</v>
      </c>
      <c r="D575" s="42" t="s">
        <v>365</v>
      </c>
      <c r="E575" s="42" t="s">
        <v>494</v>
      </c>
      <c r="F575" s="108">
        <v>3.51</v>
      </c>
      <c r="G575" s="52">
        <v>5</v>
      </c>
      <c r="H575" s="43" t="s">
        <v>2089</v>
      </c>
      <c r="I575" s="52" t="s">
        <v>1973</v>
      </c>
      <c r="J575" s="273">
        <v>572</v>
      </c>
      <c r="K575" s="42" t="s">
        <v>1097</v>
      </c>
      <c r="L575" s="42">
        <v>2301004</v>
      </c>
      <c r="M575" s="42" t="s">
        <v>63</v>
      </c>
      <c r="N575" s="42">
        <v>230100400</v>
      </c>
      <c r="O575" s="42" t="s">
        <v>59</v>
      </c>
      <c r="P575" s="42" t="s">
        <v>2075</v>
      </c>
      <c r="Q575" s="42" t="s">
        <v>30</v>
      </c>
      <c r="R575" s="178" t="s">
        <v>1858</v>
      </c>
      <c r="S575" s="149">
        <v>0</v>
      </c>
      <c r="T575" s="149">
        <v>1</v>
      </c>
      <c r="U575" s="80">
        <v>1</v>
      </c>
      <c r="V575" s="149">
        <v>1</v>
      </c>
      <c r="W575" s="149">
        <v>1</v>
      </c>
      <c r="X575" s="149">
        <v>1</v>
      </c>
      <c r="Y575" s="275">
        <v>0.6</v>
      </c>
      <c r="Z575" s="245">
        <f>IF(
'Tablero de control'!$U575="NP",
 0,
  IF(
     'Tablero de control'!$Q575&lt;&gt;"Reducción",
     'Tablero de control'!$Y575*100/'Tablero de control'!$U575,
     IF(
       'Tablero de control'!$U575&gt;='Tablero de control'!$Y575,
       100,
       IF(
         'Tablero de control'!$S575&lt;='Tablero de control'!$Y575,
         0,
         (('Tablero de control'!$S575-'Tablero de control'!$U575)-('Tablero de control'!$Y575-'Tablero de control'!$U575))*100/('Tablero de control'!$S575-'Tablero de control'!$U575)
       )
     )
   )
)</f>
        <v>60</v>
      </c>
      <c r="AA575" s="254">
        <f>IF('Tablero de control'!$Z575&gt;100,100,'Tablero de control'!$Z575)</f>
        <v>60</v>
      </c>
      <c r="AB575" s="37" t="str">
        <f>IF(
  'Tablero de control'!$U575="NP",
  "NO PROGRAMADA",
  IF(
    OR('Tablero de control'!$Y575="",'Tablero de control'!$Z575&lt;=0),
    "SIN AVANCE",
    IF(
      'Tablero de control'!$Z575&lt;Parametros!$D$4*Parametros!$G$9,
      "MUY DEFICIENTE",
    IF(
      'Tablero de control'!$Z575&lt;Parametros!$D$4*Parametros!$G$8,
      "DEFICIENTE",
   IF(
      'Tablero de control'!$Z575&lt;Parametros!$D$4*Parametros!$G$7,
      "ACEPTABLE",
      IF(
        'Tablero de control'!$Z575&lt;Parametros!$D$4*Parametros!$G$6,
        "BUENO",
        IF(
          'Tablero de control'!$Z575&lt;Parametros!$D$4*Parametros!$G$5,
          "SATISFACTORIO",
          IF(
            'Tablero de control'!$Z575&gt;=Parametros!$D$4*Parametros!$G$4,
            "OPTIMO"
          )
        )
      )
    )
  )
)
)
)</f>
        <v>ACEPTABLE</v>
      </c>
    </row>
    <row r="576" spans="1:28" s="38" customFormat="1" ht="50.1" customHeight="1" x14ac:dyDescent="0.25">
      <c r="A576" s="286" t="s">
        <v>243</v>
      </c>
      <c r="B576" s="42" t="s">
        <v>263</v>
      </c>
      <c r="C576" s="42" t="s">
        <v>330</v>
      </c>
      <c r="D576" s="42" t="s">
        <v>365</v>
      </c>
      <c r="E576" s="42" t="s">
        <v>494</v>
      </c>
      <c r="F576" s="108">
        <v>3.51</v>
      </c>
      <c r="G576" s="52">
        <v>5</v>
      </c>
      <c r="H576" s="43" t="s">
        <v>2089</v>
      </c>
      <c r="I576" s="52" t="s">
        <v>1973</v>
      </c>
      <c r="J576" s="273">
        <v>573</v>
      </c>
      <c r="K576" s="42" t="s">
        <v>1098</v>
      </c>
      <c r="L576" s="42">
        <v>2301028</v>
      </c>
      <c r="M576" s="42" t="s">
        <v>1494</v>
      </c>
      <c r="N576" s="42">
        <v>230102800</v>
      </c>
      <c r="O576" s="42" t="s">
        <v>1814</v>
      </c>
      <c r="P576" s="42" t="s">
        <v>2075</v>
      </c>
      <c r="Q576" s="42" t="s">
        <v>29</v>
      </c>
      <c r="R576" s="239" t="s">
        <v>1858</v>
      </c>
      <c r="S576" s="149">
        <v>0</v>
      </c>
      <c r="T576" s="150">
        <v>24</v>
      </c>
      <c r="U576" s="80">
        <v>4</v>
      </c>
      <c r="V576" s="150">
        <v>8</v>
      </c>
      <c r="W576" s="150">
        <v>8</v>
      </c>
      <c r="X576" s="150">
        <v>4</v>
      </c>
      <c r="Y576" s="243">
        <v>465</v>
      </c>
      <c r="Z576" s="245">
        <f>IF(
'Tablero de control'!$U576="NP",
 0,
  IF(
     'Tablero de control'!$Q576&lt;&gt;"Reducción",
     'Tablero de control'!$Y576*100/'Tablero de control'!$U576,
     IF(
       'Tablero de control'!$U576&gt;='Tablero de control'!$Y576,
       100,
       IF(
         'Tablero de control'!$S576&lt;='Tablero de control'!$Y576,
         0,
         (('Tablero de control'!$S576-'Tablero de control'!$U576)-('Tablero de control'!$Y576-'Tablero de control'!$U576))*100/('Tablero de control'!$S576-'Tablero de control'!$U576)
       )
     )
   )
)</f>
        <v>11625</v>
      </c>
      <c r="AA576" s="254">
        <f>IF('Tablero de control'!$Z576&gt;100,100,'Tablero de control'!$Z576)</f>
        <v>100</v>
      </c>
      <c r="AB576" s="37" t="str">
        <f>IF(
  'Tablero de control'!$U576="NP",
  "NO PROGRAMADA",
  IF(
    OR('Tablero de control'!$Y576="",'Tablero de control'!$Z576&lt;=0),
    "SIN AVANCE",
    IF(
      'Tablero de control'!$Z576&lt;Parametros!$D$4*Parametros!$G$9,
      "MUY DEFICIENTE",
    IF(
      'Tablero de control'!$Z576&lt;Parametros!$D$4*Parametros!$G$8,
      "DEFICIENTE",
   IF(
      'Tablero de control'!$Z576&lt;Parametros!$D$4*Parametros!$G$7,
      "ACEPTABLE",
      IF(
        'Tablero de control'!$Z576&lt;Parametros!$D$4*Parametros!$G$6,
        "BUENO",
        IF(
          'Tablero de control'!$Z576&lt;Parametros!$D$4*Parametros!$G$5,
          "SATISFACTORIO",
          IF(
            'Tablero de control'!$Z576&gt;=Parametros!$D$4*Parametros!$G$4,
            "OPTIMO"
          )
        )
      )
    )
  )
)
)
)</f>
        <v>OPTIMO</v>
      </c>
    </row>
    <row r="577" spans="1:28" s="38" customFormat="1" ht="50.1" customHeight="1" x14ac:dyDescent="0.25">
      <c r="A577" s="286" t="s">
        <v>243</v>
      </c>
      <c r="B577" s="42" t="s">
        <v>263</v>
      </c>
      <c r="C577" s="42" t="s">
        <v>330</v>
      </c>
      <c r="D577" s="42" t="s">
        <v>365</v>
      </c>
      <c r="E577" s="42" t="s">
        <v>494</v>
      </c>
      <c r="F577" s="108">
        <v>3.51</v>
      </c>
      <c r="G577" s="52">
        <v>5</v>
      </c>
      <c r="H577" s="43" t="s">
        <v>2089</v>
      </c>
      <c r="I577" s="52" t="s">
        <v>1973</v>
      </c>
      <c r="J577" s="273">
        <v>574</v>
      </c>
      <c r="K577" s="42" t="s">
        <v>1099</v>
      </c>
      <c r="L577" s="42">
        <v>2301027</v>
      </c>
      <c r="M577" s="42" t="s">
        <v>86</v>
      </c>
      <c r="N577" s="42">
        <v>230102700</v>
      </c>
      <c r="O577" s="42" t="s">
        <v>1815</v>
      </c>
      <c r="P577" s="42" t="s">
        <v>2075</v>
      </c>
      <c r="Q577" s="42" t="s">
        <v>29</v>
      </c>
      <c r="R577" s="239" t="s">
        <v>1857</v>
      </c>
      <c r="S577" s="150">
        <v>53</v>
      </c>
      <c r="T577" s="150">
        <v>59</v>
      </c>
      <c r="U577" s="80">
        <v>53.05</v>
      </c>
      <c r="V577" s="150">
        <v>55</v>
      </c>
      <c r="W577" s="150">
        <v>57</v>
      </c>
      <c r="X577" s="150">
        <v>59</v>
      </c>
      <c r="Y577" s="243">
        <v>62</v>
      </c>
      <c r="Z577" s="245">
        <f>IF(
'Tablero de control'!$U577="NP",
 0,
  IF(
     'Tablero de control'!$Q577&lt;&gt;"Reducción",
     'Tablero de control'!$Y577*100/'Tablero de control'!$U577,
     IF(
       'Tablero de control'!$U577&gt;='Tablero de control'!$Y577,
       100,
       IF(
         'Tablero de control'!$S577&lt;='Tablero de control'!$Y577,
         0,
         (('Tablero de control'!$S577-'Tablero de control'!$U577)-('Tablero de control'!$Y577-'Tablero de control'!$U577))*100/('Tablero de control'!$S577-'Tablero de control'!$U577)
       )
     )
   )
)</f>
        <v>116.870876531574</v>
      </c>
      <c r="AA577" s="254">
        <f>IF('Tablero de control'!$Z577&gt;100,100,'Tablero de control'!$Z577)</f>
        <v>100</v>
      </c>
      <c r="AB577" s="37" t="str">
        <f>IF(
  'Tablero de control'!$U577="NP",
  "NO PROGRAMADA",
  IF(
    OR('Tablero de control'!$Y577="",'Tablero de control'!$Z577&lt;=0),
    "SIN AVANCE",
    IF(
      'Tablero de control'!$Z577&lt;Parametros!$D$4*Parametros!$G$9,
      "MUY DEFICIENTE",
    IF(
      'Tablero de control'!$Z577&lt;Parametros!$D$4*Parametros!$G$8,
      "DEFICIENTE",
   IF(
      'Tablero de control'!$Z577&lt;Parametros!$D$4*Parametros!$G$7,
      "ACEPTABLE",
      IF(
        'Tablero de control'!$Z577&lt;Parametros!$D$4*Parametros!$G$6,
        "BUENO",
        IF(
          'Tablero de control'!$Z577&lt;Parametros!$D$4*Parametros!$G$5,
          "SATISFACTORIO",
          IF(
            'Tablero de control'!$Z577&gt;=Parametros!$D$4*Parametros!$G$4,
            "OPTIMO"
          )
        )
      )
    )
  )
)
)
)</f>
        <v>OPTIMO</v>
      </c>
    </row>
    <row r="578" spans="1:28" s="38" customFormat="1" ht="50.1" customHeight="1" x14ac:dyDescent="0.25">
      <c r="A578" s="286" t="s">
        <v>243</v>
      </c>
      <c r="B578" s="42" t="s">
        <v>263</v>
      </c>
      <c r="C578" s="42" t="s">
        <v>331</v>
      </c>
      <c r="D578" s="42" t="s">
        <v>365</v>
      </c>
      <c r="E578" s="42" t="s">
        <v>495</v>
      </c>
      <c r="F578" s="147">
        <v>0.69799999999999995</v>
      </c>
      <c r="G578" s="147">
        <v>0.79800000000000004</v>
      </c>
      <c r="H578" s="43" t="s">
        <v>2089</v>
      </c>
      <c r="I578" s="147" t="s">
        <v>1974</v>
      </c>
      <c r="J578" s="273">
        <v>575</v>
      </c>
      <c r="K578" s="42" t="s">
        <v>1100</v>
      </c>
      <c r="L578" s="42">
        <v>2302086</v>
      </c>
      <c r="M578" s="42" t="s">
        <v>88</v>
      </c>
      <c r="N578" s="42">
        <v>230208600</v>
      </c>
      <c r="O578" s="42" t="s">
        <v>1816</v>
      </c>
      <c r="P578" s="42" t="s">
        <v>2076</v>
      </c>
      <c r="Q578" s="42" t="s">
        <v>29</v>
      </c>
      <c r="R578" s="180" t="s">
        <v>1857</v>
      </c>
      <c r="S578" s="151">
        <v>10</v>
      </c>
      <c r="T578" s="151">
        <v>16</v>
      </c>
      <c r="U578" s="80">
        <v>3</v>
      </c>
      <c r="V578" s="151">
        <v>1</v>
      </c>
      <c r="W578" s="151">
        <v>1</v>
      </c>
      <c r="X578" s="151">
        <v>1</v>
      </c>
      <c r="Y578" s="243">
        <v>1</v>
      </c>
      <c r="Z578" s="245">
        <f>IF(
'Tablero de control'!$U578="NP",
 0,
  IF(
     'Tablero de control'!$Q578&lt;&gt;"Reducción",
     'Tablero de control'!$Y578*100/'Tablero de control'!$U578,
     IF(
       'Tablero de control'!$U578&gt;='Tablero de control'!$Y578,
       100,
       IF(
         'Tablero de control'!$S578&lt;='Tablero de control'!$Y578,
         0,
         (('Tablero de control'!$S578-'Tablero de control'!$U578)-('Tablero de control'!$Y578-'Tablero de control'!$U578))*100/('Tablero de control'!$S578-'Tablero de control'!$U578)
       )
     )
   )
)</f>
        <v>33.333333333333336</v>
      </c>
      <c r="AA578" s="254">
        <f>IF('Tablero de control'!$Z578&gt;100,100,'Tablero de control'!$Z578)</f>
        <v>33.333333333333336</v>
      </c>
      <c r="AB578" s="37" t="str">
        <f>IF(
  'Tablero de control'!$U578="NP",
  "NO PROGRAMADA",
  IF(
    OR('Tablero de control'!$Y578="",'Tablero de control'!$Z578&lt;=0),
    "SIN AVANCE",
    IF(
      'Tablero de control'!$Z578&lt;Parametros!$D$4*Parametros!$G$9,
      "MUY DEFICIENTE",
    IF(
      'Tablero de control'!$Z578&lt;Parametros!$D$4*Parametros!$G$8,
      "DEFICIENTE",
   IF(
      'Tablero de control'!$Z578&lt;Parametros!$D$4*Parametros!$G$7,
      "ACEPTABLE",
      IF(
        'Tablero de control'!$Z578&lt;Parametros!$D$4*Parametros!$G$6,
        "BUENO",
        IF(
          'Tablero de control'!$Z578&lt;Parametros!$D$4*Parametros!$G$5,
          "SATISFACTORIO",
          IF(
            'Tablero de control'!$Z578&gt;=Parametros!$D$4*Parametros!$G$4,
            "OPTIMO"
          )
        )
      )
    )
  )
)
)
)</f>
        <v>DEFICIENTE</v>
      </c>
    </row>
    <row r="579" spans="1:28" s="38" customFormat="1" ht="50.1" customHeight="1" x14ac:dyDescent="0.25">
      <c r="A579" s="286" t="s">
        <v>243</v>
      </c>
      <c r="B579" s="42" t="s">
        <v>263</v>
      </c>
      <c r="C579" s="42" t="s">
        <v>331</v>
      </c>
      <c r="D579" s="42" t="s">
        <v>365</v>
      </c>
      <c r="E579" s="42" t="s">
        <v>495</v>
      </c>
      <c r="F579" s="147">
        <v>0.69799999999999995</v>
      </c>
      <c r="G579" s="147">
        <v>0.79800000000000004</v>
      </c>
      <c r="H579" s="43" t="s">
        <v>2089</v>
      </c>
      <c r="I579" s="147" t="s">
        <v>1974</v>
      </c>
      <c r="J579" s="273">
        <v>576</v>
      </c>
      <c r="K579" s="42" t="s">
        <v>1101</v>
      </c>
      <c r="L579" s="42">
        <v>2302014</v>
      </c>
      <c r="M579" s="42" t="s">
        <v>1495</v>
      </c>
      <c r="N579" s="42">
        <v>230201400</v>
      </c>
      <c r="O579" s="42" t="s">
        <v>1725</v>
      </c>
      <c r="P579" s="42" t="s">
        <v>2076</v>
      </c>
      <c r="Q579" s="42" t="s">
        <v>29</v>
      </c>
      <c r="R579" s="180" t="s">
        <v>1857</v>
      </c>
      <c r="S579" s="151">
        <v>0</v>
      </c>
      <c r="T579" s="151">
        <v>2</v>
      </c>
      <c r="U579" s="80">
        <v>1</v>
      </c>
      <c r="V579" s="151">
        <v>2</v>
      </c>
      <c r="W579" s="151">
        <v>2</v>
      </c>
      <c r="X579" s="151">
        <v>2</v>
      </c>
      <c r="Y579" s="243">
        <v>0</v>
      </c>
      <c r="Z579" s="245">
        <f>IF(
'Tablero de control'!$U579="NP",
 0,
  IF(
     'Tablero de control'!$Q579&lt;&gt;"Reducción",
     'Tablero de control'!$Y579*100/'Tablero de control'!$U579,
     IF(
       'Tablero de control'!$U579&gt;='Tablero de control'!$Y579,
       100,
       IF(
         'Tablero de control'!$S579&lt;='Tablero de control'!$Y579,
         0,
         (('Tablero de control'!$S579-'Tablero de control'!$U579)-('Tablero de control'!$Y579-'Tablero de control'!$U579))*100/('Tablero de control'!$S579-'Tablero de control'!$U579)
       )
     )
   )
)</f>
        <v>0</v>
      </c>
      <c r="AA579" s="254">
        <f>IF('Tablero de control'!$Z579&gt;100,100,'Tablero de control'!$Z579)</f>
        <v>0</v>
      </c>
      <c r="AB579" s="37" t="str">
        <f>IF(
  'Tablero de control'!$U579="NP",
  "NO PROGRAMADA",
  IF(
    OR('Tablero de control'!$Y579="",'Tablero de control'!$Z579&lt;=0),
    "SIN AVANCE",
    IF(
      'Tablero de control'!$Z579&lt;Parametros!$D$4*Parametros!$G$9,
      "MUY DEFICIENTE",
    IF(
      'Tablero de control'!$Z579&lt;Parametros!$D$4*Parametros!$G$8,
      "DEFICIENTE",
   IF(
      'Tablero de control'!$Z579&lt;Parametros!$D$4*Parametros!$G$7,
      "ACEPTABLE",
      IF(
        'Tablero de control'!$Z579&lt;Parametros!$D$4*Parametros!$G$6,
        "BUENO",
        IF(
          'Tablero de control'!$Z579&lt;Parametros!$D$4*Parametros!$G$5,
          "SATISFACTORIO",
          IF(
            'Tablero de control'!$Z579&gt;=Parametros!$D$4*Parametros!$G$4,
            "OPTIMO"
          )
        )
      )
    )
  )
)
)
)</f>
        <v>SIN AVANCE</v>
      </c>
    </row>
    <row r="580" spans="1:28" s="38" customFormat="1" ht="50.1" customHeight="1" x14ac:dyDescent="0.25">
      <c r="A580" s="286" t="s">
        <v>243</v>
      </c>
      <c r="B580" s="42" t="s">
        <v>263</v>
      </c>
      <c r="C580" s="42" t="s">
        <v>331</v>
      </c>
      <c r="D580" s="42" t="s">
        <v>365</v>
      </c>
      <c r="E580" s="42" t="s">
        <v>495</v>
      </c>
      <c r="F580" s="147">
        <v>0.69799999999999995</v>
      </c>
      <c r="G580" s="147">
        <v>0.79800000000000004</v>
      </c>
      <c r="H580" s="43" t="s">
        <v>2089</v>
      </c>
      <c r="I580" s="147" t="s">
        <v>1974</v>
      </c>
      <c r="J580" s="273">
        <v>577</v>
      </c>
      <c r="K580" s="42" t="s">
        <v>1102</v>
      </c>
      <c r="L580" s="42">
        <v>2302021</v>
      </c>
      <c r="M580" s="42" t="s">
        <v>1496</v>
      </c>
      <c r="N580" s="42">
        <v>230202100</v>
      </c>
      <c r="O580" s="42" t="s">
        <v>1817</v>
      </c>
      <c r="P580" s="42" t="s">
        <v>2075</v>
      </c>
      <c r="Q580" s="42" t="s">
        <v>29</v>
      </c>
      <c r="R580" s="179" t="s">
        <v>1858</v>
      </c>
      <c r="S580" s="152">
        <v>5</v>
      </c>
      <c r="T580" s="152">
        <v>120</v>
      </c>
      <c r="U580" s="80">
        <v>30</v>
      </c>
      <c r="V580" s="152">
        <v>30</v>
      </c>
      <c r="W580" s="152">
        <v>30</v>
      </c>
      <c r="X580" s="152">
        <v>30</v>
      </c>
      <c r="Y580" s="243">
        <v>895</v>
      </c>
      <c r="Z580" s="245">
        <f>IF(
'Tablero de control'!$U580="NP",
 0,
  IF(
     'Tablero de control'!$Q580&lt;&gt;"Reducción",
     'Tablero de control'!$Y580*100/'Tablero de control'!$U580,
     IF(
       'Tablero de control'!$U580&gt;='Tablero de control'!$Y580,
       100,
       IF(
         'Tablero de control'!$S580&lt;='Tablero de control'!$Y580,
         0,
         (('Tablero de control'!$S580-'Tablero de control'!$U580)-('Tablero de control'!$Y580-'Tablero de control'!$U580))*100/('Tablero de control'!$S580-'Tablero de control'!$U580)
       )
     )
   )
)</f>
        <v>2983.3333333333335</v>
      </c>
      <c r="AA580" s="254">
        <f>IF('Tablero de control'!$Z580&gt;100,100,'Tablero de control'!$Z580)</f>
        <v>100</v>
      </c>
      <c r="AB580" s="37" t="str">
        <f>IF(
  'Tablero de control'!$U580="NP",
  "NO PROGRAMADA",
  IF(
    OR('Tablero de control'!$Y580="",'Tablero de control'!$Z580&lt;=0),
    "SIN AVANCE",
    IF(
      'Tablero de control'!$Z580&lt;Parametros!$D$4*Parametros!$G$9,
      "MUY DEFICIENTE",
    IF(
      'Tablero de control'!$Z580&lt;Parametros!$D$4*Parametros!$G$8,
      "DEFICIENTE",
   IF(
      'Tablero de control'!$Z580&lt;Parametros!$D$4*Parametros!$G$7,
      "ACEPTABLE",
      IF(
        'Tablero de control'!$Z580&lt;Parametros!$D$4*Parametros!$G$6,
        "BUENO",
        IF(
          'Tablero de control'!$Z580&lt;Parametros!$D$4*Parametros!$G$5,
          "SATISFACTORIO",
          IF(
            'Tablero de control'!$Z580&gt;=Parametros!$D$4*Parametros!$G$4,
            "OPTIMO"
          )
        )
      )
    )
  )
)
)
)</f>
        <v>OPTIMO</v>
      </c>
    </row>
    <row r="581" spans="1:28" s="38" customFormat="1" ht="50.1" customHeight="1" x14ac:dyDescent="0.25">
      <c r="A581" s="286" t="s">
        <v>243</v>
      </c>
      <c r="B581" s="42" t="s">
        <v>263</v>
      </c>
      <c r="C581" s="42" t="s">
        <v>331</v>
      </c>
      <c r="D581" s="42" t="s">
        <v>365</v>
      </c>
      <c r="E581" s="42" t="s">
        <v>495</v>
      </c>
      <c r="F581" s="147">
        <v>0.69799999999999995</v>
      </c>
      <c r="G581" s="147">
        <v>0.79800000000000004</v>
      </c>
      <c r="H581" s="43" t="s">
        <v>2089</v>
      </c>
      <c r="I581" s="147" t="s">
        <v>1974</v>
      </c>
      <c r="J581" s="273">
        <v>578</v>
      </c>
      <c r="K581" s="42" t="s">
        <v>1103</v>
      </c>
      <c r="L581" s="42">
        <v>2301066</v>
      </c>
      <c r="M581" s="42" t="s">
        <v>1497</v>
      </c>
      <c r="N581" s="42">
        <v>230106600</v>
      </c>
      <c r="O581" s="42" t="s">
        <v>1819</v>
      </c>
      <c r="P581" s="42" t="s">
        <v>2075</v>
      </c>
      <c r="Q581" s="42" t="s">
        <v>29</v>
      </c>
      <c r="R581" s="180" t="s">
        <v>1857</v>
      </c>
      <c r="S581" s="151">
        <v>0</v>
      </c>
      <c r="T581" s="152">
        <v>2</v>
      </c>
      <c r="U581" s="80">
        <v>1</v>
      </c>
      <c r="V581" s="151">
        <v>2</v>
      </c>
      <c r="W581" s="151">
        <v>2</v>
      </c>
      <c r="X581" s="152">
        <v>2</v>
      </c>
      <c r="Y581" s="243">
        <v>0</v>
      </c>
      <c r="Z581" s="245">
        <f>IF(
'Tablero de control'!$U581="NP",
 0,
  IF(
     'Tablero de control'!$Q581&lt;&gt;"Reducción",
     'Tablero de control'!$Y581*100/'Tablero de control'!$U581,
     IF(
       'Tablero de control'!$U581&gt;='Tablero de control'!$Y581,
       100,
       IF(
         'Tablero de control'!$S581&lt;='Tablero de control'!$Y581,
         0,
         (('Tablero de control'!$S581-'Tablero de control'!$U581)-('Tablero de control'!$Y581-'Tablero de control'!$U581))*100/('Tablero de control'!$S581-'Tablero de control'!$U581)
       )
     )
   )
)</f>
        <v>0</v>
      </c>
      <c r="AA581" s="254">
        <f>IF('Tablero de control'!$Z581&gt;100,100,'Tablero de control'!$Z581)</f>
        <v>0</v>
      </c>
      <c r="AB581" s="37" t="str">
        <f>IF(
  'Tablero de control'!$U581="NP",
  "NO PROGRAMADA",
  IF(
    OR('Tablero de control'!$Y581="",'Tablero de control'!$Z581&lt;=0),
    "SIN AVANCE",
    IF(
      'Tablero de control'!$Z581&lt;Parametros!$D$4*Parametros!$G$9,
      "MUY DEFICIENTE",
    IF(
      'Tablero de control'!$Z581&lt;Parametros!$D$4*Parametros!$G$8,
      "DEFICIENTE",
   IF(
      'Tablero de control'!$Z581&lt;Parametros!$D$4*Parametros!$G$7,
      "ACEPTABLE",
      IF(
        'Tablero de control'!$Z581&lt;Parametros!$D$4*Parametros!$G$6,
        "BUENO",
        IF(
          'Tablero de control'!$Z581&lt;Parametros!$D$4*Parametros!$G$5,
          "SATISFACTORIO",
          IF(
            'Tablero de control'!$Z581&gt;=Parametros!$D$4*Parametros!$G$4,
            "OPTIMO"
          )
        )
      )
    )
  )
)
)
)</f>
        <v>SIN AVANCE</v>
      </c>
    </row>
    <row r="582" spans="1:28" s="38" customFormat="1" ht="50.1" customHeight="1" x14ac:dyDescent="0.25">
      <c r="A582" s="286" t="s">
        <v>243</v>
      </c>
      <c r="B582" s="42" t="s">
        <v>263</v>
      </c>
      <c r="C582" s="42" t="s">
        <v>332</v>
      </c>
      <c r="D582" s="42" t="s">
        <v>365</v>
      </c>
      <c r="E582" s="42" t="s">
        <v>496</v>
      </c>
      <c r="F582" s="147">
        <v>0.76600000000000001</v>
      </c>
      <c r="G582" s="147">
        <v>0.76900000000000002</v>
      </c>
      <c r="H582" s="43" t="s">
        <v>2089</v>
      </c>
      <c r="I582" s="147" t="s">
        <v>1974</v>
      </c>
      <c r="J582" s="273">
        <v>579</v>
      </c>
      <c r="K582" s="42" t="s">
        <v>1104</v>
      </c>
      <c r="L582" s="42">
        <v>2301047</v>
      </c>
      <c r="M582" s="42" t="s">
        <v>87</v>
      </c>
      <c r="N582" s="42">
        <v>230104700</v>
      </c>
      <c r="O582" s="42" t="s">
        <v>1818</v>
      </c>
      <c r="P582" s="42" t="s">
        <v>2077</v>
      </c>
      <c r="Q582" s="42" t="s">
        <v>29</v>
      </c>
      <c r="R582" s="240" t="s">
        <v>1858</v>
      </c>
      <c r="S582" s="153">
        <v>100</v>
      </c>
      <c r="T582" s="153">
        <v>2400</v>
      </c>
      <c r="U582" s="80">
        <v>500</v>
      </c>
      <c r="V582" s="153">
        <v>700</v>
      </c>
      <c r="W582" s="153">
        <v>700</v>
      </c>
      <c r="X582" s="153">
        <v>500</v>
      </c>
      <c r="Y582" s="243">
        <v>500</v>
      </c>
      <c r="Z582" s="245">
        <f>IF(
'Tablero de control'!$U582="NP",
 0,
  IF(
     'Tablero de control'!$Q582&lt;&gt;"Reducción",
     'Tablero de control'!$Y582*100/'Tablero de control'!$U582,
     IF(
       'Tablero de control'!$U582&gt;='Tablero de control'!$Y582,
       100,
       IF(
         'Tablero de control'!$S582&lt;='Tablero de control'!$Y582,
         0,
         (('Tablero de control'!$S582-'Tablero de control'!$U582)-('Tablero de control'!$Y582-'Tablero de control'!$U582))*100/('Tablero de control'!$S582-'Tablero de control'!$U582)
       )
     )
   )
)</f>
        <v>100</v>
      </c>
      <c r="AA582" s="254">
        <f>IF('Tablero de control'!$Z582&gt;100,100,'Tablero de control'!$Z582)</f>
        <v>100</v>
      </c>
      <c r="AB582" s="37" t="str">
        <f>IF(
  'Tablero de control'!$U582="NP",
  "NO PROGRAMADA",
  IF(
    OR('Tablero de control'!$Y582="",'Tablero de control'!$Z582&lt;=0),
    "SIN AVANCE",
    IF(
      'Tablero de control'!$Z582&lt;Parametros!$D$4*Parametros!$G$9,
      "MUY DEFICIENTE",
    IF(
      'Tablero de control'!$Z582&lt;Parametros!$D$4*Parametros!$G$8,
      "DEFICIENTE",
   IF(
      'Tablero de control'!$Z582&lt;Parametros!$D$4*Parametros!$G$7,
      "ACEPTABLE",
      IF(
        'Tablero de control'!$Z582&lt;Parametros!$D$4*Parametros!$G$6,
        "BUENO",
        IF(
          'Tablero de control'!$Z582&lt;Parametros!$D$4*Parametros!$G$5,
          "SATISFACTORIO",
          IF(
            'Tablero de control'!$Z582&gt;=Parametros!$D$4*Parametros!$G$4,
            "OPTIMO"
          )
        )
      )
    )
  )
)
)
)</f>
        <v>OPTIMO</v>
      </c>
    </row>
    <row r="583" spans="1:28" s="38" customFormat="1" ht="50.1" customHeight="1" x14ac:dyDescent="0.25">
      <c r="A583" s="286" t="s">
        <v>243</v>
      </c>
      <c r="B583" s="42" t="s">
        <v>263</v>
      </c>
      <c r="C583" s="42" t="s">
        <v>332</v>
      </c>
      <c r="D583" s="42" t="s">
        <v>365</v>
      </c>
      <c r="E583" s="42" t="s">
        <v>496</v>
      </c>
      <c r="F583" s="147">
        <v>0.76600000000000001</v>
      </c>
      <c r="G583" s="147">
        <v>0.76900000000000002</v>
      </c>
      <c r="H583" s="43" t="s">
        <v>2089</v>
      </c>
      <c r="I583" s="147" t="s">
        <v>1974</v>
      </c>
      <c r="J583" s="273">
        <v>580</v>
      </c>
      <c r="K583" s="42" t="s">
        <v>1105</v>
      </c>
      <c r="L583" s="42">
        <v>2301066</v>
      </c>
      <c r="M583" s="42" t="s">
        <v>1889</v>
      </c>
      <c r="N583" s="42">
        <v>230106600</v>
      </c>
      <c r="O583" s="42" t="s">
        <v>1819</v>
      </c>
      <c r="P583" s="42" t="s">
        <v>2075</v>
      </c>
      <c r="Q583" s="42" t="s">
        <v>29</v>
      </c>
      <c r="R583" s="240" t="s">
        <v>1858</v>
      </c>
      <c r="S583" s="153">
        <v>0</v>
      </c>
      <c r="T583" s="153">
        <v>40</v>
      </c>
      <c r="U583" s="80">
        <v>5</v>
      </c>
      <c r="V583" s="153">
        <v>15</v>
      </c>
      <c r="W583" s="153">
        <v>15</v>
      </c>
      <c r="X583" s="153">
        <v>5</v>
      </c>
      <c r="Y583" s="243">
        <v>2</v>
      </c>
      <c r="Z583" s="245">
        <f>IF(
'Tablero de control'!$U583="NP",
 0,
  IF(
     'Tablero de control'!$Q583&lt;&gt;"Reducción",
     'Tablero de control'!$Y583*100/'Tablero de control'!$U583,
     IF(
       'Tablero de control'!$U583&gt;='Tablero de control'!$Y583,
       100,
       IF(
         'Tablero de control'!$S583&lt;='Tablero de control'!$Y583,
         0,
         (('Tablero de control'!$S583-'Tablero de control'!$U583)-('Tablero de control'!$Y583-'Tablero de control'!$U583))*100/('Tablero de control'!$S583-'Tablero de control'!$U583)
       )
     )
   )
)</f>
        <v>40</v>
      </c>
      <c r="AA583" s="254">
        <f>IF('Tablero de control'!$Z583&gt;100,100,'Tablero de control'!$Z583)</f>
        <v>40</v>
      </c>
      <c r="AB583" s="37" t="str">
        <f>IF(
  'Tablero de control'!$U583="NP",
  "NO PROGRAMADA",
  IF(
    OR('Tablero de control'!$Y583="",'Tablero de control'!$Z583&lt;=0),
    "SIN AVANCE",
    IF(
      'Tablero de control'!$Z583&lt;Parametros!$D$4*Parametros!$G$9,
      "MUY DEFICIENTE",
    IF(
      'Tablero de control'!$Z583&lt;Parametros!$D$4*Parametros!$G$8,
      "DEFICIENTE",
   IF(
      'Tablero de control'!$Z583&lt;Parametros!$D$4*Parametros!$G$7,
      "ACEPTABLE",
      IF(
        'Tablero de control'!$Z583&lt;Parametros!$D$4*Parametros!$G$6,
        "BUENO",
        IF(
          'Tablero de control'!$Z583&lt;Parametros!$D$4*Parametros!$G$5,
          "SATISFACTORIO",
          IF(
            'Tablero de control'!$Z583&gt;=Parametros!$D$4*Parametros!$G$4,
            "OPTIMO"
          )
        )
      )
    )
  )
)
)
)</f>
        <v>DEFICIENTE</v>
      </c>
    </row>
    <row r="584" spans="1:28" s="38" customFormat="1" ht="50.1" customHeight="1" x14ac:dyDescent="0.25">
      <c r="A584" s="286" t="s">
        <v>243</v>
      </c>
      <c r="B584" s="42" t="s">
        <v>263</v>
      </c>
      <c r="C584" s="42" t="s">
        <v>333</v>
      </c>
      <c r="D584" s="42" t="s">
        <v>366</v>
      </c>
      <c r="E584" s="42" t="s">
        <v>497</v>
      </c>
      <c r="F584" s="148">
        <v>88.89</v>
      </c>
      <c r="G584" s="43">
        <v>95</v>
      </c>
      <c r="H584" s="43" t="s">
        <v>2089</v>
      </c>
      <c r="I584" s="43" t="s">
        <v>1975</v>
      </c>
      <c r="J584" s="273">
        <v>581</v>
      </c>
      <c r="K584" s="42" t="s">
        <v>1106</v>
      </c>
      <c r="L584" s="42">
        <v>2302039</v>
      </c>
      <c r="M584" s="42" t="s">
        <v>1498</v>
      </c>
      <c r="N584" s="42">
        <v>230203900</v>
      </c>
      <c r="O584" s="42" t="s">
        <v>1820</v>
      </c>
      <c r="P584" s="42" t="s">
        <v>2078</v>
      </c>
      <c r="Q584" s="42" t="s">
        <v>30</v>
      </c>
      <c r="R584" s="82" t="s">
        <v>1858</v>
      </c>
      <c r="S584" s="63">
        <v>1</v>
      </c>
      <c r="T584" s="107">
        <v>4</v>
      </c>
      <c r="U584" s="80">
        <v>1</v>
      </c>
      <c r="V584" s="105">
        <v>1</v>
      </c>
      <c r="W584" s="105">
        <v>1</v>
      </c>
      <c r="X584" s="105">
        <v>1</v>
      </c>
      <c r="Y584" s="275">
        <v>1</v>
      </c>
      <c r="Z584" s="245">
        <f>IF(
'Tablero de control'!$U584="NP",
 0,
  IF(
     'Tablero de control'!$Q584&lt;&gt;"Reducción",
     'Tablero de control'!$Y584*100/'Tablero de control'!$U584,
     IF(
       'Tablero de control'!$U584&gt;='Tablero de control'!$Y584,
       100,
       IF(
         'Tablero de control'!$S584&lt;='Tablero de control'!$Y584,
         0,
         (('Tablero de control'!$S584-'Tablero de control'!$U584)-('Tablero de control'!$Y584-'Tablero de control'!$U584))*100/('Tablero de control'!$S584-'Tablero de control'!$U584)
       )
     )
   )
)</f>
        <v>100</v>
      </c>
      <c r="AA584" s="254">
        <f>IF('Tablero de control'!$Z584&gt;100,100,'Tablero de control'!$Z584)</f>
        <v>100</v>
      </c>
      <c r="AB584" s="37" t="str">
        <f>IF(
  'Tablero de control'!$U584="NP",
  "NO PROGRAMADA",
  IF(
    OR('Tablero de control'!$Y584="",'Tablero de control'!$Z584&lt;=0),
    "SIN AVANCE",
    IF(
      'Tablero de control'!$Z584&lt;Parametros!$D$4*Parametros!$G$9,
      "MUY DEFICIENTE",
    IF(
      'Tablero de control'!$Z584&lt;Parametros!$D$4*Parametros!$G$8,
      "DEFICIENTE",
   IF(
      'Tablero de control'!$Z584&lt;Parametros!$D$4*Parametros!$G$7,
      "ACEPTABLE",
      IF(
        'Tablero de control'!$Z584&lt;Parametros!$D$4*Parametros!$G$6,
        "BUENO",
        IF(
          'Tablero de control'!$Z584&lt;Parametros!$D$4*Parametros!$G$5,
          "SATISFACTORIO",
          IF(
            'Tablero de control'!$Z584&gt;=Parametros!$D$4*Parametros!$G$4,
            "OPTIMO"
          )
        )
      )
    )
  )
)
)
)</f>
        <v>OPTIMO</v>
      </c>
    </row>
    <row r="585" spans="1:28" s="38" customFormat="1" ht="50.1" customHeight="1" x14ac:dyDescent="0.25">
      <c r="A585" s="286" t="s">
        <v>243</v>
      </c>
      <c r="B585" s="42" t="s">
        <v>263</v>
      </c>
      <c r="C585" s="42" t="s">
        <v>333</v>
      </c>
      <c r="D585" s="42" t="s">
        <v>366</v>
      </c>
      <c r="E585" s="42" t="s">
        <v>497</v>
      </c>
      <c r="F585" s="148">
        <v>88.89</v>
      </c>
      <c r="G585" s="43">
        <v>95</v>
      </c>
      <c r="H585" s="43" t="s">
        <v>2089</v>
      </c>
      <c r="I585" s="43" t="s">
        <v>1975</v>
      </c>
      <c r="J585" s="273">
        <v>582</v>
      </c>
      <c r="K585" s="42" t="s">
        <v>1107</v>
      </c>
      <c r="L585" s="42">
        <v>2302083</v>
      </c>
      <c r="M585" s="42" t="s">
        <v>50</v>
      </c>
      <c r="N585" s="42">
        <v>230205100</v>
      </c>
      <c r="O585" s="42" t="s">
        <v>60</v>
      </c>
      <c r="P585" s="42" t="s">
        <v>2078</v>
      </c>
      <c r="Q585" s="42" t="s">
        <v>30</v>
      </c>
      <c r="R585" s="63" t="s">
        <v>1858</v>
      </c>
      <c r="S585" s="63">
        <v>0</v>
      </c>
      <c r="T585" s="107">
        <v>1</v>
      </c>
      <c r="U585" s="80">
        <v>1</v>
      </c>
      <c r="V585" s="107">
        <v>1</v>
      </c>
      <c r="W585" s="107">
        <v>1</v>
      </c>
      <c r="X585" s="107">
        <v>1</v>
      </c>
      <c r="Y585" s="275">
        <v>1</v>
      </c>
      <c r="Z585" s="245">
        <f>IF(
'Tablero de control'!$U585="NP",
 0,
  IF(
     'Tablero de control'!$Q585&lt;&gt;"Reducción",
     'Tablero de control'!$Y585*100/'Tablero de control'!$U585,
     IF(
       'Tablero de control'!$U585&gt;='Tablero de control'!$Y585,
       100,
       IF(
         'Tablero de control'!$S585&lt;='Tablero de control'!$Y585,
         0,
         (('Tablero de control'!$S585-'Tablero de control'!$U585)-('Tablero de control'!$Y585-'Tablero de control'!$U585))*100/('Tablero de control'!$S585-'Tablero de control'!$U585)
       )
     )
   )
)</f>
        <v>100</v>
      </c>
      <c r="AA585" s="254">
        <f>IF('Tablero de control'!$Z585&gt;100,100,'Tablero de control'!$Z585)</f>
        <v>100</v>
      </c>
      <c r="AB585" s="37" t="str">
        <f>IF(
  'Tablero de control'!$U585="NP",
  "NO PROGRAMADA",
  IF(
    OR('Tablero de control'!$Y585="",'Tablero de control'!$Z585&lt;=0),
    "SIN AVANCE",
    IF(
      'Tablero de control'!$Z585&lt;Parametros!$D$4*Parametros!$G$9,
      "MUY DEFICIENTE",
    IF(
      'Tablero de control'!$Z585&lt;Parametros!$D$4*Parametros!$G$8,
      "DEFICIENTE",
   IF(
      'Tablero de control'!$Z585&lt;Parametros!$D$4*Parametros!$G$7,
      "ACEPTABLE",
      IF(
        'Tablero de control'!$Z585&lt;Parametros!$D$4*Parametros!$G$6,
        "BUENO",
        IF(
          'Tablero de control'!$Z585&lt;Parametros!$D$4*Parametros!$G$5,
          "SATISFACTORIO",
          IF(
            'Tablero de control'!$Z585&gt;=Parametros!$D$4*Parametros!$G$4,
            "OPTIMO"
          )
        )
      )
    )
  )
)
)
)</f>
        <v>OPTIMO</v>
      </c>
    </row>
    <row r="586" spans="1:28" s="38" customFormat="1" ht="50.1" customHeight="1" x14ac:dyDescent="0.25">
      <c r="A586" s="286" t="s">
        <v>243</v>
      </c>
      <c r="B586" s="42" t="s">
        <v>263</v>
      </c>
      <c r="C586" s="42" t="s">
        <v>333</v>
      </c>
      <c r="D586" s="42" t="s">
        <v>366</v>
      </c>
      <c r="E586" s="42" t="s">
        <v>497</v>
      </c>
      <c r="F586" s="148">
        <v>88.89</v>
      </c>
      <c r="G586" s="43">
        <v>95</v>
      </c>
      <c r="H586" s="43" t="s">
        <v>2089</v>
      </c>
      <c r="I586" s="43" t="s">
        <v>1975</v>
      </c>
      <c r="J586" s="273">
        <v>583</v>
      </c>
      <c r="K586" s="42" t="s">
        <v>1108</v>
      </c>
      <c r="L586" s="42">
        <v>2302019</v>
      </c>
      <c r="M586" s="42" t="s">
        <v>1499</v>
      </c>
      <c r="N586" s="42">
        <v>230201900</v>
      </c>
      <c r="O586" s="42" t="s">
        <v>1821</v>
      </c>
      <c r="P586" s="42" t="s">
        <v>2078</v>
      </c>
      <c r="Q586" s="42" t="s">
        <v>29</v>
      </c>
      <c r="R586" s="63" t="s">
        <v>1858</v>
      </c>
      <c r="S586" s="63">
        <v>3</v>
      </c>
      <c r="T586" s="107">
        <v>14</v>
      </c>
      <c r="U586" s="80">
        <v>2</v>
      </c>
      <c r="V586" s="107">
        <v>4</v>
      </c>
      <c r="W586" s="107">
        <v>4</v>
      </c>
      <c r="X586" s="107">
        <v>4</v>
      </c>
      <c r="Y586" s="275">
        <v>5</v>
      </c>
      <c r="Z586" s="245">
        <f>IF(
'Tablero de control'!$U586="NP",
 0,
  IF(
     'Tablero de control'!$Q586&lt;&gt;"Reducción",
     'Tablero de control'!$Y586*100/'Tablero de control'!$U586,
     IF(
       'Tablero de control'!$U586&gt;='Tablero de control'!$Y586,
       100,
       IF(
         'Tablero de control'!$S586&lt;='Tablero de control'!$Y586,
         0,
         (('Tablero de control'!$S586-'Tablero de control'!$U586)-('Tablero de control'!$Y586-'Tablero de control'!$U586))*100/('Tablero de control'!$S586-'Tablero de control'!$U586)
       )
     )
   )
)</f>
        <v>250</v>
      </c>
      <c r="AA586" s="254">
        <f>IF('Tablero de control'!$Z586&gt;100,100,'Tablero de control'!$Z586)</f>
        <v>100</v>
      </c>
      <c r="AB586" s="37" t="str">
        <f>IF(
  'Tablero de control'!$U586="NP",
  "NO PROGRAMADA",
  IF(
    OR('Tablero de control'!$Y586="",'Tablero de control'!$Z586&lt;=0),
    "SIN AVANCE",
    IF(
      'Tablero de control'!$Z586&lt;Parametros!$D$4*Parametros!$G$9,
      "MUY DEFICIENTE",
    IF(
      'Tablero de control'!$Z586&lt;Parametros!$D$4*Parametros!$G$8,
      "DEFICIENTE",
   IF(
      'Tablero de control'!$Z586&lt;Parametros!$D$4*Parametros!$G$7,
      "ACEPTABLE",
      IF(
        'Tablero de control'!$Z586&lt;Parametros!$D$4*Parametros!$G$6,
        "BUENO",
        IF(
          'Tablero de control'!$Z586&lt;Parametros!$D$4*Parametros!$G$5,
          "SATISFACTORIO",
          IF(
            'Tablero de control'!$Z586&gt;=Parametros!$D$4*Parametros!$G$4,
            "OPTIMO"
          )
        )
      )
    )
  )
)
)
)</f>
        <v>OPTIMO</v>
      </c>
    </row>
    <row r="587" spans="1:28" s="38" customFormat="1" ht="50.1" customHeight="1" x14ac:dyDescent="0.25">
      <c r="A587" s="286" t="s">
        <v>243</v>
      </c>
      <c r="B587" s="42" t="s">
        <v>263</v>
      </c>
      <c r="C587" s="42" t="s">
        <v>333</v>
      </c>
      <c r="D587" s="42" t="s">
        <v>366</v>
      </c>
      <c r="E587" s="42" t="s">
        <v>497</v>
      </c>
      <c r="F587" s="148">
        <v>88.89</v>
      </c>
      <c r="G587" s="43">
        <v>95</v>
      </c>
      <c r="H587" s="43" t="s">
        <v>2089</v>
      </c>
      <c r="I587" s="43" t="s">
        <v>1975</v>
      </c>
      <c r="J587" s="273">
        <v>584</v>
      </c>
      <c r="K587" s="42" t="s">
        <v>1109</v>
      </c>
      <c r="L587" s="42">
        <v>2302043</v>
      </c>
      <c r="M587" s="42" t="s">
        <v>1500</v>
      </c>
      <c r="N587" s="42">
        <v>230204300</v>
      </c>
      <c r="O587" s="42" t="s">
        <v>1822</v>
      </c>
      <c r="P587" s="42" t="s">
        <v>2078</v>
      </c>
      <c r="Q587" s="42" t="s">
        <v>29</v>
      </c>
      <c r="R587" s="63" t="s">
        <v>1858</v>
      </c>
      <c r="S587" s="63">
        <v>1</v>
      </c>
      <c r="T587" s="107">
        <v>4</v>
      </c>
      <c r="U587" s="80">
        <v>1</v>
      </c>
      <c r="V587" s="107">
        <v>1</v>
      </c>
      <c r="W587" s="107">
        <v>1</v>
      </c>
      <c r="X587" s="107">
        <v>1</v>
      </c>
      <c r="Y587" s="275">
        <v>1</v>
      </c>
      <c r="Z587" s="245">
        <f>IF(
'Tablero de control'!$U587="NP",
 0,
  IF(
     'Tablero de control'!$Q587&lt;&gt;"Reducción",
     'Tablero de control'!$Y587*100/'Tablero de control'!$U587,
     IF(
       'Tablero de control'!$U587&gt;='Tablero de control'!$Y587,
       100,
       IF(
         'Tablero de control'!$S587&lt;='Tablero de control'!$Y587,
         0,
         (('Tablero de control'!$S587-'Tablero de control'!$U587)-('Tablero de control'!$Y587-'Tablero de control'!$U587))*100/('Tablero de control'!$S587-'Tablero de control'!$U587)
       )
     )
   )
)</f>
        <v>100</v>
      </c>
      <c r="AA587" s="254">
        <f>IF('Tablero de control'!$Z587&gt;100,100,'Tablero de control'!$Z587)</f>
        <v>100</v>
      </c>
      <c r="AB587" s="37" t="str">
        <f>IF(
  'Tablero de control'!$U587="NP",
  "NO PROGRAMADA",
  IF(
    OR('Tablero de control'!$Y587="",'Tablero de control'!$Z587&lt;=0),
    "SIN AVANCE",
    IF(
      'Tablero de control'!$Z587&lt;Parametros!$D$4*Parametros!$G$9,
      "MUY DEFICIENTE",
    IF(
      'Tablero de control'!$Z587&lt;Parametros!$D$4*Parametros!$G$8,
      "DEFICIENTE",
   IF(
      'Tablero de control'!$Z587&lt;Parametros!$D$4*Parametros!$G$7,
      "ACEPTABLE",
      IF(
        'Tablero de control'!$Z587&lt;Parametros!$D$4*Parametros!$G$6,
        "BUENO",
        IF(
          'Tablero de control'!$Z587&lt;Parametros!$D$4*Parametros!$G$5,
          "SATISFACTORIO",
          IF(
            'Tablero de control'!$Z587&gt;=Parametros!$D$4*Parametros!$G$4,
            "OPTIMO"
          )
        )
      )
    )
  )
)
)
)</f>
        <v>OPTIMO</v>
      </c>
    </row>
    <row r="588" spans="1:28" s="38" customFormat="1" ht="50.1" customHeight="1" x14ac:dyDescent="0.25">
      <c r="A588" s="286" t="s">
        <v>243</v>
      </c>
      <c r="B588" s="42" t="s">
        <v>263</v>
      </c>
      <c r="C588" s="42" t="s">
        <v>333</v>
      </c>
      <c r="D588" s="42" t="s">
        <v>366</v>
      </c>
      <c r="E588" s="42" t="s">
        <v>497</v>
      </c>
      <c r="F588" s="148">
        <v>88.89</v>
      </c>
      <c r="G588" s="43">
        <v>95</v>
      </c>
      <c r="H588" s="43" t="s">
        <v>2089</v>
      </c>
      <c r="I588" s="43" t="s">
        <v>1975</v>
      </c>
      <c r="J588" s="273">
        <v>585</v>
      </c>
      <c r="K588" s="42" t="s">
        <v>1110</v>
      </c>
      <c r="L588" s="42">
        <v>2302041</v>
      </c>
      <c r="M588" s="42" t="s">
        <v>89</v>
      </c>
      <c r="N588" s="42">
        <v>230204100</v>
      </c>
      <c r="O588" s="42" t="s">
        <v>1823</v>
      </c>
      <c r="P588" s="42" t="s">
        <v>2078</v>
      </c>
      <c r="Q588" s="42" t="s">
        <v>29</v>
      </c>
      <c r="R588" s="63" t="s">
        <v>1858</v>
      </c>
      <c r="S588" s="63">
        <v>3</v>
      </c>
      <c r="T588" s="107">
        <v>16</v>
      </c>
      <c r="U588" s="80">
        <v>4</v>
      </c>
      <c r="V588" s="107">
        <v>4</v>
      </c>
      <c r="W588" s="107">
        <v>4</v>
      </c>
      <c r="X588" s="107">
        <v>4</v>
      </c>
      <c r="Y588" s="275">
        <v>4</v>
      </c>
      <c r="Z588" s="245">
        <f>IF(
'Tablero de control'!$U588="NP",
 0,
  IF(
     'Tablero de control'!$Q588&lt;&gt;"Reducción",
     'Tablero de control'!$Y588*100/'Tablero de control'!$U588,
     IF(
       'Tablero de control'!$U588&gt;='Tablero de control'!$Y588,
       100,
       IF(
         'Tablero de control'!$S588&lt;='Tablero de control'!$Y588,
         0,
         (('Tablero de control'!$S588-'Tablero de control'!$U588)-('Tablero de control'!$Y588-'Tablero de control'!$U588))*100/('Tablero de control'!$S588-'Tablero de control'!$U588)
       )
     )
   )
)</f>
        <v>100</v>
      </c>
      <c r="AA588" s="254">
        <f>IF('Tablero de control'!$Z588&gt;100,100,'Tablero de control'!$Z588)</f>
        <v>100</v>
      </c>
      <c r="AB588" s="37" t="str">
        <f>IF(
  'Tablero de control'!$U588="NP",
  "NO PROGRAMADA",
  IF(
    OR('Tablero de control'!$Y588="",'Tablero de control'!$Z588&lt;=0),
    "SIN AVANCE",
    IF(
      'Tablero de control'!$Z588&lt;Parametros!$D$4*Parametros!$G$9,
      "MUY DEFICIENTE",
    IF(
      'Tablero de control'!$Z588&lt;Parametros!$D$4*Parametros!$G$8,
      "DEFICIENTE",
   IF(
      'Tablero de control'!$Z588&lt;Parametros!$D$4*Parametros!$G$7,
      "ACEPTABLE",
      IF(
        'Tablero de control'!$Z588&lt;Parametros!$D$4*Parametros!$G$6,
        "BUENO",
        IF(
          'Tablero de control'!$Z588&lt;Parametros!$D$4*Parametros!$G$5,
          "SATISFACTORIO",
          IF(
            'Tablero de control'!$Z588&gt;=Parametros!$D$4*Parametros!$G$4,
            "OPTIMO"
          )
        )
      )
    )
  )
)
)
)</f>
        <v>OPTIMO</v>
      </c>
    </row>
    <row r="589" spans="1:28" s="38" customFormat="1" ht="50.1" customHeight="1" x14ac:dyDescent="0.25">
      <c r="A589" s="286" t="s">
        <v>243</v>
      </c>
      <c r="B589" s="42" t="s">
        <v>263</v>
      </c>
      <c r="C589" s="42" t="s">
        <v>333</v>
      </c>
      <c r="D589" s="42" t="s">
        <v>366</v>
      </c>
      <c r="E589" s="42" t="s">
        <v>497</v>
      </c>
      <c r="F589" s="148">
        <v>88.89</v>
      </c>
      <c r="G589" s="43">
        <v>95</v>
      </c>
      <c r="H589" s="43" t="s">
        <v>2089</v>
      </c>
      <c r="I589" s="43" t="s">
        <v>1975</v>
      </c>
      <c r="J589" s="273">
        <v>586</v>
      </c>
      <c r="K589" s="42" t="s">
        <v>1111</v>
      </c>
      <c r="L589" s="42">
        <v>2302051</v>
      </c>
      <c r="M589" s="42" t="s">
        <v>1501</v>
      </c>
      <c r="N589" s="42">
        <v>230205100</v>
      </c>
      <c r="O589" s="42" t="s">
        <v>1824</v>
      </c>
      <c r="P589" s="42" t="s">
        <v>2078</v>
      </c>
      <c r="Q589" s="42" t="s">
        <v>29</v>
      </c>
      <c r="R589" s="63" t="s">
        <v>1858</v>
      </c>
      <c r="S589" s="63">
        <v>1</v>
      </c>
      <c r="T589" s="107">
        <v>16</v>
      </c>
      <c r="U589" s="80">
        <v>4</v>
      </c>
      <c r="V589" s="107">
        <v>4</v>
      </c>
      <c r="W589" s="107">
        <v>4</v>
      </c>
      <c r="X589" s="107">
        <v>4</v>
      </c>
      <c r="Y589" s="275">
        <v>8</v>
      </c>
      <c r="Z589" s="245">
        <f>IF(
'Tablero de control'!$U589="NP",
 0,
  IF(
     'Tablero de control'!$Q589&lt;&gt;"Reducción",
     'Tablero de control'!$Y589*100/'Tablero de control'!$U589,
     IF(
       'Tablero de control'!$U589&gt;='Tablero de control'!$Y589,
       100,
       IF(
         'Tablero de control'!$S589&lt;='Tablero de control'!$Y589,
         0,
         (('Tablero de control'!$S589-'Tablero de control'!$U589)-('Tablero de control'!$Y589-'Tablero de control'!$U589))*100/('Tablero de control'!$S589-'Tablero de control'!$U589)
       )
     )
   )
)</f>
        <v>200</v>
      </c>
      <c r="AA589" s="254">
        <f>IF('Tablero de control'!$Z589&gt;100,100,'Tablero de control'!$Z589)</f>
        <v>100</v>
      </c>
      <c r="AB589" s="37" t="str">
        <f>IF(
  'Tablero de control'!$U589="NP",
  "NO PROGRAMADA",
  IF(
    OR('Tablero de control'!$Y589="",'Tablero de control'!$Z589&lt;=0),
    "SIN AVANCE",
    IF(
      'Tablero de control'!$Z589&lt;Parametros!$D$4*Parametros!$G$9,
      "MUY DEFICIENTE",
    IF(
      'Tablero de control'!$Z589&lt;Parametros!$D$4*Parametros!$G$8,
      "DEFICIENTE",
   IF(
      'Tablero de control'!$Z589&lt;Parametros!$D$4*Parametros!$G$7,
      "ACEPTABLE",
      IF(
        'Tablero de control'!$Z589&lt;Parametros!$D$4*Parametros!$G$6,
        "BUENO",
        IF(
          'Tablero de control'!$Z589&lt;Parametros!$D$4*Parametros!$G$5,
          "SATISFACTORIO",
          IF(
            'Tablero de control'!$Z589&gt;=Parametros!$D$4*Parametros!$G$4,
            "OPTIMO"
          )
        )
      )
    )
  )
)
)
)</f>
        <v>OPTIMO</v>
      </c>
    </row>
    <row r="590" spans="1:28" s="38" customFormat="1" ht="50.1" customHeight="1" x14ac:dyDescent="0.25">
      <c r="A590" s="286" t="s">
        <v>243</v>
      </c>
      <c r="B590" s="42" t="s">
        <v>263</v>
      </c>
      <c r="C590" s="42" t="s">
        <v>333</v>
      </c>
      <c r="D590" s="42" t="s">
        <v>366</v>
      </c>
      <c r="E590" s="42" t="s">
        <v>497</v>
      </c>
      <c r="F590" s="148">
        <v>88.89</v>
      </c>
      <c r="G590" s="43">
        <v>95</v>
      </c>
      <c r="H590" s="43" t="s">
        <v>2089</v>
      </c>
      <c r="I590" s="43" t="s">
        <v>1975</v>
      </c>
      <c r="J590" s="273">
        <v>587</v>
      </c>
      <c r="K590" s="42" t="s">
        <v>1112</v>
      </c>
      <c r="L590" s="42">
        <v>2302059</v>
      </c>
      <c r="M590" s="42" t="s">
        <v>1502</v>
      </c>
      <c r="N590" s="42">
        <v>230205900</v>
      </c>
      <c r="O590" s="42" t="s">
        <v>1825</v>
      </c>
      <c r="P590" s="42" t="s">
        <v>2078</v>
      </c>
      <c r="Q590" s="42" t="s">
        <v>29</v>
      </c>
      <c r="R590" s="63" t="s">
        <v>1858</v>
      </c>
      <c r="S590" s="63">
        <v>200</v>
      </c>
      <c r="T590" s="107">
        <v>1800</v>
      </c>
      <c r="U590" s="80">
        <v>300</v>
      </c>
      <c r="V590" s="107">
        <v>500</v>
      </c>
      <c r="W590" s="107">
        <v>500</v>
      </c>
      <c r="X590" s="107">
        <v>500</v>
      </c>
      <c r="Y590" s="275">
        <v>912</v>
      </c>
      <c r="Z590" s="245">
        <f>IF(
'Tablero de control'!$U590="NP",
 0,
  IF(
     'Tablero de control'!$Q590&lt;&gt;"Reducción",
     'Tablero de control'!$Y590*100/'Tablero de control'!$U590,
     IF(
       'Tablero de control'!$U590&gt;='Tablero de control'!$Y590,
       100,
       IF(
         'Tablero de control'!$S590&lt;='Tablero de control'!$Y590,
         0,
         (('Tablero de control'!$S590-'Tablero de control'!$U590)-('Tablero de control'!$Y590-'Tablero de control'!$U590))*100/('Tablero de control'!$S590-'Tablero de control'!$U590)
       )
     )
   )
)</f>
        <v>304</v>
      </c>
      <c r="AA590" s="254">
        <f>IF('Tablero de control'!$Z590&gt;100,100,'Tablero de control'!$Z590)</f>
        <v>100</v>
      </c>
      <c r="AB590" s="37" t="str">
        <f>IF(
  'Tablero de control'!$U590="NP",
  "NO PROGRAMADA",
  IF(
    OR('Tablero de control'!$Y590="",'Tablero de control'!$Z590&lt;=0),
    "SIN AVANCE",
    IF(
      'Tablero de control'!$Z590&lt;Parametros!$D$4*Parametros!$G$9,
      "MUY DEFICIENTE",
    IF(
      'Tablero de control'!$Z590&lt;Parametros!$D$4*Parametros!$G$8,
      "DEFICIENTE",
   IF(
      'Tablero de control'!$Z590&lt;Parametros!$D$4*Parametros!$G$7,
      "ACEPTABLE",
      IF(
        'Tablero de control'!$Z590&lt;Parametros!$D$4*Parametros!$G$6,
        "BUENO",
        IF(
          'Tablero de control'!$Z590&lt;Parametros!$D$4*Parametros!$G$5,
          "SATISFACTORIO",
          IF(
            'Tablero de control'!$Z590&gt;=Parametros!$D$4*Parametros!$G$4,
            "OPTIMO"
          )
        )
      )
    )
  )
)
)
)</f>
        <v>OPTIMO</v>
      </c>
    </row>
    <row r="591" spans="1:28" s="38" customFormat="1" ht="50.1" customHeight="1" x14ac:dyDescent="0.25">
      <c r="A591" s="286" t="s">
        <v>243</v>
      </c>
      <c r="B591" s="42" t="s">
        <v>264</v>
      </c>
      <c r="C591" s="42" t="s">
        <v>334</v>
      </c>
      <c r="D591" s="42" t="s">
        <v>1850</v>
      </c>
      <c r="E591" s="42" t="s">
        <v>498</v>
      </c>
      <c r="F591" s="43">
        <v>2.34</v>
      </c>
      <c r="G591" s="69">
        <v>2.9</v>
      </c>
      <c r="H591" s="83" t="s">
        <v>1906</v>
      </c>
      <c r="I591" s="69" t="s">
        <v>1929</v>
      </c>
      <c r="J591" s="273">
        <v>588</v>
      </c>
      <c r="K591" s="42" t="s">
        <v>1113</v>
      </c>
      <c r="L591" s="42">
        <v>4599021</v>
      </c>
      <c r="M591" s="42" t="s">
        <v>82</v>
      </c>
      <c r="N591" s="42">
        <v>459902100</v>
      </c>
      <c r="O591" s="42" t="s">
        <v>172</v>
      </c>
      <c r="P591" s="42" t="s">
        <v>2079</v>
      </c>
      <c r="Q591" s="42" t="s">
        <v>30</v>
      </c>
      <c r="R591" s="63" t="s">
        <v>1858</v>
      </c>
      <c r="S591" s="107">
        <v>0</v>
      </c>
      <c r="T591" s="63">
        <v>1</v>
      </c>
      <c r="U591" s="81" t="s">
        <v>10</v>
      </c>
      <c r="V591" s="63">
        <v>1</v>
      </c>
      <c r="W591" s="63">
        <v>1</v>
      </c>
      <c r="X591" s="63">
        <v>1</v>
      </c>
      <c r="Y591" s="243">
        <v>0</v>
      </c>
      <c r="Z591" s="245">
        <f>IF(
'Tablero de control'!$U591="NP",
 0,
  IF(
     'Tablero de control'!$Q591&lt;&gt;"Reducción",
     'Tablero de control'!$Y591*100/'Tablero de control'!$U591,
     IF(
       'Tablero de control'!$U591&gt;='Tablero de control'!$Y591,
       100,
       IF(
         'Tablero de control'!$S591&lt;='Tablero de control'!$Y591,
         0,
         (('Tablero de control'!$S591-'Tablero de control'!$U591)-('Tablero de control'!$Y591-'Tablero de control'!$U591))*100/('Tablero de control'!$S591-'Tablero de control'!$U591)
       )
     )
   )
)</f>
        <v>0</v>
      </c>
      <c r="AA591" s="254">
        <f>IF('Tablero de control'!$Z591&gt;100,100,'Tablero de control'!$Z591)</f>
        <v>0</v>
      </c>
      <c r="AB591" s="37" t="str">
        <f>IF(
  'Tablero de control'!$U591="NP",
  "NO PROGRAMADA",
  IF(
    OR('Tablero de control'!$Y591="",'Tablero de control'!$Z591&lt;=0),
    "SIN AVANCE",
    IF(
      'Tablero de control'!$Z591&lt;Parametros!$D$4*Parametros!$G$9,
      "MUY DEFICIENTE",
    IF(
      'Tablero de control'!$Z591&lt;Parametros!$D$4*Parametros!$G$8,
      "DEFICIENTE",
   IF(
      'Tablero de control'!$Z591&lt;Parametros!$D$4*Parametros!$G$7,
      "ACEPTABLE",
      IF(
        'Tablero de control'!$Z591&lt;Parametros!$D$4*Parametros!$G$6,
        "BUENO",
        IF(
          'Tablero de control'!$Z591&lt;Parametros!$D$4*Parametros!$G$5,
          "SATISFACTORIO",
          IF(
            'Tablero de control'!$Z591&gt;=Parametros!$D$4*Parametros!$G$4,
            "OPTIMO"
          )
        )
      )
    )
  )
)
)
)</f>
        <v>NO PROGRAMADA</v>
      </c>
    </row>
    <row r="592" spans="1:28" s="38" customFormat="1" ht="66.75" customHeight="1" x14ac:dyDescent="0.25">
      <c r="A592" s="286" t="s">
        <v>243</v>
      </c>
      <c r="B592" s="42" t="s">
        <v>264</v>
      </c>
      <c r="C592" s="42" t="s">
        <v>334</v>
      </c>
      <c r="D592" s="42" t="s">
        <v>1850</v>
      </c>
      <c r="E592" s="42" t="s">
        <v>498</v>
      </c>
      <c r="F592" s="43">
        <v>2.34</v>
      </c>
      <c r="G592" s="69">
        <v>2.9</v>
      </c>
      <c r="H592" s="83" t="s">
        <v>1906</v>
      </c>
      <c r="I592" s="69" t="s">
        <v>1929</v>
      </c>
      <c r="J592" s="273">
        <v>589</v>
      </c>
      <c r="K592" s="42" t="s">
        <v>1114</v>
      </c>
      <c r="L592" s="42">
        <v>4599020</v>
      </c>
      <c r="M592" s="42" t="s">
        <v>137</v>
      </c>
      <c r="N592" s="42">
        <v>459902000</v>
      </c>
      <c r="O592" s="42" t="s">
        <v>103</v>
      </c>
      <c r="P592" s="42" t="s">
        <v>2080</v>
      </c>
      <c r="Q592" s="42" t="s">
        <v>30</v>
      </c>
      <c r="R592" s="63" t="s">
        <v>1858</v>
      </c>
      <c r="S592" s="107">
        <v>0</v>
      </c>
      <c r="T592" s="63">
        <v>1</v>
      </c>
      <c r="U592" s="80">
        <v>1</v>
      </c>
      <c r="V592" s="63">
        <v>1</v>
      </c>
      <c r="W592" s="63">
        <v>1</v>
      </c>
      <c r="X592" s="63">
        <v>1</v>
      </c>
      <c r="Y592" s="243">
        <v>30</v>
      </c>
      <c r="Z592" s="245">
        <f>IF(
'Tablero de control'!$U592="NP",
 0,
  IF(
     'Tablero de control'!$Q592&lt;&gt;"Reducción",
     'Tablero de control'!$Y592*100/'Tablero de control'!$U592,
     IF(
       'Tablero de control'!$U592&gt;='Tablero de control'!$Y592,
       100,
       IF(
         'Tablero de control'!$S592&lt;='Tablero de control'!$Y592,
         0,
         (('Tablero de control'!$S592-'Tablero de control'!$U592)-('Tablero de control'!$Y592-'Tablero de control'!$U592))*100/('Tablero de control'!$S592-'Tablero de control'!$U592)
       )
     )
   )
)</f>
        <v>3000</v>
      </c>
      <c r="AA592" s="254">
        <f>IF('Tablero de control'!$Z592&gt;100,100,'Tablero de control'!$Z592)</f>
        <v>100</v>
      </c>
      <c r="AB592" s="37" t="str">
        <f>IF(
  'Tablero de control'!$U592="NP",
  "NO PROGRAMADA",
  IF(
    OR('Tablero de control'!$Y592="",'Tablero de control'!$Z592&lt;=0),
    "SIN AVANCE",
    IF(
      'Tablero de control'!$Z592&lt;Parametros!$D$4*Parametros!$G$9,
      "MUY DEFICIENTE",
    IF(
      'Tablero de control'!$Z592&lt;Parametros!$D$4*Parametros!$G$8,
      "DEFICIENTE",
   IF(
      'Tablero de control'!$Z592&lt;Parametros!$D$4*Parametros!$G$7,
      "ACEPTABLE",
      IF(
        'Tablero de control'!$Z592&lt;Parametros!$D$4*Parametros!$G$6,
        "BUENO",
        IF(
          'Tablero de control'!$Z592&lt;Parametros!$D$4*Parametros!$G$5,
          "SATISFACTORIO",
          IF(
            'Tablero de control'!$Z592&gt;=Parametros!$D$4*Parametros!$G$4,
            "OPTIMO"
          )
        )
      )
    )
  )
)
)
)</f>
        <v>OPTIMO</v>
      </c>
    </row>
    <row r="593" spans="1:28" s="38" customFormat="1" ht="50.1" customHeight="1" x14ac:dyDescent="0.25">
      <c r="A593" s="286" t="s">
        <v>243</v>
      </c>
      <c r="B593" s="42" t="s">
        <v>264</v>
      </c>
      <c r="C593" s="42" t="s">
        <v>334</v>
      </c>
      <c r="D593" s="42" t="s">
        <v>1850</v>
      </c>
      <c r="E593" s="42" t="s">
        <v>498</v>
      </c>
      <c r="F593" s="43">
        <v>2.34</v>
      </c>
      <c r="G593" s="69">
        <v>2.9</v>
      </c>
      <c r="H593" s="83" t="s">
        <v>1906</v>
      </c>
      <c r="I593" s="69" t="s">
        <v>1929</v>
      </c>
      <c r="J593" s="273">
        <v>590</v>
      </c>
      <c r="K593" s="42" t="s">
        <v>1115</v>
      </c>
      <c r="L593" s="42">
        <v>4599019</v>
      </c>
      <c r="M593" s="42" t="s">
        <v>63</v>
      </c>
      <c r="N593" s="42">
        <v>459901902</v>
      </c>
      <c r="O593" s="42" t="s">
        <v>182</v>
      </c>
      <c r="P593" s="42" t="s">
        <v>2080</v>
      </c>
      <c r="Q593" s="42" t="s">
        <v>29</v>
      </c>
      <c r="R593" s="63" t="s">
        <v>1858</v>
      </c>
      <c r="S593" s="107">
        <v>2</v>
      </c>
      <c r="T593" s="63">
        <v>8</v>
      </c>
      <c r="U593" s="80">
        <v>2</v>
      </c>
      <c r="V593" s="63">
        <v>2</v>
      </c>
      <c r="W593" s="63">
        <v>2</v>
      </c>
      <c r="X593" s="63">
        <v>2</v>
      </c>
      <c r="Y593" s="243">
        <v>3</v>
      </c>
      <c r="Z593" s="245">
        <f>IF(
'Tablero de control'!$U593="NP",
 0,
  IF(
     'Tablero de control'!$Q593&lt;&gt;"Reducción",
     'Tablero de control'!$Y593*100/'Tablero de control'!$U593,
     IF(
       'Tablero de control'!$U593&gt;='Tablero de control'!$Y593,
       100,
       IF(
         'Tablero de control'!$S593&lt;='Tablero de control'!$Y593,
         0,
         (('Tablero de control'!$S593-'Tablero de control'!$U593)-('Tablero de control'!$Y593-'Tablero de control'!$U593))*100/('Tablero de control'!$S593-'Tablero de control'!$U593)
       )
     )
   )
)</f>
        <v>150</v>
      </c>
      <c r="AA593" s="254">
        <f>IF('Tablero de control'!$Z593&gt;100,100,'Tablero de control'!$Z593)</f>
        <v>100</v>
      </c>
      <c r="AB593" s="37" t="str">
        <f>IF(
  'Tablero de control'!$U593="NP",
  "NO PROGRAMADA",
  IF(
    OR('Tablero de control'!$Y593="",'Tablero de control'!$Z593&lt;=0),
    "SIN AVANCE",
    IF(
      'Tablero de control'!$Z593&lt;Parametros!$D$4*Parametros!$G$9,
      "MUY DEFICIENTE",
    IF(
      'Tablero de control'!$Z593&lt;Parametros!$D$4*Parametros!$G$8,
      "DEFICIENTE",
   IF(
      'Tablero de control'!$Z593&lt;Parametros!$D$4*Parametros!$G$7,
      "ACEPTABLE",
      IF(
        'Tablero de control'!$Z593&lt;Parametros!$D$4*Parametros!$G$6,
        "BUENO",
        IF(
          'Tablero de control'!$Z593&lt;Parametros!$D$4*Parametros!$G$5,
          "SATISFACTORIO",
          IF(
            'Tablero de control'!$Z593&gt;=Parametros!$D$4*Parametros!$G$4,
            "OPTIMO"
          )
        )
      )
    )
  )
)
)
)</f>
        <v>OPTIMO</v>
      </c>
    </row>
    <row r="594" spans="1:28" s="38" customFormat="1" ht="50.1" customHeight="1" x14ac:dyDescent="0.25">
      <c r="A594" s="286" t="s">
        <v>243</v>
      </c>
      <c r="B594" s="42" t="s">
        <v>264</v>
      </c>
      <c r="C594" s="42" t="s">
        <v>334</v>
      </c>
      <c r="D594" s="42" t="s">
        <v>1850</v>
      </c>
      <c r="E594" s="42" t="s">
        <v>498</v>
      </c>
      <c r="F594" s="43">
        <v>2.34</v>
      </c>
      <c r="G594" s="69">
        <v>2.9</v>
      </c>
      <c r="H594" s="83" t="s">
        <v>1906</v>
      </c>
      <c r="I594" s="69" t="s">
        <v>1929</v>
      </c>
      <c r="J594" s="273">
        <v>591</v>
      </c>
      <c r="K594" s="42" t="s">
        <v>1116</v>
      </c>
      <c r="L594" s="42">
        <v>4599029</v>
      </c>
      <c r="M594" s="42" t="s">
        <v>83</v>
      </c>
      <c r="N594" s="42">
        <v>459902900</v>
      </c>
      <c r="O594" s="42" t="s">
        <v>104</v>
      </c>
      <c r="P594" s="42" t="s">
        <v>2080</v>
      </c>
      <c r="Q594" s="42" t="s">
        <v>29</v>
      </c>
      <c r="R594" s="63" t="s">
        <v>1858</v>
      </c>
      <c r="S594" s="107">
        <v>1</v>
      </c>
      <c r="T594" s="63">
        <v>12</v>
      </c>
      <c r="U594" s="80">
        <v>3</v>
      </c>
      <c r="V594" s="63">
        <v>3</v>
      </c>
      <c r="W594" s="63">
        <v>3</v>
      </c>
      <c r="X594" s="63">
        <v>3</v>
      </c>
      <c r="Y594" s="243">
        <v>4</v>
      </c>
      <c r="Z594" s="245">
        <f>IF(
'Tablero de control'!$U594="NP",
 0,
  IF(
     'Tablero de control'!$Q594&lt;&gt;"Reducción",
     'Tablero de control'!$Y594*100/'Tablero de control'!$U594,
     IF(
       'Tablero de control'!$U594&gt;='Tablero de control'!$Y594,
       100,
       IF(
         'Tablero de control'!$S594&lt;='Tablero de control'!$Y594,
         0,
         (('Tablero de control'!$S594-'Tablero de control'!$U594)-('Tablero de control'!$Y594-'Tablero de control'!$U594))*100/('Tablero de control'!$S594-'Tablero de control'!$U594)
       )
     )
   )
)</f>
        <v>133.33333333333334</v>
      </c>
      <c r="AA594" s="254">
        <f>IF('Tablero de control'!$Z594&gt;100,100,'Tablero de control'!$Z594)</f>
        <v>100</v>
      </c>
      <c r="AB594" s="37" t="str">
        <f>IF(
  'Tablero de control'!$U594="NP",
  "NO PROGRAMADA",
  IF(
    OR('Tablero de control'!$Y594="",'Tablero de control'!$Z594&lt;=0),
    "SIN AVANCE",
    IF(
      'Tablero de control'!$Z594&lt;Parametros!$D$4*Parametros!$G$9,
      "MUY DEFICIENTE",
    IF(
      'Tablero de control'!$Z594&lt;Parametros!$D$4*Parametros!$G$8,
      "DEFICIENTE",
   IF(
      'Tablero de control'!$Z594&lt;Parametros!$D$4*Parametros!$G$7,
      "ACEPTABLE",
      IF(
        'Tablero de control'!$Z594&lt;Parametros!$D$4*Parametros!$G$6,
        "BUENO",
        IF(
          'Tablero de control'!$Z594&lt;Parametros!$D$4*Parametros!$G$5,
          "SATISFACTORIO",
          IF(
            'Tablero de control'!$Z594&gt;=Parametros!$D$4*Parametros!$G$4,
            "OPTIMO"
          )
        )
      )
    )
  )
)
)
)</f>
        <v>OPTIMO</v>
      </c>
    </row>
    <row r="595" spans="1:28" s="38" customFormat="1" ht="50.1" customHeight="1" x14ac:dyDescent="0.25">
      <c r="A595" s="286" t="s">
        <v>243</v>
      </c>
      <c r="B595" s="42" t="s">
        <v>265</v>
      </c>
      <c r="C595" s="42" t="s">
        <v>335</v>
      </c>
      <c r="D595" s="42" t="s">
        <v>367</v>
      </c>
      <c r="E595" s="42" t="s">
        <v>499</v>
      </c>
      <c r="F595" s="52" t="s">
        <v>520</v>
      </c>
      <c r="G595" s="52">
        <v>2.5</v>
      </c>
      <c r="H595" s="83" t="s">
        <v>1906</v>
      </c>
      <c r="I595" s="52" t="s">
        <v>1929</v>
      </c>
      <c r="J595" s="273">
        <v>592</v>
      </c>
      <c r="K595" s="42" t="s">
        <v>1117</v>
      </c>
      <c r="L595" s="42">
        <v>4599018</v>
      </c>
      <c r="M595" s="42" t="s">
        <v>50</v>
      </c>
      <c r="N595" s="42">
        <v>459901802</v>
      </c>
      <c r="O595" s="42" t="s">
        <v>1826</v>
      </c>
      <c r="P595" s="42" t="s">
        <v>2081</v>
      </c>
      <c r="Q595" s="42" t="s">
        <v>29</v>
      </c>
      <c r="R595" s="63" t="s">
        <v>1858</v>
      </c>
      <c r="S595" s="63">
        <v>2</v>
      </c>
      <c r="T595" s="63">
        <v>8</v>
      </c>
      <c r="U595" s="80">
        <v>2</v>
      </c>
      <c r="V595" s="63">
        <v>2</v>
      </c>
      <c r="W595" s="63">
        <v>2</v>
      </c>
      <c r="X595" s="63">
        <v>2</v>
      </c>
      <c r="Y595" s="243">
        <v>5</v>
      </c>
      <c r="Z595" s="245">
        <f>IF(
'Tablero de control'!$U595="NP",
 0,
  IF(
     'Tablero de control'!$Q595&lt;&gt;"Reducción",
     'Tablero de control'!$Y595*100/'Tablero de control'!$U595,
     IF(
       'Tablero de control'!$U595&gt;='Tablero de control'!$Y595,
       100,
       IF(
         'Tablero de control'!$S595&lt;='Tablero de control'!$Y595,
         0,
         (('Tablero de control'!$S595-'Tablero de control'!$U595)-('Tablero de control'!$Y595-'Tablero de control'!$U595))*100/('Tablero de control'!$S595-'Tablero de control'!$U595)
       )
     )
   )
)</f>
        <v>250</v>
      </c>
      <c r="AA595" s="254">
        <f>IF('Tablero de control'!$Z595&gt;100,100,'Tablero de control'!$Z595)</f>
        <v>100</v>
      </c>
      <c r="AB595" s="37" t="str">
        <f>IF(
  'Tablero de control'!$U595="NP",
  "NO PROGRAMADA",
  IF(
    OR('Tablero de control'!$Y595="",'Tablero de control'!$Z595&lt;=0),
    "SIN AVANCE",
    IF(
      'Tablero de control'!$Z595&lt;Parametros!$D$4*Parametros!$G$9,
      "MUY DEFICIENTE",
    IF(
      'Tablero de control'!$Z595&lt;Parametros!$D$4*Parametros!$G$8,
      "DEFICIENTE",
   IF(
      'Tablero de control'!$Z595&lt;Parametros!$D$4*Parametros!$G$7,
      "ACEPTABLE",
      IF(
        'Tablero de control'!$Z595&lt;Parametros!$D$4*Parametros!$G$6,
        "BUENO",
        IF(
          'Tablero de control'!$Z595&lt;Parametros!$D$4*Parametros!$G$5,
          "SATISFACTORIO",
          IF(
            'Tablero de control'!$Z595&gt;=Parametros!$D$4*Parametros!$G$4,
            "OPTIMO"
          )
        )
      )
    )
  )
)
)
)</f>
        <v>OPTIMO</v>
      </c>
    </row>
    <row r="596" spans="1:28" s="38" customFormat="1" ht="50.1" customHeight="1" x14ac:dyDescent="0.25">
      <c r="A596" s="286" t="s">
        <v>243</v>
      </c>
      <c r="B596" s="42" t="s">
        <v>265</v>
      </c>
      <c r="C596" s="42" t="s">
        <v>335</v>
      </c>
      <c r="D596" s="42" t="s">
        <v>367</v>
      </c>
      <c r="E596" s="42" t="s">
        <v>499</v>
      </c>
      <c r="F596" s="52" t="s">
        <v>520</v>
      </c>
      <c r="G596" s="52">
        <v>2.5</v>
      </c>
      <c r="H596" s="83" t="s">
        <v>1906</v>
      </c>
      <c r="I596" s="52" t="s">
        <v>1929</v>
      </c>
      <c r="J596" s="273">
        <v>593</v>
      </c>
      <c r="K596" s="42" t="s">
        <v>1118</v>
      </c>
      <c r="L596" s="42" t="s">
        <v>1503</v>
      </c>
      <c r="M596" s="42" t="s">
        <v>57</v>
      </c>
      <c r="N596" s="42">
        <v>459903100</v>
      </c>
      <c r="O596" s="42" t="s">
        <v>168</v>
      </c>
      <c r="P596" s="42" t="s">
        <v>2081</v>
      </c>
      <c r="Q596" s="42" t="s">
        <v>29</v>
      </c>
      <c r="R596" s="63" t="s">
        <v>1858</v>
      </c>
      <c r="S596" s="63">
        <v>5</v>
      </c>
      <c r="T596" s="63">
        <v>28</v>
      </c>
      <c r="U596" s="80">
        <v>7</v>
      </c>
      <c r="V596" s="63">
        <v>7</v>
      </c>
      <c r="W596" s="63">
        <v>7</v>
      </c>
      <c r="X596" s="63">
        <v>7</v>
      </c>
      <c r="Y596" s="243">
        <v>8</v>
      </c>
      <c r="Z596" s="245">
        <f>IF(
'Tablero de control'!$U596="NP",
 0,
  IF(
     'Tablero de control'!$Q596&lt;&gt;"Reducción",
     'Tablero de control'!$Y596*100/'Tablero de control'!$U596,
     IF(
       'Tablero de control'!$U596&gt;='Tablero de control'!$Y596,
       100,
       IF(
         'Tablero de control'!$S596&lt;='Tablero de control'!$Y596,
         0,
         (('Tablero de control'!$S596-'Tablero de control'!$U596)-('Tablero de control'!$Y596-'Tablero de control'!$U596))*100/('Tablero de control'!$S596-'Tablero de control'!$U596)
       )
     )
   )
)</f>
        <v>114.28571428571429</v>
      </c>
      <c r="AA596" s="254">
        <f>IF('Tablero de control'!$Z596&gt;100,100,'Tablero de control'!$Z596)</f>
        <v>100</v>
      </c>
      <c r="AB596" s="37" t="str">
        <f>IF(
  'Tablero de control'!$U596="NP",
  "NO PROGRAMADA",
  IF(
    OR('Tablero de control'!$Y596="",'Tablero de control'!$Z596&lt;=0),
    "SIN AVANCE",
    IF(
      'Tablero de control'!$Z596&lt;Parametros!$D$4*Parametros!$G$9,
      "MUY DEFICIENTE",
    IF(
      'Tablero de control'!$Z596&lt;Parametros!$D$4*Parametros!$G$8,
      "DEFICIENTE",
   IF(
      'Tablero de control'!$Z596&lt;Parametros!$D$4*Parametros!$G$7,
      "ACEPTABLE",
      IF(
        'Tablero de control'!$Z596&lt;Parametros!$D$4*Parametros!$G$6,
        "BUENO",
        IF(
          'Tablero de control'!$Z596&lt;Parametros!$D$4*Parametros!$G$5,
          "SATISFACTORIO",
          IF(
            'Tablero de control'!$Z596&gt;=Parametros!$D$4*Parametros!$G$4,
            "OPTIMO"
          )
        )
      )
    )
  )
)
)
)</f>
        <v>OPTIMO</v>
      </c>
    </row>
    <row r="597" spans="1:28" s="38" customFormat="1" ht="50.1" customHeight="1" x14ac:dyDescent="0.25">
      <c r="A597" s="286" t="s">
        <v>243</v>
      </c>
      <c r="B597" s="42" t="s">
        <v>265</v>
      </c>
      <c r="C597" s="42" t="s">
        <v>335</v>
      </c>
      <c r="D597" s="42" t="s">
        <v>367</v>
      </c>
      <c r="E597" s="42" t="s">
        <v>499</v>
      </c>
      <c r="F597" s="52" t="s">
        <v>520</v>
      </c>
      <c r="G597" s="52">
        <v>2.5</v>
      </c>
      <c r="H597" s="83" t="s">
        <v>1906</v>
      </c>
      <c r="I597" s="52" t="s">
        <v>1929</v>
      </c>
      <c r="J597" s="273">
        <v>594</v>
      </c>
      <c r="K597" s="42" t="s">
        <v>1119</v>
      </c>
      <c r="L597" s="42">
        <v>4599019</v>
      </c>
      <c r="M597" s="42" t="s">
        <v>63</v>
      </c>
      <c r="N597" s="42">
        <v>459901901</v>
      </c>
      <c r="O597" s="42" t="s">
        <v>157</v>
      </c>
      <c r="P597" s="42" t="s">
        <v>2081</v>
      </c>
      <c r="Q597" s="42" t="s">
        <v>29</v>
      </c>
      <c r="R597" s="63" t="s">
        <v>1858</v>
      </c>
      <c r="S597" s="63">
        <v>0</v>
      </c>
      <c r="T597" s="63">
        <v>4</v>
      </c>
      <c r="U597" s="80">
        <v>1</v>
      </c>
      <c r="V597" s="63">
        <v>1</v>
      </c>
      <c r="W597" s="63">
        <v>1</v>
      </c>
      <c r="X597" s="63">
        <v>1</v>
      </c>
      <c r="Y597" s="243">
        <v>4</v>
      </c>
      <c r="Z597" s="245">
        <f>IF(
'Tablero de control'!$U597="NP",
 0,
  IF(
     'Tablero de control'!$Q597&lt;&gt;"Reducción",
     'Tablero de control'!$Y597*100/'Tablero de control'!$U597,
     IF(
       'Tablero de control'!$U597&gt;='Tablero de control'!$Y597,
       100,
       IF(
         'Tablero de control'!$S597&lt;='Tablero de control'!$Y597,
         0,
         (('Tablero de control'!$S597-'Tablero de control'!$U597)-('Tablero de control'!$Y597-'Tablero de control'!$U597))*100/('Tablero de control'!$S597-'Tablero de control'!$U597)
       )
     )
   )
)</f>
        <v>400</v>
      </c>
      <c r="AA597" s="254">
        <f>IF('Tablero de control'!$Z597&gt;100,100,'Tablero de control'!$Z597)</f>
        <v>100</v>
      </c>
      <c r="AB597" s="37" t="str">
        <f>IF(
  'Tablero de control'!$U597="NP",
  "NO PROGRAMADA",
  IF(
    OR('Tablero de control'!$Y597="",'Tablero de control'!$Z597&lt;=0),
    "SIN AVANCE",
    IF(
      'Tablero de control'!$Z597&lt;Parametros!$D$4*Parametros!$G$9,
      "MUY DEFICIENTE",
    IF(
      'Tablero de control'!$Z597&lt;Parametros!$D$4*Parametros!$G$8,
      "DEFICIENTE",
   IF(
      'Tablero de control'!$Z597&lt;Parametros!$D$4*Parametros!$G$7,
      "ACEPTABLE",
      IF(
        'Tablero de control'!$Z597&lt;Parametros!$D$4*Parametros!$G$6,
        "BUENO",
        IF(
          'Tablero de control'!$Z597&lt;Parametros!$D$4*Parametros!$G$5,
          "SATISFACTORIO",
          IF(
            'Tablero de control'!$Z597&gt;=Parametros!$D$4*Parametros!$G$4,
            "OPTIMO"
          )
        )
      )
    )
  )
)
)
)</f>
        <v>OPTIMO</v>
      </c>
    </row>
    <row r="598" spans="1:28" s="38" customFormat="1" ht="50.1" customHeight="1" x14ac:dyDescent="0.25">
      <c r="A598" s="286" t="s">
        <v>243</v>
      </c>
      <c r="B598" s="42" t="s">
        <v>265</v>
      </c>
      <c r="C598" s="42" t="s">
        <v>335</v>
      </c>
      <c r="D598" s="42" t="s">
        <v>367</v>
      </c>
      <c r="E598" s="42" t="s">
        <v>499</v>
      </c>
      <c r="F598" s="52" t="s">
        <v>520</v>
      </c>
      <c r="G598" s="52">
        <v>2.5</v>
      </c>
      <c r="H598" s="83" t="s">
        <v>1906</v>
      </c>
      <c r="I598" s="52" t="s">
        <v>1929</v>
      </c>
      <c r="J598" s="273">
        <v>595</v>
      </c>
      <c r="K598" s="42" t="s">
        <v>1120</v>
      </c>
      <c r="L598" s="42" t="s">
        <v>1503</v>
      </c>
      <c r="M598" s="42" t="s">
        <v>57</v>
      </c>
      <c r="N598" s="42">
        <v>459903104</v>
      </c>
      <c r="O598" s="42" t="s">
        <v>1827</v>
      </c>
      <c r="P598" s="42" t="s">
        <v>2081</v>
      </c>
      <c r="Q598" s="42" t="s">
        <v>29</v>
      </c>
      <c r="R598" s="63" t="s">
        <v>1857</v>
      </c>
      <c r="S598" s="63">
        <v>0</v>
      </c>
      <c r="T598" s="63">
        <v>2</v>
      </c>
      <c r="U598" s="80">
        <v>1</v>
      </c>
      <c r="V598" s="63">
        <v>2</v>
      </c>
      <c r="W598" s="63">
        <v>2</v>
      </c>
      <c r="X598" s="63">
        <v>2</v>
      </c>
      <c r="Y598" s="243">
        <v>4</v>
      </c>
      <c r="Z598" s="245">
        <f>IF(
'Tablero de control'!$U598="NP",
 0,
  IF(
     'Tablero de control'!$Q598&lt;&gt;"Reducción",
     'Tablero de control'!$Y598*100/'Tablero de control'!$U598,
     IF(
       'Tablero de control'!$U598&gt;='Tablero de control'!$Y598,
       100,
       IF(
         'Tablero de control'!$S598&lt;='Tablero de control'!$Y598,
         0,
         (('Tablero de control'!$S598-'Tablero de control'!$U598)-('Tablero de control'!$Y598-'Tablero de control'!$U598))*100/('Tablero de control'!$S598-'Tablero de control'!$U598)
       )
     )
   )
)</f>
        <v>400</v>
      </c>
      <c r="AA598" s="254">
        <f>IF('Tablero de control'!$Z598&gt;100,100,'Tablero de control'!$Z598)</f>
        <v>100</v>
      </c>
      <c r="AB598" s="37" t="str">
        <f>IF(
  'Tablero de control'!$U598="NP",
  "NO PROGRAMADA",
  IF(
    OR('Tablero de control'!$Y598="",'Tablero de control'!$Z598&lt;=0),
    "SIN AVANCE",
    IF(
      'Tablero de control'!$Z598&lt;Parametros!$D$4*Parametros!$G$9,
      "MUY DEFICIENTE",
    IF(
      'Tablero de control'!$Z598&lt;Parametros!$D$4*Parametros!$G$8,
      "DEFICIENTE",
   IF(
      'Tablero de control'!$Z598&lt;Parametros!$D$4*Parametros!$G$7,
      "ACEPTABLE",
      IF(
        'Tablero de control'!$Z598&lt;Parametros!$D$4*Parametros!$G$6,
        "BUENO",
        IF(
          'Tablero de control'!$Z598&lt;Parametros!$D$4*Parametros!$G$5,
          "SATISFACTORIO",
          IF(
            'Tablero de control'!$Z598&gt;=Parametros!$D$4*Parametros!$G$4,
            "OPTIMO"
          )
        )
      )
    )
  )
)
)
)</f>
        <v>OPTIMO</v>
      </c>
    </row>
    <row r="599" spans="1:28" s="38" customFormat="1" ht="50.1" customHeight="1" x14ac:dyDescent="0.25">
      <c r="A599" s="286" t="s">
        <v>244</v>
      </c>
      <c r="B599" s="42" t="s">
        <v>266</v>
      </c>
      <c r="C599" s="42" t="s">
        <v>336</v>
      </c>
      <c r="D599" s="42" t="s">
        <v>368</v>
      </c>
      <c r="E599" s="42" t="s">
        <v>36</v>
      </c>
      <c r="F599" s="71">
        <v>0.65290000000000004</v>
      </c>
      <c r="G599" s="61">
        <v>0.7</v>
      </c>
      <c r="H599" s="83" t="s">
        <v>1906</v>
      </c>
      <c r="I599" s="61" t="s">
        <v>1929</v>
      </c>
      <c r="J599" s="273">
        <v>596</v>
      </c>
      <c r="K599" s="42" t="s">
        <v>1121</v>
      </c>
      <c r="L599" s="42" t="s">
        <v>1504</v>
      </c>
      <c r="M599" s="42" t="s">
        <v>1505</v>
      </c>
      <c r="N599" s="42">
        <v>459901100</v>
      </c>
      <c r="O599" s="42" t="s">
        <v>1505</v>
      </c>
      <c r="P599" s="42" t="s">
        <v>2082</v>
      </c>
      <c r="Q599" s="42" t="s">
        <v>30</v>
      </c>
      <c r="R599" s="82" t="s">
        <v>1858</v>
      </c>
      <c r="S599" s="63">
        <v>10</v>
      </c>
      <c r="T599" s="63">
        <v>10</v>
      </c>
      <c r="U599" s="80">
        <v>2</v>
      </c>
      <c r="V599" s="63">
        <v>3</v>
      </c>
      <c r="W599" s="63">
        <v>3</v>
      </c>
      <c r="X599" s="63">
        <v>2</v>
      </c>
      <c r="Y599" s="243">
        <v>0</v>
      </c>
      <c r="Z599" s="245">
        <f>IF(
'Tablero de control'!$U599="NP",
 0,
  IF(
     'Tablero de control'!$Q599&lt;&gt;"Reducción",
     'Tablero de control'!$Y599*100/'Tablero de control'!$U599,
     IF(
       'Tablero de control'!$U599&gt;='Tablero de control'!$Y599,
       100,
       IF(
         'Tablero de control'!$S599&lt;='Tablero de control'!$Y599,
         0,
         (('Tablero de control'!$S599-'Tablero de control'!$U599)-('Tablero de control'!$Y599-'Tablero de control'!$U599))*100/('Tablero de control'!$S599-'Tablero de control'!$U599)
       )
     )
   )
)</f>
        <v>0</v>
      </c>
      <c r="AA599" s="254">
        <f>IF('Tablero de control'!$Z599&gt;100,100,'Tablero de control'!$Z599)</f>
        <v>0</v>
      </c>
      <c r="AB599" s="37" t="str">
        <f>IF(
  'Tablero de control'!$U599="NP",
  "NO PROGRAMADA",
  IF(
    OR('Tablero de control'!$Y599="",'Tablero de control'!$Z599&lt;=0),
    "SIN AVANCE",
    IF(
      'Tablero de control'!$Z599&lt;Parametros!$D$4*Parametros!$G$9,
      "MUY DEFICIENTE",
    IF(
      'Tablero de control'!$Z599&lt;Parametros!$D$4*Parametros!$G$8,
      "DEFICIENTE",
   IF(
      'Tablero de control'!$Z599&lt;Parametros!$D$4*Parametros!$G$7,
      "ACEPTABLE",
      IF(
        'Tablero de control'!$Z599&lt;Parametros!$D$4*Parametros!$G$6,
        "BUENO",
        IF(
          'Tablero de control'!$Z599&lt;Parametros!$D$4*Parametros!$G$5,
          "SATISFACTORIO",
          IF(
            'Tablero de control'!$Z599&gt;=Parametros!$D$4*Parametros!$G$4,
            "OPTIMO"
          )
        )
      )
    )
  )
)
)
)</f>
        <v>SIN AVANCE</v>
      </c>
    </row>
    <row r="600" spans="1:28" s="38" customFormat="1" ht="50.1" customHeight="1" x14ac:dyDescent="0.25">
      <c r="A600" s="286" t="s">
        <v>244</v>
      </c>
      <c r="B600" s="42" t="s">
        <v>266</v>
      </c>
      <c r="C600" s="42" t="s">
        <v>336</v>
      </c>
      <c r="D600" s="42" t="s">
        <v>368</v>
      </c>
      <c r="E600" s="42" t="s">
        <v>36</v>
      </c>
      <c r="F600" s="71">
        <v>0.65290000000000004</v>
      </c>
      <c r="G600" s="61">
        <v>0.7</v>
      </c>
      <c r="H600" s="83" t="s">
        <v>1906</v>
      </c>
      <c r="I600" s="61" t="s">
        <v>1929</v>
      </c>
      <c r="J600" s="273">
        <v>597</v>
      </c>
      <c r="K600" s="42" t="s">
        <v>1122</v>
      </c>
      <c r="L600" s="42">
        <v>4599015</v>
      </c>
      <c r="M600" s="42" t="s">
        <v>1506</v>
      </c>
      <c r="N600" s="42">
        <v>459901500</v>
      </c>
      <c r="O600" s="42" t="s">
        <v>1506</v>
      </c>
      <c r="P600" s="42" t="s">
        <v>2082</v>
      </c>
      <c r="Q600" s="42" t="s">
        <v>29</v>
      </c>
      <c r="R600" s="63" t="s">
        <v>1857</v>
      </c>
      <c r="S600" s="63">
        <v>2</v>
      </c>
      <c r="T600" s="63">
        <v>6</v>
      </c>
      <c r="U600" s="80">
        <v>1</v>
      </c>
      <c r="V600" s="63">
        <v>1</v>
      </c>
      <c r="W600" s="63">
        <v>1</v>
      </c>
      <c r="X600" s="63">
        <v>1</v>
      </c>
      <c r="Y600" s="243">
        <v>1</v>
      </c>
      <c r="Z600" s="245">
        <f>IF(
'Tablero de control'!$U600="NP",
 0,
  IF(
     'Tablero de control'!$Q600&lt;&gt;"Reducción",
     'Tablero de control'!$Y600*100/'Tablero de control'!$U600,
     IF(
       'Tablero de control'!$U600&gt;='Tablero de control'!$Y600,
       100,
       IF(
         'Tablero de control'!$S600&lt;='Tablero de control'!$Y600,
         0,
         (('Tablero de control'!$S600-'Tablero de control'!$U600)-('Tablero de control'!$Y600-'Tablero de control'!$U600))*100/('Tablero de control'!$S600-'Tablero de control'!$U600)
       )
     )
   )
)</f>
        <v>100</v>
      </c>
      <c r="AA600" s="254">
        <f>IF('Tablero de control'!$Z600&gt;100,100,'Tablero de control'!$Z600)</f>
        <v>100</v>
      </c>
      <c r="AB600" s="37" t="str">
        <f>IF(
  'Tablero de control'!$U600="NP",
  "NO PROGRAMADA",
  IF(
    OR('Tablero de control'!$Y600="",'Tablero de control'!$Z600&lt;=0),
    "SIN AVANCE",
    IF(
      'Tablero de control'!$Z600&lt;Parametros!$D$4*Parametros!$G$9,
      "MUY DEFICIENTE",
    IF(
      'Tablero de control'!$Z600&lt;Parametros!$D$4*Parametros!$G$8,
      "DEFICIENTE",
   IF(
      'Tablero de control'!$Z600&lt;Parametros!$D$4*Parametros!$G$7,
      "ACEPTABLE",
      IF(
        'Tablero de control'!$Z600&lt;Parametros!$D$4*Parametros!$G$6,
        "BUENO",
        IF(
          'Tablero de control'!$Z600&lt;Parametros!$D$4*Parametros!$G$5,
          "SATISFACTORIO",
          IF(
            'Tablero de control'!$Z600&gt;=Parametros!$D$4*Parametros!$G$4,
            "OPTIMO"
          )
        )
      )
    )
  )
)
)
)</f>
        <v>OPTIMO</v>
      </c>
    </row>
    <row r="601" spans="1:28" s="38" customFormat="1" ht="50.1" customHeight="1" x14ac:dyDescent="0.25">
      <c r="A601" s="286" t="s">
        <v>244</v>
      </c>
      <c r="B601" s="42" t="s">
        <v>266</v>
      </c>
      <c r="C601" s="42" t="s">
        <v>336</v>
      </c>
      <c r="D601" s="42" t="s">
        <v>368</v>
      </c>
      <c r="E601" s="42" t="s">
        <v>36</v>
      </c>
      <c r="F601" s="71">
        <v>0.65290000000000004</v>
      </c>
      <c r="G601" s="61">
        <v>0.7</v>
      </c>
      <c r="H601" s="83" t="s">
        <v>1906</v>
      </c>
      <c r="I601" s="61" t="s">
        <v>1929</v>
      </c>
      <c r="J601" s="273">
        <v>598</v>
      </c>
      <c r="K601" s="42" t="s">
        <v>1123</v>
      </c>
      <c r="L601" s="42">
        <v>4599009</v>
      </c>
      <c r="M601" s="42" t="s">
        <v>1507</v>
      </c>
      <c r="N601" s="42">
        <v>459900900</v>
      </c>
      <c r="O601" s="42" t="s">
        <v>1507</v>
      </c>
      <c r="P601" s="42" t="s">
        <v>2082</v>
      </c>
      <c r="Q601" s="42" t="s">
        <v>29</v>
      </c>
      <c r="R601" s="63" t="s">
        <v>1858</v>
      </c>
      <c r="S601" s="63">
        <v>0</v>
      </c>
      <c r="T601" s="63">
        <v>7</v>
      </c>
      <c r="U601" s="80">
        <v>1</v>
      </c>
      <c r="V601" s="63">
        <v>2</v>
      </c>
      <c r="W601" s="63">
        <v>2</v>
      </c>
      <c r="X601" s="63">
        <v>2</v>
      </c>
      <c r="Y601" s="243">
        <v>0</v>
      </c>
      <c r="Z601" s="245">
        <f>IF(
'Tablero de control'!$U601="NP",
 0,
  IF(
     'Tablero de control'!$Q601&lt;&gt;"Reducción",
     'Tablero de control'!$Y601*100/'Tablero de control'!$U601,
     IF(
       'Tablero de control'!$U601&gt;='Tablero de control'!$Y601,
       100,
       IF(
         'Tablero de control'!$S601&lt;='Tablero de control'!$Y601,
         0,
         (('Tablero de control'!$S601-'Tablero de control'!$U601)-('Tablero de control'!$Y601-'Tablero de control'!$U601))*100/('Tablero de control'!$S601-'Tablero de control'!$U601)
       )
     )
   )
)</f>
        <v>0</v>
      </c>
      <c r="AA601" s="254">
        <f>IF('Tablero de control'!$Z601&gt;100,100,'Tablero de control'!$Z601)</f>
        <v>0</v>
      </c>
      <c r="AB601" s="37" t="str">
        <f>IF(
  'Tablero de control'!$U601="NP",
  "NO PROGRAMADA",
  IF(
    OR('Tablero de control'!$Y601="",'Tablero de control'!$Z601&lt;=0),
    "SIN AVANCE",
    IF(
      'Tablero de control'!$Z601&lt;Parametros!$D$4*Parametros!$G$9,
      "MUY DEFICIENTE",
    IF(
      'Tablero de control'!$Z601&lt;Parametros!$D$4*Parametros!$G$8,
      "DEFICIENTE",
   IF(
      'Tablero de control'!$Z601&lt;Parametros!$D$4*Parametros!$G$7,
      "ACEPTABLE",
      IF(
        'Tablero de control'!$Z601&lt;Parametros!$D$4*Parametros!$G$6,
        "BUENO",
        IF(
          'Tablero de control'!$Z601&lt;Parametros!$D$4*Parametros!$G$5,
          "SATISFACTORIO",
          IF(
            'Tablero de control'!$Z601&gt;=Parametros!$D$4*Parametros!$G$4,
            "OPTIMO"
          )
        )
      )
    )
  )
)
)
)</f>
        <v>SIN AVANCE</v>
      </c>
    </row>
    <row r="602" spans="1:28" s="38" customFormat="1" ht="50.1" customHeight="1" x14ac:dyDescent="0.25">
      <c r="A602" s="286" t="s">
        <v>244</v>
      </c>
      <c r="B602" s="42" t="s">
        <v>266</v>
      </c>
      <c r="C602" s="42" t="s">
        <v>337</v>
      </c>
      <c r="D602" s="42" t="s">
        <v>368</v>
      </c>
      <c r="E602" s="42" t="s">
        <v>500</v>
      </c>
      <c r="F602" s="61">
        <v>0.73</v>
      </c>
      <c r="G602" s="61">
        <v>0.75</v>
      </c>
      <c r="H602" s="83" t="s">
        <v>1906</v>
      </c>
      <c r="I602" s="61" t="s">
        <v>1929</v>
      </c>
      <c r="J602" s="273">
        <v>599</v>
      </c>
      <c r="K602" s="42" t="s">
        <v>1124</v>
      </c>
      <c r="L602" s="42">
        <v>4599017</v>
      </c>
      <c r="M602" s="42" t="s">
        <v>129</v>
      </c>
      <c r="N602" s="42">
        <v>459901700</v>
      </c>
      <c r="O602" s="42" t="s">
        <v>1828</v>
      </c>
      <c r="P602" s="42" t="s">
        <v>2082</v>
      </c>
      <c r="Q602" s="42" t="s">
        <v>30</v>
      </c>
      <c r="R602" s="82" t="s">
        <v>1858</v>
      </c>
      <c r="S602" s="63">
        <v>1</v>
      </c>
      <c r="T602" s="114">
        <v>1</v>
      </c>
      <c r="U602" s="80">
        <v>1</v>
      </c>
      <c r="V602" s="114">
        <v>1</v>
      </c>
      <c r="W602" s="114">
        <v>1</v>
      </c>
      <c r="X602" s="114">
        <v>1</v>
      </c>
      <c r="Y602" s="243">
        <v>0.8</v>
      </c>
      <c r="Z602" s="245">
        <f>IF(
'Tablero de control'!$U602="NP",
 0,
  IF(
     'Tablero de control'!$Q602&lt;&gt;"Reducción",
     'Tablero de control'!$Y602*100/'Tablero de control'!$U602,
     IF(
       'Tablero de control'!$U602&gt;='Tablero de control'!$Y602,
       100,
       IF(
         'Tablero de control'!$S602&lt;='Tablero de control'!$Y602,
         0,
         (('Tablero de control'!$S602-'Tablero de control'!$U602)-('Tablero de control'!$Y602-'Tablero de control'!$U602))*100/('Tablero de control'!$S602-'Tablero de control'!$U602)
       )
     )
   )
)</f>
        <v>80</v>
      </c>
      <c r="AA602" s="254">
        <f>IF('Tablero de control'!$Z602&gt;100,100,'Tablero de control'!$Z602)</f>
        <v>80</v>
      </c>
      <c r="AB602" s="37" t="str">
        <f>IF(
  'Tablero de control'!$U602="NP",
  "NO PROGRAMADA",
  IF(
    OR('Tablero de control'!$Y602="",'Tablero de control'!$Z602&lt;=0),
    "SIN AVANCE",
    IF(
      'Tablero de control'!$Z602&lt;Parametros!$D$4*Parametros!$G$9,
      "MUY DEFICIENTE",
    IF(
      'Tablero de control'!$Z602&lt;Parametros!$D$4*Parametros!$G$8,
      "DEFICIENTE",
   IF(
      'Tablero de control'!$Z602&lt;Parametros!$D$4*Parametros!$G$7,
      "ACEPTABLE",
      IF(
        'Tablero de control'!$Z602&lt;Parametros!$D$4*Parametros!$G$6,
        "BUENO",
        IF(
          'Tablero de control'!$Z602&lt;Parametros!$D$4*Parametros!$G$5,
          "SATISFACTORIO",
          IF(
            'Tablero de control'!$Z602&gt;=Parametros!$D$4*Parametros!$G$4,
            "OPTIMO"
          )
        )
      )
    )
  )
)
)
)</f>
        <v>BUENO</v>
      </c>
    </row>
    <row r="603" spans="1:28" s="38" customFormat="1" ht="50.1" customHeight="1" x14ac:dyDescent="0.25">
      <c r="A603" s="286" t="s">
        <v>244</v>
      </c>
      <c r="B603" s="42" t="s">
        <v>266</v>
      </c>
      <c r="C603" s="42" t="s">
        <v>337</v>
      </c>
      <c r="D603" s="42" t="s">
        <v>368</v>
      </c>
      <c r="E603" s="42" t="s">
        <v>500</v>
      </c>
      <c r="F603" s="61">
        <v>0.73</v>
      </c>
      <c r="G603" s="61">
        <v>0.75</v>
      </c>
      <c r="H603" s="83" t="s">
        <v>1906</v>
      </c>
      <c r="I603" s="61" t="s">
        <v>1929</v>
      </c>
      <c r="J603" s="273">
        <v>600</v>
      </c>
      <c r="K603" s="42" t="s">
        <v>1125</v>
      </c>
      <c r="L603" s="42" t="s">
        <v>1508</v>
      </c>
      <c r="M603" s="42" t="s">
        <v>82</v>
      </c>
      <c r="N603" s="42">
        <v>459902101</v>
      </c>
      <c r="O603" s="42" t="s">
        <v>1829</v>
      </c>
      <c r="P603" s="42" t="s">
        <v>2082</v>
      </c>
      <c r="Q603" s="42" t="s">
        <v>30</v>
      </c>
      <c r="R603" s="63" t="s">
        <v>1858</v>
      </c>
      <c r="S603" s="63">
        <v>0</v>
      </c>
      <c r="T603" s="63">
        <v>1</v>
      </c>
      <c r="U603" s="80">
        <v>1</v>
      </c>
      <c r="V603" s="63">
        <v>1</v>
      </c>
      <c r="W603" s="63">
        <v>1</v>
      </c>
      <c r="X603" s="63">
        <v>1</v>
      </c>
      <c r="Y603" s="243">
        <v>0.6</v>
      </c>
      <c r="Z603" s="245">
        <f>IF(
'Tablero de control'!$U603="NP",
 0,
  IF(
     'Tablero de control'!$Q603&lt;&gt;"Reducción",
     'Tablero de control'!$Y603*100/'Tablero de control'!$U603,
     IF(
       'Tablero de control'!$U603&gt;='Tablero de control'!$Y603,
       100,
       IF(
         'Tablero de control'!$S603&lt;='Tablero de control'!$Y603,
         0,
         (('Tablero de control'!$S603-'Tablero de control'!$U603)-('Tablero de control'!$Y603-'Tablero de control'!$U603))*100/('Tablero de control'!$S603-'Tablero de control'!$U603)
       )
     )
   )
)</f>
        <v>60</v>
      </c>
      <c r="AA603" s="254">
        <f>IF('Tablero de control'!$Z603&gt;100,100,'Tablero de control'!$Z603)</f>
        <v>60</v>
      </c>
      <c r="AB603" s="37" t="str">
        <f>IF(
  'Tablero de control'!$U603="NP",
  "NO PROGRAMADA",
  IF(
    OR('Tablero de control'!$Y603="",'Tablero de control'!$Z603&lt;=0),
    "SIN AVANCE",
    IF(
      'Tablero de control'!$Z603&lt;Parametros!$D$4*Parametros!$G$9,
      "MUY DEFICIENTE",
    IF(
      'Tablero de control'!$Z603&lt;Parametros!$D$4*Parametros!$G$8,
      "DEFICIENTE",
   IF(
      'Tablero de control'!$Z603&lt;Parametros!$D$4*Parametros!$G$7,
      "ACEPTABLE",
      IF(
        'Tablero de control'!$Z603&lt;Parametros!$D$4*Parametros!$G$6,
        "BUENO",
        IF(
          'Tablero de control'!$Z603&lt;Parametros!$D$4*Parametros!$G$5,
          "SATISFACTORIO",
          IF(
            'Tablero de control'!$Z603&gt;=Parametros!$D$4*Parametros!$G$4,
            "OPTIMO"
          )
        )
      )
    )
  )
)
)
)</f>
        <v>ACEPTABLE</v>
      </c>
    </row>
    <row r="604" spans="1:28" s="38" customFormat="1" ht="50.1" customHeight="1" x14ac:dyDescent="0.25">
      <c r="A604" s="286" t="s">
        <v>244</v>
      </c>
      <c r="B604" s="42" t="s">
        <v>266</v>
      </c>
      <c r="C604" s="42" t="s">
        <v>337</v>
      </c>
      <c r="D604" s="42" t="s">
        <v>368</v>
      </c>
      <c r="E604" s="42" t="s">
        <v>500</v>
      </c>
      <c r="F604" s="61">
        <v>0.73</v>
      </c>
      <c r="G604" s="61">
        <v>0.75</v>
      </c>
      <c r="H604" s="83" t="s">
        <v>1906</v>
      </c>
      <c r="I604" s="61" t="s">
        <v>1929</v>
      </c>
      <c r="J604" s="273">
        <v>601</v>
      </c>
      <c r="K604" s="42" t="s">
        <v>1126</v>
      </c>
      <c r="L604" s="42" t="s">
        <v>1509</v>
      </c>
      <c r="M604" s="42" t="s">
        <v>55</v>
      </c>
      <c r="N604" s="42">
        <v>459900100</v>
      </c>
      <c r="O604" s="42" t="s">
        <v>171</v>
      </c>
      <c r="P604" s="42" t="s">
        <v>2083</v>
      </c>
      <c r="Q604" s="42" t="s">
        <v>30</v>
      </c>
      <c r="R604" s="82" t="s">
        <v>1858</v>
      </c>
      <c r="S604" s="63">
        <v>0.5</v>
      </c>
      <c r="T604" s="63">
        <v>0.89999999999999991</v>
      </c>
      <c r="U604" s="80">
        <v>0.1</v>
      </c>
      <c r="V604" s="63">
        <v>0.1</v>
      </c>
      <c r="W604" s="63">
        <v>0.1</v>
      </c>
      <c r="X604" s="63">
        <v>0.1</v>
      </c>
      <c r="Y604" s="243">
        <v>0.1</v>
      </c>
      <c r="Z604" s="245">
        <f>IF(
'Tablero de control'!$U604="NP",
 0,
  IF(
     'Tablero de control'!$Q604&lt;&gt;"Reducción",
     'Tablero de control'!$Y604*100/'Tablero de control'!$U604,
     IF(
       'Tablero de control'!$U604&gt;='Tablero de control'!$Y604,
       100,
       IF(
         'Tablero de control'!$S604&lt;='Tablero de control'!$Y604,
         0,
         (('Tablero de control'!$S604-'Tablero de control'!$U604)-('Tablero de control'!$Y604-'Tablero de control'!$U604))*100/('Tablero de control'!$S604-'Tablero de control'!$U604)
       )
     )
   )
)</f>
        <v>100</v>
      </c>
      <c r="AA604" s="254">
        <f>IF('Tablero de control'!$Z604&gt;100,100,'Tablero de control'!$Z604)</f>
        <v>100</v>
      </c>
      <c r="AB604" s="37" t="str">
        <f>IF(
  'Tablero de control'!$U604="NP",
  "NO PROGRAMADA",
  IF(
    OR('Tablero de control'!$Y604="",'Tablero de control'!$Z604&lt;=0),
    "SIN AVANCE",
    IF(
      'Tablero de control'!$Z604&lt;Parametros!$D$4*Parametros!$G$9,
      "MUY DEFICIENTE",
    IF(
      'Tablero de control'!$Z604&lt;Parametros!$D$4*Parametros!$G$8,
      "DEFICIENTE",
   IF(
      'Tablero de control'!$Z604&lt;Parametros!$D$4*Parametros!$G$7,
      "ACEPTABLE",
      IF(
        'Tablero de control'!$Z604&lt;Parametros!$D$4*Parametros!$G$6,
        "BUENO",
        IF(
          'Tablero de control'!$Z604&lt;Parametros!$D$4*Parametros!$G$5,
          "SATISFACTORIO",
          IF(
            'Tablero de control'!$Z604&gt;=Parametros!$D$4*Parametros!$G$4,
            "OPTIMO"
          )
        )
      )
    )
  )
)
)
)</f>
        <v>OPTIMO</v>
      </c>
    </row>
    <row r="605" spans="1:28" s="38" customFormat="1" ht="60" customHeight="1" x14ac:dyDescent="0.25">
      <c r="A605" s="286" t="s">
        <v>244</v>
      </c>
      <c r="B605" s="42" t="s">
        <v>266</v>
      </c>
      <c r="C605" s="42" t="s">
        <v>337</v>
      </c>
      <c r="D605" s="42" t="s">
        <v>368</v>
      </c>
      <c r="E605" s="42" t="s">
        <v>500</v>
      </c>
      <c r="F605" s="61">
        <v>0.73</v>
      </c>
      <c r="G605" s="61">
        <v>0.75</v>
      </c>
      <c r="H605" s="83" t="s">
        <v>1906</v>
      </c>
      <c r="I605" s="61" t="s">
        <v>1929</v>
      </c>
      <c r="J605" s="273">
        <v>602</v>
      </c>
      <c r="K605" s="42" t="s">
        <v>1127</v>
      </c>
      <c r="L605" s="257">
        <v>4599017</v>
      </c>
      <c r="M605" s="253" t="s">
        <v>129</v>
      </c>
      <c r="N605" s="42">
        <v>450201802</v>
      </c>
      <c r="O605" s="42" t="s">
        <v>1830</v>
      </c>
      <c r="P605" s="42" t="s">
        <v>2084</v>
      </c>
      <c r="Q605" s="42" t="s">
        <v>30</v>
      </c>
      <c r="R605" s="82" t="s">
        <v>1858</v>
      </c>
      <c r="S605" s="92">
        <v>0</v>
      </c>
      <c r="T605" s="92">
        <v>1</v>
      </c>
      <c r="U605" s="81" t="s">
        <v>10</v>
      </c>
      <c r="V605" s="81" t="s">
        <v>10</v>
      </c>
      <c r="W605" s="92">
        <v>1</v>
      </c>
      <c r="X605" s="92">
        <v>1</v>
      </c>
      <c r="Y605" s="243">
        <v>0.5</v>
      </c>
      <c r="Z605" s="245">
        <f>IF(
'Tablero de control'!$U605="NP",
 0,
  IF(
     'Tablero de control'!$Q605&lt;&gt;"Reducción",
     'Tablero de control'!$Y605*100/'Tablero de control'!$U605,
     IF(
       'Tablero de control'!$U605&gt;='Tablero de control'!$Y605,
       100,
       IF(
         'Tablero de control'!$S605&lt;='Tablero de control'!$Y605,
         0,
         (('Tablero de control'!$S605-'Tablero de control'!$U605)-('Tablero de control'!$Y605-'Tablero de control'!$U605))*100/('Tablero de control'!$S605-'Tablero de control'!$U605)
       )
     )
   )
)</f>
        <v>0</v>
      </c>
      <c r="AA605" s="254">
        <f>IF('Tablero de control'!$Z605&gt;100,100,'Tablero de control'!$Z605)</f>
        <v>0</v>
      </c>
      <c r="AB605" s="37" t="str">
        <f>IF(
  'Tablero de control'!$U605="NP",
  "NO PROGRAMADA",
  IF(
    OR('Tablero de control'!$Y605="",'Tablero de control'!$Z605&lt;=0),
    "SIN AVANCE",
    IF(
      'Tablero de control'!$Z605&lt;Parametros!$D$4*Parametros!$G$9,
      "MUY DEFICIENTE",
    IF(
      'Tablero de control'!$Z605&lt;Parametros!$D$4*Parametros!$G$8,
      "DEFICIENTE",
   IF(
      'Tablero de control'!$Z605&lt;Parametros!$D$4*Parametros!$G$7,
      "ACEPTABLE",
      IF(
        'Tablero de control'!$Z605&lt;Parametros!$D$4*Parametros!$G$6,
        "BUENO",
        IF(
          'Tablero de control'!$Z605&lt;Parametros!$D$4*Parametros!$G$5,
          "SATISFACTORIO",
          IF(
            'Tablero de control'!$Z605&gt;=Parametros!$D$4*Parametros!$G$4,
            "OPTIMO"
          )
        )
      )
    )
  )
)
)
)</f>
        <v>NO PROGRAMADA</v>
      </c>
    </row>
    <row r="606" spans="1:28" s="38" customFormat="1" ht="60" customHeight="1" x14ac:dyDescent="0.25">
      <c r="A606" s="286" t="s">
        <v>244</v>
      </c>
      <c r="B606" s="42" t="s">
        <v>266</v>
      </c>
      <c r="C606" s="42" t="s">
        <v>337</v>
      </c>
      <c r="D606" s="42" t="s">
        <v>368</v>
      </c>
      <c r="E606" s="42" t="s">
        <v>500</v>
      </c>
      <c r="F606" s="61">
        <v>0.73</v>
      </c>
      <c r="G606" s="61">
        <v>0.75</v>
      </c>
      <c r="H606" s="83" t="s">
        <v>1906</v>
      </c>
      <c r="I606" s="61" t="s">
        <v>1929</v>
      </c>
      <c r="J606" s="273">
        <v>603</v>
      </c>
      <c r="K606" s="42" t="s">
        <v>1128</v>
      </c>
      <c r="L606" s="42">
        <v>4599023</v>
      </c>
      <c r="M606" s="42" t="s">
        <v>160</v>
      </c>
      <c r="N606" s="42">
        <v>459902300</v>
      </c>
      <c r="O606" s="42" t="s">
        <v>7</v>
      </c>
      <c r="P606" s="42" t="s">
        <v>2085</v>
      </c>
      <c r="Q606" s="42" t="s">
        <v>30</v>
      </c>
      <c r="R606" s="82" t="s">
        <v>1858</v>
      </c>
      <c r="S606" s="76">
        <v>1</v>
      </c>
      <c r="T606" s="76">
        <v>1</v>
      </c>
      <c r="U606" s="80">
        <v>1</v>
      </c>
      <c r="V606" s="76">
        <v>1</v>
      </c>
      <c r="W606" s="76">
        <v>1</v>
      </c>
      <c r="X606" s="76">
        <v>1</v>
      </c>
      <c r="Y606" s="243">
        <v>0.8</v>
      </c>
      <c r="Z606" s="245">
        <f>IF(
'Tablero de control'!$U606="NP",
 0,
  IF(
     'Tablero de control'!$Q606&lt;&gt;"Reducción",
     'Tablero de control'!$Y606*100/'Tablero de control'!$U606,
     IF(
       'Tablero de control'!$U606&gt;='Tablero de control'!$Y606,
       100,
       IF(
         'Tablero de control'!$S606&lt;='Tablero de control'!$Y606,
         0,
         (('Tablero de control'!$S606-'Tablero de control'!$U606)-('Tablero de control'!$Y606-'Tablero de control'!$U606))*100/('Tablero de control'!$S606-'Tablero de control'!$U606)
       )
     )
   )
)</f>
        <v>80</v>
      </c>
      <c r="AA606" s="254">
        <f>IF('Tablero de control'!$Z606&gt;100,100,'Tablero de control'!$Z606)</f>
        <v>80</v>
      </c>
      <c r="AB606" s="37" t="str">
        <f>IF(
  'Tablero de control'!$U606="NP",
  "NO PROGRAMADA",
  IF(
    OR('Tablero de control'!$Y606="",'Tablero de control'!$Z606&lt;=0),
    "SIN AVANCE",
    IF(
      'Tablero de control'!$Z606&lt;Parametros!$D$4*Parametros!$G$9,
      "MUY DEFICIENTE",
    IF(
      'Tablero de control'!$Z606&lt;Parametros!$D$4*Parametros!$G$8,
      "DEFICIENTE",
   IF(
      'Tablero de control'!$Z606&lt;Parametros!$D$4*Parametros!$G$7,
      "ACEPTABLE",
      IF(
        'Tablero de control'!$Z606&lt;Parametros!$D$4*Parametros!$G$6,
        "BUENO",
        IF(
          'Tablero de control'!$Z606&lt;Parametros!$D$4*Parametros!$G$5,
          "SATISFACTORIO",
          IF(
            'Tablero de control'!$Z606&gt;=Parametros!$D$4*Parametros!$G$4,
            "OPTIMO"
          )
        )
      )
    )
  )
)
)
)</f>
        <v>BUENO</v>
      </c>
    </row>
    <row r="607" spans="1:28" s="38" customFormat="1" ht="60" customHeight="1" x14ac:dyDescent="0.25">
      <c r="A607" s="286" t="s">
        <v>244</v>
      </c>
      <c r="B607" s="42" t="s">
        <v>266</v>
      </c>
      <c r="C607" s="42" t="s">
        <v>337</v>
      </c>
      <c r="D607" s="42" t="s">
        <v>368</v>
      </c>
      <c r="E607" s="42" t="s">
        <v>500</v>
      </c>
      <c r="F607" s="61">
        <v>0.73</v>
      </c>
      <c r="G607" s="61">
        <v>0.75</v>
      </c>
      <c r="H607" s="83" t="s">
        <v>1906</v>
      </c>
      <c r="I607" s="61" t="s">
        <v>1929</v>
      </c>
      <c r="J607" s="273">
        <v>604</v>
      </c>
      <c r="K607" s="42" t="s">
        <v>1129</v>
      </c>
      <c r="L607" s="257">
        <v>4599023</v>
      </c>
      <c r="M607" s="253" t="s">
        <v>69</v>
      </c>
      <c r="N607" s="42">
        <v>450203901</v>
      </c>
      <c r="O607" s="42" t="s">
        <v>1831</v>
      </c>
      <c r="P607" s="42" t="s">
        <v>2084</v>
      </c>
      <c r="Q607" s="42" t="s">
        <v>30</v>
      </c>
      <c r="R607" s="82" t="s">
        <v>1858</v>
      </c>
      <c r="S607" s="76">
        <v>1</v>
      </c>
      <c r="T607" s="76">
        <v>1</v>
      </c>
      <c r="U607" s="80">
        <v>1</v>
      </c>
      <c r="V607" s="76">
        <v>1</v>
      </c>
      <c r="W607" s="76">
        <v>1</v>
      </c>
      <c r="X607" s="76">
        <v>1</v>
      </c>
      <c r="Y607" s="243">
        <v>1</v>
      </c>
      <c r="Z607" s="245">
        <f>IF(
'Tablero de control'!$U607="NP",
 0,
  IF(
     'Tablero de control'!$Q607&lt;&gt;"Reducción",
     'Tablero de control'!$Y607*100/'Tablero de control'!$U607,
     IF(
       'Tablero de control'!$U607&gt;='Tablero de control'!$Y607,
       100,
       IF(
         'Tablero de control'!$S607&lt;='Tablero de control'!$Y607,
         0,
         (('Tablero de control'!$S607-'Tablero de control'!$U607)-('Tablero de control'!$Y607-'Tablero de control'!$U607))*100/('Tablero de control'!$S607-'Tablero de control'!$U607)
       )
     )
   )
)</f>
        <v>100</v>
      </c>
      <c r="AA607" s="254">
        <f>IF('Tablero de control'!$Z607&gt;100,100,'Tablero de control'!$Z607)</f>
        <v>100</v>
      </c>
      <c r="AB607" s="37" t="str">
        <f>IF(
  'Tablero de control'!$U607="NP",
  "NO PROGRAMADA",
  IF(
    OR('Tablero de control'!$Y607="",'Tablero de control'!$Z607&lt;=0),
    "SIN AVANCE",
    IF(
      'Tablero de control'!$Z607&lt;Parametros!$D$4*Parametros!$G$9,
      "MUY DEFICIENTE",
    IF(
      'Tablero de control'!$Z607&lt;Parametros!$D$4*Parametros!$G$8,
      "DEFICIENTE",
   IF(
      'Tablero de control'!$Z607&lt;Parametros!$D$4*Parametros!$G$7,
      "ACEPTABLE",
      IF(
        'Tablero de control'!$Z607&lt;Parametros!$D$4*Parametros!$G$6,
        "BUENO",
        IF(
          'Tablero de control'!$Z607&lt;Parametros!$D$4*Parametros!$G$5,
          "SATISFACTORIO",
          IF(
            'Tablero de control'!$Z607&gt;=Parametros!$D$4*Parametros!$G$4,
            "OPTIMO"
          )
        )
      )
    )
  )
)
)
)</f>
        <v>OPTIMO</v>
      </c>
    </row>
    <row r="608" spans="1:28" s="38" customFormat="1" ht="60" customHeight="1" x14ac:dyDescent="0.25">
      <c r="A608" s="286" t="s">
        <v>244</v>
      </c>
      <c r="B608" s="42" t="s">
        <v>266</v>
      </c>
      <c r="C608" s="42" t="s">
        <v>337</v>
      </c>
      <c r="D608" s="42" t="s">
        <v>368</v>
      </c>
      <c r="E608" s="42" t="s">
        <v>500</v>
      </c>
      <c r="F608" s="61">
        <v>0.73</v>
      </c>
      <c r="G608" s="61">
        <v>0.75</v>
      </c>
      <c r="H608" s="83" t="s">
        <v>1906</v>
      </c>
      <c r="I608" s="61" t="s">
        <v>1929</v>
      </c>
      <c r="J608" s="273">
        <v>605</v>
      </c>
      <c r="K608" s="42" t="s">
        <v>1130</v>
      </c>
      <c r="L608" s="42" t="s">
        <v>1510</v>
      </c>
      <c r="M608" s="42" t="s">
        <v>72</v>
      </c>
      <c r="N608" s="42">
        <v>459903200</v>
      </c>
      <c r="O608" s="42" t="s">
        <v>162</v>
      </c>
      <c r="P608" s="42" t="s">
        <v>2084</v>
      </c>
      <c r="Q608" s="42" t="s">
        <v>30</v>
      </c>
      <c r="R608" s="82" t="s">
        <v>1858</v>
      </c>
      <c r="S608" s="76">
        <v>1</v>
      </c>
      <c r="T608" s="76">
        <v>1</v>
      </c>
      <c r="U608" s="80">
        <v>1</v>
      </c>
      <c r="V608" s="76">
        <v>1</v>
      </c>
      <c r="W608" s="76">
        <v>1</v>
      </c>
      <c r="X608" s="76">
        <v>1</v>
      </c>
      <c r="Y608" s="243">
        <v>0.3</v>
      </c>
      <c r="Z608" s="245">
        <f>IF(
'Tablero de control'!$U608="NP",
 0,
  IF(
     'Tablero de control'!$Q608&lt;&gt;"Reducción",
     'Tablero de control'!$Y608*100/'Tablero de control'!$U608,
     IF(
       'Tablero de control'!$U608&gt;='Tablero de control'!$Y608,
       100,
       IF(
         'Tablero de control'!$S608&lt;='Tablero de control'!$Y608,
         0,
         (('Tablero de control'!$S608-'Tablero de control'!$U608)-('Tablero de control'!$Y608-'Tablero de control'!$U608))*100/('Tablero de control'!$S608-'Tablero de control'!$U608)
       )
     )
   )
)</f>
        <v>30</v>
      </c>
      <c r="AA608" s="254">
        <f>IF('Tablero de control'!$Z608&gt;100,100,'Tablero de control'!$Z608)</f>
        <v>30</v>
      </c>
      <c r="AB608" s="37" t="str">
        <f>IF(
  'Tablero de control'!$U608="NP",
  "NO PROGRAMADA",
  IF(
    OR('Tablero de control'!$Y608="",'Tablero de control'!$Z608&lt;=0),
    "SIN AVANCE",
    IF(
      'Tablero de control'!$Z608&lt;Parametros!$D$4*Parametros!$G$9,
      "MUY DEFICIENTE",
    IF(
      'Tablero de control'!$Z608&lt;Parametros!$D$4*Parametros!$G$8,
      "DEFICIENTE",
   IF(
      'Tablero de control'!$Z608&lt;Parametros!$D$4*Parametros!$G$7,
      "ACEPTABLE",
      IF(
        'Tablero de control'!$Z608&lt;Parametros!$D$4*Parametros!$G$6,
        "BUENO",
        IF(
          'Tablero de control'!$Z608&lt;Parametros!$D$4*Parametros!$G$5,
          "SATISFACTORIO",
          IF(
            'Tablero de control'!$Z608&gt;=Parametros!$D$4*Parametros!$G$4,
            "OPTIMO"
          )
        )
      )
    )
  )
)
)
)</f>
        <v>MUY DEFICIENTE</v>
      </c>
    </row>
    <row r="609" spans="1:28" s="38" customFormat="1" ht="60" customHeight="1" x14ac:dyDescent="0.25">
      <c r="A609" s="286" t="s">
        <v>244</v>
      </c>
      <c r="B609" s="42" t="s">
        <v>267</v>
      </c>
      <c r="C609" s="42" t="s">
        <v>338</v>
      </c>
      <c r="D609" s="42" t="s">
        <v>369</v>
      </c>
      <c r="E609" s="42" t="s">
        <v>501</v>
      </c>
      <c r="F609" s="43">
        <v>46.59</v>
      </c>
      <c r="G609" s="43">
        <v>50.59</v>
      </c>
      <c r="H609" s="83" t="s">
        <v>1906</v>
      </c>
      <c r="I609" s="43" t="s">
        <v>1976</v>
      </c>
      <c r="J609" s="273">
        <v>606</v>
      </c>
      <c r="K609" s="42" t="s">
        <v>1131</v>
      </c>
      <c r="L609" s="42" t="s">
        <v>1511</v>
      </c>
      <c r="M609" s="42" t="s">
        <v>50</v>
      </c>
      <c r="N609" s="42">
        <v>459901800</v>
      </c>
      <c r="O609" s="42" t="s">
        <v>102</v>
      </c>
      <c r="P609" s="42" t="s">
        <v>2086</v>
      </c>
      <c r="Q609" s="42" t="s">
        <v>29</v>
      </c>
      <c r="R609" s="63" t="s">
        <v>1857</v>
      </c>
      <c r="S609" s="74">
        <v>4273</v>
      </c>
      <c r="T609" s="74">
        <v>4393</v>
      </c>
      <c r="U609" s="80">
        <v>4303</v>
      </c>
      <c r="V609" s="74">
        <v>4333</v>
      </c>
      <c r="W609" s="74">
        <v>4363</v>
      </c>
      <c r="X609" s="74">
        <v>4393</v>
      </c>
      <c r="Y609" s="243">
        <v>5738</v>
      </c>
      <c r="Z609" s="245">
        <f>IF(
'Tablero de control'!$U609="NP",
 0,
  IF(
     'Tablero de control'!$Q609&lt;&gt;"Reducción",
     'Tablero de control'!$Y609*100/'Tablero de control'!$U609,
     IF(
       'Tablero de control'!$U609&gt;='Tablero de control'!$Y609,
       100,
       IF(
         'Tablero de control'!$S609&lt;='Tablero de control'!$Y609,
         0,
         (('Tablero de control'!$S609-'Tablero de control'!$U609)-('Tablero de control'!$Y609-'Tablero de control'!$U609))*100/('Tablero de control'!$S609-'Tablero de control'!$U609)
       )
     )
   )
)</f>
        <v>133.34882640018591</v>
      </c>
      <c r="AA609" s="254">
        <f>IF('Tablero de control'!$Z609&gt;100,100,'Tablero de control'!$Z609)</f>
        <v>100</v>
      </c>
      <c r="AB609" s="37" t="str">
        <f>IF(
  'Tablero de control'!$U609="NP",
  "NO PROGRAMADA",
  IF(
    OR('Tablero de control'!$Y609="",'Tablero de control'!$Z609&lt;=0),
    "SIN AVANCE",
    IF(
      'Tablero de control'!$Z609&lt;Parametros!$D$4*Parametros!$G$9,
      "MUY DEFICIENTE",
    IF(
      'Tablero de control'!$Z609&lt;Parametros!$D$4*Parametros!$G$8,
      "DEFICIENTE",
   IF(
      'Tablero de control'!$Z609&lt;Parametros!$D$4*Parametros!$G$7,
      "ACEPTABLE",
      IF(
        'Tablero de control'!$Z609&lt;Parametros!$D$4*Parametros!$G$6,
        "BUENO",
        IF(
          'Tablero de control'!$Z609&lt;Parametros!$D$4*Parametros!$G$5,
          "SATISFACTORIO",
          IF(
            'Tablero de control'!$Z609&gt;=Parametros!$D$4*Parametros!$G$4,
            "OPTIMO"
          )
        )
      )
    )
  )
)
)
)</f>
        <v>OPTIMO</v>
      </c>
    </row>
    <row r="610" spans="1:28" s="38" customFormat="1" ht="51" customHeight="1" x14ac:dyDescent="0.25">
      <c r="A610" s="286" t="s">
        <v>244</v>
      </c>
      <c r="B610" s="42" t="s">
        <v>267</v>
      </c>
      <c r="C610" s="42" t="s">
        <v>338</v>
      </c>
      <c r="D610" s="42" t="s">
        <v>369</v>
      </c>
      <c r="E610" s="42" t="s">
        <v>501</v>
      </c>
      <c r="F610" s="43">
        <v>46.59</v>
      </c>
      <c r="G610" s="43">
        <v>50.59</v>
      </c>
      <c r="H610" s="83" t="s">
        <v>1906</v>
      </c>
      <c r="I610" s="43" t="s">
        <v>1976</v>
      </c>
      <c r="J610" s="273">
        <v>607</v>
      </c>
      <c r="K610" s="42" t="s">
        <v>1132</v>
      </c>
      <c r="L610" s="42" t="s">
        <v>1512</v>
      </c>
      <c r="M610" s="42" t="s">
        <v>83</v>
      </c>
      <c r="N610" s="42">
        <v>459902900</v>
      </c>
      <c r="O610" s="42" t="s">
        <v>104</v>
      </c>
      <c r="P610" s="42" t="s">
        <v>2086</v>
      </c>
      <c r="Q610" s="42" t="s">
        <v>29</v>
      </c>
      <c r="R610" s="78" t="s">
        <v>1857</v>
      </c>
      <c r="S610" s="132">
        <v>64062</v>
      </c>
      <c r="T610" s="132">
        <v>52069</v>
      </c>
      <c r="U610" s="80">
        <v>61062</v>
      </c>
      <c r="V610" s="132">
        <v>58062</v>
      </c>
      <c r="W610" s="132">
        <v>55062</v>
      </c>
      <c r="X610" s="132">
        <v>52062</v>
      </c>
      <c r="Y610" s="274">
        <v>63673</v>
      </c>
      <c r="Z610" s="245">
        <f>IF(
'Tablero de control'!$U610="NP",
 0,
  IF(
     'Tablero de control'!$Q610&lt;&gt;"Reducción",
     'Tablero de control'!$Y610*100/'Tablero de control'!$U610,
     IF(
       'Tablero de control'!$U610&gt;='Tablero de control'!$Y610,
       100,
       IF(
         'Tablero de control'!$S610&lt;='Tablero de control'!$Y610,
         0,
         (('Tablero de control'!$S610-'Tablero de control'!$U610)-('Tablero de control'!$Y610-'Tablero de control'!$U610))*100/('Tablero de control'!$S610-'Tablero de control'!$U610)
       )
     )
   )
)</f>
        <v>104.27598178900135</v>
      </c>
      <c r="AA610" s="254">
        <f>IF('Tablero de control'!$Z610&gt;100,100,'Tablero de control'!$Z610)</f>
        <v>100</v>
      </c>
      <c r="AB610" s="37" t="str">
        <f>IF(
  'Tablero de control'!$U610="NP",
  "NO PROGRAMADA",
  IF(
    OR('Tablero de control'!$Y610="",'Tablero de control'!$Z610&lt;=0),
    "SIN AVANCE",
    IF(
      'Tablero de control'!$Z610&lt;Parametros!$D$4*Parametros!$G$9,
      "MUY DEFICIENTE",
    IF(
      'Tablero de control'!$Z610&lt;Parametros!$D$4*Parametros!$G$8,
      "DEFICIENTE",
   IF(
      'Tablero de control'!$Z610&lt;Parametros!$D$4*Parametros!$G$7,
      "ACEPTABLE",
      IF(
        'Tablero de control'!$Z610&lt;Parametros!$D$4*Parametros!$G$6,
        "BUENO",
        IF(
          'Tablero de control'!$Z610&lt;Parametros!$D$4*Parametros!$G$5,
          "SATISFACTORIO",
          IF(
            'Tablero de control'!$Z610&gt;=Parametros!$D$4*Parametros!$G$4,
            "OPTIMO"
          )
        )
      )
    )
  )
)
)
)</f>
        <v>OPTIMO</v>
      </c>
    </row>
    <row r="611" spans="1:28" s="38" customFormat="1" ht="51" customHeight="1" x14ac:dyDescent="0.25">
      <c r="A611" s="286" t="s">
        <v>244</v>
      </c>
      <c r="B611" s="42" t="s">
        <v>267</v>
      </c>
      <c r="C611" s="42" t="s">
        <v>338</v>
      </c>
      <c r="D611" s="42" t="s">
        <v>369</v>
      </c>
      <c r="E611" s="42" t="s">
        <v>501</v>
      </c>
      <c r="F611" s="43">
        <v>46.59</v>
      </c>
      <c r="G611" s="43">
        <v>50.59</v>
      </c>
      <c r="H611" s="83" t="s">
        <v>1906</v>
      </c>
      <c r="I611" s="43" t="s">
        <v>1976</v>
      </c>
      <c r="J611" s="273">
        <v>608</v>
      </c>
      <c r="K611" s="42" t="s">
        <v>1133</v>
      </c>
      <c r="L611" s="42" t="s">
        <v>1513</v>
      </c>
      <c r="M611" s="42" t="s">
        <v>91</v>
      </c>
      <c r="N611" s="42">
        <v>459900201</v>
      </c>
      <c r="O611" s="42" t="s">
        <v>1832</v>
      </c>
      <c r="P611" s="42" t="s">
        <v>2086</v>
      </c>
      <c r="Q611" s="42" t="s">
        <v>29</v>
      </c>
      <c r="R611" s="63" t="s">
        <v>1857</v>
      </c>
      <c r="S611" s="74">
        <v>260939</v>
      </c>
      <c r="T611" s="74">
        <v>347719</v>
      </c>
      <c r="U611" s="80">
        <v>300373</v>
      </c>
      <c r="V611" s="74">
        <v>315391</v>
      </c>
      <c r="W611" s="74">
        <v>331161</v>
      </c>
      <c r="X611" s="74">
        <v>347719</v>
      </c>
      <c r="Y611" s="243">
        <v>293757</v>
      </c>
      <c r="Z611" s="245">
        <f>IF(
'Tablero de control'!$U611="NP",
 0,
  IF(
     'Tablero de control'!$Q611&lt;&gt;"Reducción",
     'Tablero de control'!$Y611*100/'Tablero de control'!$U611,
     IF(
       'Tablero de control'!$U611&gt;='Tablero de control'!$Y611,
       100,
       IF(
         'Tablero de control'!$S611&lt;='Tablero de control'!$Y611,
         0,
         (('Tablero de control'!$S611-'Tablero de control'!$U611)-('Tablero de control'!$Y611-'Tablero de control'!$U611))*100/('Tablero de control'!$S611-'Tablero de control'!$U611)
       )
     )
   )
)</f>
        <v>97.797405226168792</v>
      </c>
      <c r="AA611" s="254">
        <f>IF('Tablero de control'!$Z611&gt;100,100,'Tablero de control'!$Z611)</f>
        <v>97.797405226168792</v>
      </c>
      <c r="AB611" s="37" t="str">
        <f>IF(
  'Tablero de control'!$U611="NP",
  "NO PROGRAMADA",
  IF(
    OR('Tablero de control'!$Y611="",'Tablero de control'!$Z611&lt;=0),
    "SIN AVANCE",
    IF(
      'Tablero de control'!$Z611&lt;Parametros!$D$4*Parametros!$G$9,
      "MUY DEFICIENTE",
    IF(
      'Tablero de control'!$Z611&lt;Parametros!$D$4*Parametros!$G$8,
      "DEFICIENTE",
   IF(
      'Tablero de control'!$Z611&lt;Parametros!$D$4*Parametros!$G$7,
      "ACEPTABLE",
      IF(
        'Tablero de control'!$Z611&lt;Parametros!$D$4*Parametros!$G$6,
        "BUENO",
        IF(
          'Tablero de control'!$Z611&lt;Parametros!$D$4*Parametros!$G$5,
          "SATISFACTORIO",
          IF(
            'Tablero de control'!$Z611&gt;=Parametros!$D$4*Parametros!$G$4,
            "OPTIMO"
          )
        )
      )
    )
  )
)
)
)</f>
        <v>SATISFACTORIO</v>
      </c>
    </row>
    <row r="612" spans="1:28" s="38" customFormat="1" ht="51" customHeight="1" x14ac:dyDescent="0.25">
      <c r="A612" s="286" t="s">
        <v>244</v>
      </c>
      <c r="B612" s="42" t="s">
        <v>267</v>
      </c>
      <c r="C612" s="42" t="s">
        <v>338</v>
      </c>
      <c r="D612" s="42" t="s">
        <v>369</v>
      </c>
      <c r="E612" s="42" t="s">
        <v>501</v>
      </c>
      <c r="F612" s="43">
        <v>46.59</v>
      </c>
      <c r="G612" s="43">
        <v>50.59</v>
      </c>
      <c r="H612" s="83" t="s">
        <v>1906</v>
      </c>
      <c r="I612" s="43" t="s">
        <v>1976</v>
      </c>
      <c r="J612" s="273">
        <v>609</v>
      </c>
      <c r="K612" s="42" t="s">
        <v>1134</v>
      </c>
      <c r="L612" s="42" t="s">
        <v>1514</v>
      </c>
      <c r="M612" s="42" t="s">
        <v>63</v>
      </c>
      <c r="N612" s="42">
        <v>459901900</v>
      </c>
      <c r="O612" s="42" t="s">
        <v>167</v>
      </c>
      <c r="P612" s="42" t="s">
        <v>2086</v>
      </c>
      <c r="Q612" s="42" t="s">
        <v>1895</v>
      </c>
      <c r="R612" s="117" t="s">
        <v>1858</v>
      </c>
      <c r="S612" s="133">
        <v>1.32</v>
      </c>
      <c r="T612" s="133">
        <v>1.2</v>
      </c>
      <c r="U612" s="133">
        <v>1.29</v>
      </c>
      <c r="V612" s="133">
        <v>1.26</v>
      </c>
      <c r="W612" s="133">
        <v>1.23</v>
      </c>
      <c r="X612" s="133">
        <v>1.2</v>
      </c>
      <c r="Y612" s="243">
        <v>0.13700000000000001</v>
      </c>
      <c r="Z612" s="245">
        <f>IF(
'Tablero de control'!$U612="NP",
 0,
  IF(
     'Tablero de control'!$Q612&lt;&gt;"Reducción",
     'Tablero de control'!$Y612*100/'Tablero de control'!$U612,
     IF(
       'Tablero de control'!$U612&gt;='Tablero de control'!$Y612,
       100,
       IF(
         'Tablero de control'!$S612&lt;='Tablero de control'!$Y612,
         0,
         (('Tablero de control'!$S612-'Tablero de control'!$U612)-('Tablero de control'!$Y612-'Tablero de control'!$U612))*100/('Tablero de control'!$S612-'Tablero de control'!$U612)
       )
     )
   )
)</f>
        <v>100</v>
      </c>
      <c r="AA612" s="254">
        <f>IF('Tablero de control'!$Z612&gt;100,100,'Tablero de control'!$Z612)</f>
        <v>100</v>
      </c>
      <c r="AB612" s="37" t="str">
        <f>IF(
  'Tablero de control'!$U612="NP",
  "NO PROGRAMADA",
  IF(
    OR('Tablero de control'!$Y612="",'Tablero de control'!$Z612&lt;=0),
    "SIN AVANCE",
    IF(
      'Tablero de control'!$Z612&lt;Parametros!$D$4*Parametros!$G$9,
      "MUY DEFICIENTE",
    IF(
      'Tablero de control'!$Z612&lt;Parametros!$D$4*Parametros!$G$8,
      "DEFICIENTE",
   IF(
      'Tablero de control'!$Z612&lt;Parametros!$D$4*Parametros!$G$7,
      "ACEPTABLE",
      IF(
        'Tablero de control'!$Z612&lt;Parametros!$D$4*Parametros!$G$6,
        "BUENO",
        IF(
          'Tablero de control'!$Z612&lt;Parametros!$D$4*Parametros!$G$5,
          "SATISFACTORIO",
          IF(
            'Tablero de control'!$Z612&gt;=Parametros!$D$4*Parametros!$G$4,
            "OPTIMO"
          )
        )
      )
    )
  )
)
)
)</f>
        <v>OPTIMO</v>
      </c>
    </row>
    <row r="613" spans="1:28" s="38" customFormat="1" ht="51" customHeight="1" x14ac:dyDescent="0.25">
      <c r="A613" s="286" t="s">
        <v>244</v>
      </c>
      <c r="B613" s="42" t="s">
        <v>267</v>
      </c>
      <c r="C613" s="42" t="s">
        <v>338</v>
      </c>
      <c r="D613" s="42" t="s">
        <v>369</v>
      </c>
      <c r="E613" s="42" t="s">
        <v>501</v>
      </c>
      <c r="F613" s="43">
        <v>46.59</v>
      </c>
      <c r="G613" s="43">
        <v>50.59</v>
      </c>
      <c r="H613" s="83" t="s">
        <v>1906</v>
      </c>
      <c r="I613" s="43" t="s">
        <v>1976</v>
      </c>
      <c r="J613" s="273">
        <v>610</v>
      </c>
      <c r="K613" s="42" t="s">
        <v>1135</v>
      </c>
      <c r="L613" s="42" t="s">
        <v>1515</v>
      </c>
      <c r="M613" s="42" t="s">
        <v>137</v>
      </c>
      <c r="N613" s="42">
        <v>459902000</v>
      </c>
      <c r="O613" s="42" t="s">
        <v>103</v>
      </c>
      <c r="P613" s="42" t="s">
        <v>2086</v>
      </c>
      <c r="Q613" s="42" t="s">
        <v>29</v>
      </c>
      <c r="R613" s="63" t="s">
        <v>1857</v>
      </c>
      <c r="S613" s="134">
        <v>0.89910000000000001</v>
      </c>
      <c r="T613" s="135">
        <v>0.91920000000000002</v>
      </c>
      <c r="U613" s="135">
        <v>0.9042</v>
      </c>
      <c r="V613" s="135">
        <v>0.90920000000000001</v>
      </c>
      <c r="W613" s="135">
        <v>0.91420000000000001</v>
      </c>
      <c r="X613" s="135">
        <v>0.91920000000000002</v>
      </c>
      <c r="Y613" s="243">
        <v>0.85499999999999998</v>
      </c>
      <c r="Z613" s="245">
        <f>IF(
'Tablero de control'!$U613="NP",
 0,
  IF(
     'Tablero de control'!$Q613&lt;&gt;"Reducción",
     'Tablero de control'!$Y613*100/'Tablero de control'!$U613,
     IF(
       'Tablero de control'!$U613&gt;='Tablero de control'!$Y613,
       100,
       IF(
         'Tablero de control'!$S613&lt;='Tablero de control'!$Y613,
         0,
         (('Tablero de control'!$S613-'Tablero de control'!$U613)-('Tablero de control'!$Y613-'Tablero de control'!$U613))*100/('Tablero de control'!$S613-'Tablero de control'!$U613)
       )
     )
   )
)</f>
        <v>94.558725945587256</v>
      </c>
      <c r="AA613" s="254">
        <f>IF('Tablero de control'!$Z613&gt;100,100,'Tablero de control'!$Z613)</f>
        <v>94.558725945587256</v>
      </c>
      <c r="AB613" s="37" t="str">
        <f>IF(
  'Tablero de control'!$U613="NP",
  "NO PROGRAMADA",
  IF(
    OR('Tablero de control'!$Y613="",'Tablero de control'!$Z613&lt;=0),
    "SIN AVANCE",
    IF(
      'Tablero de control'!$Z613&lt;Parametros!$D$4*Parametros!$G$9,
      "MUY DEFICIENTE",
    IF(
      'Tablero de control'!$Z613&lt;Parametros!$D$4*Parametros!$G$8,
      "DEFICIENTE",
   IF(
      'Tablero de control'!$Z613&lt;Parametros!$D$4*Parametros!$G$7,
      "ACEPTABLE",
      IF(
        'Tablero de control'!$Z613&lt;Parametros!$D$4*Parametros!$G$6,
        "BUENO",
        IF(
          'Tablero de control'!$Z613&lt;Parametros!$D$4*Parametros!$G$5,
          "SATISFACTORIO",
          IF(
            'Tablero de control'!$Z613&gt;=Parametros!$D$4*Parametros!$G$4,
            "OPTIMO"
          )
        )
      )
    )
  )
)
)
)</f>
        <v>SATISFACTORIO</v>
      </c>
    </row>
    <row r="614" spans="1:28" s="38" customFormat="1" ht="51" customHeight="1" x14ac:dyDescent="0.25">
      <c r="A614" s="286" t="s">
        <v>244</v>
      </c>
      <c r="B614" s="42" t="s">
        <v>267</v>
      </c>
      <c r="C614" s="42" t="s">
        <v>338</v>
      </c>
      <c r="D614" s="42" t="s">
        <v>369</v>
      </c>
      <c r="E614" s="42" t="s">
        <v>501</v>
      </c>
      <c r="F614" s="43">
        <v>46.59</v>
      </c>
      <c r="G614" s="43">
        <v>50.59</v>
      </c>
      <c r="H614" s="83" t="s">
        <v>1906</v>
      </c>
      <c r="I614" s="43" t="s">
        <v>1976</v>
      </c>
      <c r="J614" s="273">
        <v>611</v>
      </c>
      <c r="K614" s="42" t="s">
        <v>1136</v>
      </c>
      <c r="L614" s="42" t="s">
        <v>1508</v>
      </c>
      <c r="M614" s="42" t="s">
        <v>82</v>
      </c>
      <c r="N614" s="42">
        <v>459902100</v>
      </c>
      <c r="O614" s="42" t="s">
        <v>172</v>
      </c>
      <c r="P614" s="42" t="s">
        <v>2086</v>
      </c>
      <c r="Q614" s="42" t="s">
        <v>30</v>
      </c>
      <c r="R614" s="78" t="s">
        <v>1858</v>
      </c>
      <c r="S614" s="136">
        <v>0.55000000000000004</v>
      </c>
      <c r="T614" s="136">
        <v>0.55000000000000004</v>
      </c>
      <c r="U614" s="80">
        <v>0.55000000000000004</v>
      </c>
      <c r="V614" s="136">
        <v>0.55000000000000004</v>
      </c>
      <c r="W614" s="136">
        <v>0.55000000000000004</v>
      </c>
      <c r="X614" s="136">
        <v>0.55000000000000004</v>
      </c>
      <c r="Y614" s="243">
        <v>0.48799999999999999</v>
      </c>
      <c r="Z614" s="245">
        <f>IF(
'Tablero de control'!$U614="NP",
 0,
  IF(
     'Tablero de control'!$Q614&lt;&gt;"Reducción",
     'Tablero de control'!$Y614*100/'Tablero de control'!$U614,
     IF(
       'Tablero de control'!$U614&gt;='Tablero de control'!$Y614,
       100,
       IF(
         'Tablero de control'!$S614&lt;='Tablero de control'!$Y614,
         0,
         (('Tablero de control'!$S614-'Tablero de control'!$U614)-('Tablero de control'!$Y614-'Tablero de control'!$U614))*100/('Tablero de control'!$S614-'Tablero de control'!$U614)
       )
     )
   )
)</f>
        <v>88.72727272727272</v>
      </c>
      <c r="AA614" s="254">
        <f>IF('Tablero de control'!$Z614&gt;100,100,'Tablero de control'!$Z614)</f>
        <v>88.72727272727272</v>
      </c>
      <c r="AB614" s="37" t="str">
        <f>IF(
  'Tablero de control'!$U614="NP",
  "NO PROGRAMADA",
  IF(
    OR('Tablero de control'!$Y614="",'Tablero de control'!$Z614&lt;=0),
    "SIN AVANCE",
    IF(
      'Tablero de control'!$Z614&lt;Parametros!$D$4*Parametros!$G$9,
      "MUY DEFICIENTE",
    IF(
      'Tablero de control'!$Z614&lt;Parametros!$D$4*Parametros!$G$8,
      "DEFICIENTE",
   IF(
      'Tablero de control'!$Z614&lt;Parametros!$D$4*Parametros!$G$7,
      "ACEPTABLE",
      IF(
        'Tablero de control'!$Z614&lt;Parametros!$D$4*Parametros!$G$6,
        "BUENO",
        IF(
          'Tablero de control'!$Z614&lt;Parametros!$D$4*Parametros!$G$5,
          "SATISFACTORIO",
          IF(
            'Tablero de control'!$Z614&gt;=Parametros!$D$4*Parametros!$G$4,
            "OPTIMO"
          )
        )
      )
    )
  )
)
)
)</f>
        <v>BUENO</v>
      </c>
    </row>
    <row r="615" spans="1:28" s="38" customFormat="1" ht="51" customHeight="1" x14ac:dyDescent="0.25">
      <c r="A615" s="286" t="s">
        <v>244</v>
      </c>
      <c r="B615" s="42" t="s">
        <v>267</v>
      </c>
      <c r="C615" s="42" t="s">
        <v>338</v>
      </c>
      <c r="D615" s="42" t="s">
        <v>369</v>
      </c>
      <c r="E615" s="42" t="s">
        <v>501</v>
      </c>
      <c r="F615" s="43">
        <v>46.59</v>
      </c>
      <c r="G615" s="43">
        <v>50.59</v>
      </c>
      <c r="H615" s="83" t="s">
        <v>1906</v>
      </c>
      <c r="I615" s="43" t="s">
        <v>1976</v>
      </c>
      <c r="J615" s="273">
        <v>612</v>
      </c>
      <c r="K615" s="42" t="s">
        <v>1137</v>
      </c>
      <c r="L615" s="42" t="s">
        <v>1516</v>
      </c>
      <c r="M615" s="42" t="s">
        <v>1517</v>
      </c>
      <c r="N615" s="42">
        <v>459900500</v>
      </c>
      <c r="O615" s="42" t="s">
        <v>1833</v>
      </c>
      <c r="P615" s="42" t="s">
        <v>2086</v>
      </c>
      <c r="Q615" s="42" t="s">
        <v>29</v>
      </c>
      <c r="R615" s="63" t="s">
        <v>1857</v>
      </c>
      <c r="S615" s="137">
        <v>0.35</v>
      </c>
      <c r="T615" s="137">
        <v>0.47</v>
      </c>
      <c r="U615" s="80">
        <v>0.38</v>
      </c>
      <c r="V615" s="137">
        <v>0.41000000000000003</v>
      </c>
      <c r="W615" s="137">
        <v>0.44000000000000006</v>
      </c>
      <c r="X615" s="137">
        <v>0.47000000000000008</v>
      </c>
      <c r="Y615" s="274">
        <v>0.375</v>
      </c>
      <c r="Z615" s="245">
        <f>IF(
'Tablero de control'!$U615="NP",
 0,
  IF(
     'Tablero de control'!$Q615&lt;&gt;"Reducción",
     'Tablero de control'!$Y615*100/'Tablero de control'!$U615,
     IF(
       'Tablero de control'!$U615&gt;='Tablero de control'!$Y615,
       100,
       IF(
         'Tablero de control'!$S615&lt;='Tablero de control'!$Y615,
         0,
         (('Tablero de control'!$S615-'Tablero de control'!$U615)-('Tablero de control'!$Y615-'Tablero de control'!$U615))*100/('Tablero de control'!$S615-'Tablero de control'!$U615)
       )
     )
   )
)</f>
        <v>98.684210526315795</v>
      </c>
      <c r="AA615" s="254">
        <f>IF('Tablero de control'!$Z615&gt;100,100,'Tablero de control'!$Z615)</f>
        <v>98.684210526315795</v>
      </c>
      <c r="AB615" s="37" t="str">
        <f>IF(
  'Tablero de control'!$U615="NP",
  "NO PROGRAMADA",
  IF(
    OR('Tablero de control'!$Y615="",'Tablero de control'!$Z615&lt;=0),
    "SIN AVANCE",
    IF(
      'Tablero de control'!$Z615&lt;Parametros!$D$4*Parametros!$G$9,
      "MUY DEFICIENTE",
    IF(
      'Tablero de control'!$Z615&lt;Parametros!$D$4*Parametros!$G$8,
      "DEFICIENTE",
   IF(
      'Tablero de control'!$Z615&lt;Parametros!$D$4*Parametros!$G$7,
      "ACEPTABLE",
      IF(
        'Tablero de control'!$Z615&lt;Parametros!$D$4*Parametros!$G$6,
        "BUENO",
        IF(
          'Tablero de control'!$Z615&lt;Parametros!$D$4*Parametros!$G$5,
          "SATISFACTORIO",
          IF(
            'Tablero de control'!$Z615&gt;=Parametros!$D$4*Parametros!$G$4,
            "OPTIMO"
          )
        )
      )
    )
  )
)
)
)</f>
        <v>SATISFACTORIO</v>
      </c>
    </row>
    <row r="616" spans="1:28" s="38" customFormat="1" ht="51" customHeight="1" x14ac:dyDescent="0.25">
      <c r="A616" s="286" t="s">
        <v>244</v>
      </c>
      <c r="B616" s="42" t="s">
        <v>267</v>
      </c>
      <c r="C616" s="42" t="s">
        <v>338</v>
      </c>
      <c r="D616" s="42" t="s">
        <v>369</v>
      </c>
      <c r="E616" s="42" t="s">
        <v>501</v>
      </c>
      <c r="F616" s="43">
        <v>46.59</v>
      </c>
      <c r="G616" s="43">
        <v>50.59</v>
      </c>
      <c r="H616" s="83" t="s">
        <v>1906</v>
      </c>
      <c r="I616" s="43" t="s">
        <v>1976</v>
      </c>
      <c r="J616" s="273">
        <v>613</v>
      </c>
      <c r="K616" s="42" t="s">
        <v>1138</v>
      </c>
      <c r="L616" s="42">
        <v>4599005</v>
      </c>
      <c r="M616" s="42" t="s">
        <v>1517</v>
      </c>
      <c r="N616" s="42">
        <v>459900500</v>
      </c>
      <c r="O616" s="42" t="s">
        <v>1833</v>
      </c>
      <c r="P616" s="42" t="s">
        <v>2086</v>
      </c>
      <c r="Q616" s="42" t="s">
        <v>30</v>
      </c>
      <c r="R616" s="82" t="s">
        <v>1858</v>
      </c>
      <c r="S616" s="78">
        <v>2</v>
      </c>
      <c r="T616" s="78">
        <v>1</v>
      </c>
      <c r="U616" s="80">
        <v>1</v>
      </c>
      <c r="V616" s="78">
        <v>1</v>
      </c>
      <c r="W616" s="78">
        <v>1</v>
      </c>
      <c r="X616" s="78">
        <v>1</v>
      </c>
      <c r="Y616" s="243">
        <v>5</v>
      </c>
      <c r="Z616" s="245">
        <f>IF(
'Tablero de control'!$U616="NP",
 0,
  IF(
     'Tablero de control'!$Q616&lt;&gt;"Reducción",
     'Tablero de control'!$Y616*100/'Tablero de control'!$U616,
     IF(
       'Tablero de control'!$U616&gt;='Tablero de control'!$Y616,
       100,
       IF(
         'Tablero de control'!$S616&lt;='Tablero de control'!$Y616,
         0,
         (('Tablero de control'!$S616-'Tablero de control'!$U616)-('Tablero de control'!$Y616-'Tablero de control'!$U616))*100/('Tablero de control'!$S616-'Tablero de control'!$U616)
       )
     )
   )
)</f>
        <v>500</v>
      </c>
      <c r="AA616" s="254">
        <f>IF('Tablero de control'!$Z616&gt;100,100,'Tablero de control'!$Z616)</f>
        <v>100</v>
      </c>
      <c r="AB616" s="37" t="str">
        <f>IF(
  'Tablero de control'!$U616="NP",
  "NO PROGRAMADA",
  IF(
    OR('Tablero de control'!$Y616="",'Tablero de control'!$Z616&lt;=0),
    "SIN AVANCE",
    IF(
      'Tablero de control'!$Z616&lt;Parametros!$D$4*Parametros!$G$9,
      "MUY DEFICIENTE",
    IF(
      'Tablero de control'!$Z616&lt;Parametros!$D$4*Parametros!$G$8,
      "DEFICIENTE",
   IF(
      'Tablero de control'!$Z616&lt;Parametros!$D$4*Parametros!$G$7,
      "ACEPTABLE",
      IF(
        'Tablero de control'!$Z616&lt;Parametros!$D$4*Parametros!$G$6,
        "BUENO",
        IF(
          'Tablero de control'!$Z616&lt;Parametros!$D$4*Parametros!$G$5,
          "SATISFACTORIO",
          IF(
            'Tablero de control'!$Z616&gt;=Parametros!$D$4*Parametros!$G$4,
            "OPTIMO"
          )
        )
      )
    )
  )
)
)
)</f>
        <v>OPTIMO</v>
      </c>
    </row>
    <row r="617" spans="1:28" s="38" customFormat="1" ht="54.95" customHeight="1" x14ac:dyDescent="0.25">
      <c r="A617" s="286" t="s">
        <v>244</v>
      </c>
      <c r="B617" s="42" t="s">
        <v>268</v>
      </c>
      <c r="C617" s="42" t="s">
        <v>339</v>
      </c>
      <c r="D617" s="42" t="s">
        <v>358</v>
      </c>
      <c r="E617" s="42" t="s">
        <v>502</v>
      </c>
      <c r="F617" s="45">
        <v>65</v>
      </c>
      <c r="G617" s="46">
        <v>67</v>
      </c>
      <c r="H617" s="83" t="s">
        <v>1906</v>
      </c>
      <c r="I617" s="46" t="s">
        <v>1929</v>
      </c>
      <c r="J617" s="42">
        <v>614</v>
      </c>
      <c r="K617" s="42" t="s">
        <v>1139</v>
      </c>
      <c r="L617" s="42">
        <v>4599023</v>
      </c>
      <c r="M617" s="42" t="s">
        <v>69</v>
      </c>
      <c r="N617" s="42">
        <v>459902300</v>
      </c>
      <c r="O617" s="42" t="s">
        <v>160</v>
      </c>
      <c r="P617" s="42" t="s">
        <v>2086</v>
      </c>
      <c r="Q617" s="42" t="s">
        <v>30</v>
      </c>
      <c r="R617" s="82" t="s">
        <v>1858</v>
      </c>
      <c r="S617" s="67">
        <v>1</v>
      </c>
      <c r="T617" s="67">
        <v>1</v>
      </c>
      <c r="U617" s="80">
        <v>1</v>
      </c>
      <c r="V617" s="67">
        <v>1</v>
      </c>
      <c r="W617" s="67">
        <v>1</v>
      </c>
      <c r="X617" s="67">
        <v>1</v>
      </c>
      <c r="Y617" s="256">
        <v>1</v>
      </c>
      <c r="Z617" s="245">
        <f>IF(
'Tablero de control'!$U617="NP",
 0,
  IF(
     'Tablero de control'!$Q617&lt;&gt;"Reducción",
     'Tablero de control'!$Y617*100/'Tablero de control'!$U617,
     IF(
       'Tablero de control'!$U617&gt;='Tablero de control'!$Y617,
       100,
       IF(
         'Tablero de control'!$S617&lt;='Tablero de control'!$Y617,
         0,
         (('Tablero de control'!$S617-'Tablero de control'!$U617)-('Tablero de control'!$Y617-'Tablero de control'!$U617))*100/('Tablero de control'!$S617-'Tablero de control'!$U617)
       )
     )
   )
)</f>
        <v>100</v>
      </c>
      <c r="AA617" s="254">
        <f>IF('Tablero de control'!$Z617&gt;100,100,'Tablero de control'!$Z617)</f>
        <v>100</v>
      </c>
      <c r="AB617" s="37" t="str">
        <f>IF(
  'Tablero de control'!$U617="NP",
  "NO PROGRAMADA",
  IF(
    OR('Tablero de control'!$Y617="",'Tablero de control'!$Z617&lt;=0),
    "SIN AVANCE",
    IF(
      'Tablero de control'!$Z617&lt;Parametros!$D$4*Parametros!$G$9,
      "MUY DEFICIENTE",
    IF(
      'Tablero de control'!$Z617&lt;Parametros!$D$4*Parametros!$G$8,
      "DEFICIENTE",
   IF(
      'Tablero de control'!$Z617&lt;Parametros!$D$4*Parametros!$G$7,
      "ACEPTABLE",
      IF(
        'Tablero de control'!$Z617&lt;Parametros!$D$4*Parametros!$G$6,
        "BUENO",
        IF(
          'Tablero de control'!$Z617&lt;Parametros!$D$4*Parametros!$G$5,
          "SATISFACTORIO",
          IF(
            'Tablero de control'!$Z617&gt;=Parametros!$D$4*Parametros!$G$4,
            "OPTIMO"
          )
        )
      )
    )
  )
)
)
)</f>
        <v>OPTIMO</v>
      </c>
    </row>
    <row r="618" spans="1:28" s="38" customFormat="1" ht="54.95" customHeight="1" x14ac:dyDescent="0.25">
      <c r="A618" s="286" t="s">
        <v>244</v>
      </c>
      <c r="B618" s="42" t="s">
        <v>268</v>
      </c>
      <c r="C618" s="42" t="s">
        <v>339</v>
      </c>
      <c r="D618" s="42" t="s">
        <v>358</v>
      </c>
      <c r="E618" s="42" t="s">
        <v>502</v>
      </c>
      <c r="F618" s="45">
        <v>65</v>
      </c>
      <c r="G618" s="46">
        <v>67</v>
      </c>
      <c r="H618" s="83" t="s">
        <v>1906</v>
      </c>
      <c r="I618" s="46" t="s">
        <v>1929</v>
      </c>
      <c r="J618" s="42">
        <v>615</v>
      </c>
      <c r="K618" s="42" t="s">
        <v>1140</v>
      </c>
      <c r="L618" s="42" t="s">
        <v>1514</v>
      </c>
      <c r="M618" s="42" t="s">
        <v>63</v>
      </c>
      <c r="N618" s="42">
        <v>459901900</v>
      </c>
      <c r="O618" s="42" t="s">
        <v>167</v>
      </c>
      <c r="P618" s="42" t="s">
        <v>2086</v>
      </c>
      <c r="Q618" s="42" t="s">
        <v>30</v>
      </c>
      <c r="R618" s="82" t="s">
        <v>1858</v>
      </c>
      <c r="S618" s="59">
        <v>1</v>
      </c>
      <c r="T618" s="59">
        <v>1</v>
      </c>
      <c r="U618" s="80">
        <v>1</v>
      </c>
      <c r="V618" s="82" t="s">
        <v>10</v>
      </c>
      <c r="W618" s="82" t="s">
        <v>10</v>
      </c>
      <c r="X618" s="82" t="s">
        <v>10</v>
      </c>
      <c r="Y618" s="243">
        <v>1</v>
      </c>
      <c r="Z618" s="245">
        <f>IF(
'Tablero de control'!$U618="NP",
 0,
  IF(
     'Tablero de control'!$Q618&lt;&gt;"Reducción",
     'Tablero de control'!$Y618*100/'Tablero de control'!$U618,
     IF(
       'Tablero de control'!$U618&gt;='Tablero de control'!$Y618,
       100,
       IF(
         'Tablero de control'!$S618&lt;='Tablero de control'!$Y618,
         0,
         (('Tablero de control'!$S618-'Tablero de control'!$U618)-('Tablero de control'!$Y618-'Tablero de control'!$U618))*100/('Tablero de control'!$S618-'Tablero de control'!$U618)
       )
     )
   )
)</f>
        <v>100</v>
      </c>
      <c r="AA618" s="254">
        <f>IF('Tablero de control'!$Z618&gt;100,100,'Tablero de control'!$Z618)</f>
        <v>100</v>
      </c>
      <c r="AB618" s="37" t="str">
        <f>IF(
  'Tablero de control'!$U618="NP",
  "NO PROGRAMADA",
  IF(
    OR('Tablero de control'!$Y618="",'Tablero de control'!$Z618&lt;=0),
    "SIN AVANCE",
    IF(
      'Tablero de control'!$Z618&lt;Parametros!$D$4*Parametros!$G$9,
      "MUY DEFICIENTE",
    IF(
      'Tablero de control'!$Z618&lt;Parametros!$D$4*Parametros!$G$8,
      "DEFICIENTE",
   IF(
      'Tablero de control'!$Z618&lt;Parametros!$D$4*Parametros!$G$7,
      "ACEPTABLE",
      IF(
        'Tablero de control'!$Z618&lt;Parametros!$D$4*Parametros!$G$6,
        "BUENO",
        IF(
          'Tablero de control'!$Z618&lt;Parametros!$D$4*Parametros!$G$5,
          "SATISFACTORIO",
          IF(
            'Tablero de control'!$Z618&gt;=Parametros!$D$4*Parametros!$G$4,
            "OPTIMO"
          )
        )
      )
    )
  )
)
)
)</f>
        <v>OPTIMO</v>
      </c>
    </row>
    <row r="619" spans="1:28" s="38" customFormat="1" ht="54.95" customHeight="1" x14ac:dyDescent="0.25">
      <c r="A619" s="286" t="s">
        <v>244</v>
      </c>
      <c r="B619" s="42" t="s">
        <v>268</v>
      </c>
      <c r="C619" s="42" t="s">
        <v>339</v>
      </c>
      <c r="D619" s="42" t="s">
        <v>358</v>
      </c>
      <c r="E619" s="42" t="s">
        <v>502</v>
      </c>
      <c r="F619" s="45">
        <v>65</v>
      </c>
      <c r="G619" s="46">
        <v>67</v>
      </c>
      <c r="H619" s="83" t="s">
        <v>1906</v>
      </c>
      <c r="I619" s="46" t="s">
        <v>1929</v>
      </c>
      <c r="J619" s="42">
        <v>616</v>
      </c>
      <c r="K619" s="42" t="s">
        <v>1141</v>
      </c>
      <c r="L619" s="42">
        <v>4599019</v>
      </c>
      <c r="M619" s="42" t="s">
        <v>1518</v>
      </c>
      <c r="N619" s="42">
        <v>459901902</v>
      </c>
      <c r="O619" s="42" t="s">
        <v>182</v>
      </c>
      <c r="P619" s="42" t="s">
        <v>2086</v>
      </c>
      <c r="Q619" s="42" t="s">
        <v>29</v>
      </c>
      <c r="R619" s="63" t="s">
        <v>1858</v>
      </c>
      <c r="S619" s="59">
        <v>14</v>
      </c>
      <c r="T619" s="59">
        <v>14</v>
      </c>
      <c r="U619" s="80">
        <v>2</v>
      </c>
      <c r="V619" s="59">
        <v>4</v>
      </c>
      <c r="W619" s="59">
        <v>4</v>
      </c>
      <c r="X619" s="59">
        <v>4</v>
      </c>
      <c r="Y619" s="256">
        <v>2</v>
      </c>
      <c r="Z619" s="245">
        <f>IF(
'Tablero de control'!$U619="NP",
 0,
  IF(
     'Tablero de control'!$Q619&lt;&gt;"Reducción",
     'Tablero de control'!$Y619*100/'Tablero de control'!$U619,
     IF(
       'Tablero de control'!$U619&gt;='Tablero de control'!$Y619,
       100,
       IF(
         'Tablero de control'!$S619&lt;='Tablero de control'!$Y619,
         0,
         (('Tablero de control'!$S619-'Tablero de control'!$U619)-('Tablero de control'!$Y619-'Tablero de control'!$U619))*100/('Tablero de control'!$S619-'Tablero de control'!$U619)
       )
     )
   )
)</f>
        <v>100</v>
      </c>
      <c r="AA619" s="254">
        <f>IF('Tablero de control'!$Z619&gt;100,100,'Tablero de control'!$Z619)</f>
        <v>100</v>
      </c>
      <c r="AB619" s="37" t="str">
        <f>IF(
  'Tablero de control'!$U619="NP",
  "NO PROGRAMADA",
  IF(
    OR('Tablero de control'!$Y619="",'Tablero de control'!$Z619&lt;=0),
    "SIN AVANCE",
    IF(
      'Tablero de control'!$Z619&lt;Parametros!$D$4*Parametros!$G$9,
      "MUY DEFICIENTE",
    IF(
      'Tablero de control'!$Z619&lt;Parametros!$D$4*Parametros!$G$8,
      "DEFICIENTE",
   IF(
      'Tablero de control'!$Z619&lt;Parametros!$D$4*Parametros!$G$7,
      "ACEPTABLE",
      IF(
        'Tablero de control'!$Z619&lt;Parametros!$D$4*Parametros!$G$6,
        "BUENO",
        IF(
          'Tablero de control'!$Z619&lt;Parametros!$D$4*Parametros!$G$5,
          "SATISFACTORIO",
          IF(
            'Tablero de control'!$Z619&gt;=Parametros!$D$4*Parametros!$G$4,
            "OPTIMO"
          )
        )
      )
    )
  )
)
)
)</f>
        <v>OPTIMO</v>
      </c>
    </row>
    <row r="620" spans="1:28" s="38" customFormat="1" ht="54.95" customHeight="1" x14ac:dyDescent="0.25">
      <c r="A620" s="286" t="s">
        <v>244</v>
      </c>
      <c r="B620" s="42" t="s">
        <v>268</v>
      </c>
      <c r="C620" s="42" t="s">
        <v>339</v>
      </c>
      <c r="D620" s="42" t="s">
        <v>358</v>
      </c>
      <c r="E620" s="42" t="s">
        <v>502</v>
      </c>
      <c r="F620" s="45">
        <v>65</v>
      </c>
      <c r="G620" s="46">
        <v>67</v>
      </c>
      <c r="H620" s="83" t="s">
        <v>1906</v>
      </c>
      <c r="I620" s="46" t="s">
        <v>1929</v>
      </c>
      <c r="J620" s="42">
        <v>617</v>
      </c>
      <c r="K620" s="42" t="s">
        <v>1142</v>
      </c>
      <c r="L620" s="42">
        <v>4599018</v>
      </c>
      <c r="M620" s="42" t="s">
        <v>50</v>
      </c>
      <c r="N620" s="42">
        <v>459901800</v>
      </c>
      <c r="O620" s="42" t="s">
        <v>102</v>
      </c>
      <c r="P620" s="42" t="s">
        <v>2086</v>
      </c>
      <c r="Q620" s="42" t="s">
        <v>29</v>
      </c>
      <c r="R620" s="63" t="s">
        <v>1858</v>
      </c>
      <c r="S620" s="59">
        <v>1</v>
      </c>
      <c r="T620" s="59">
        <v>4</v>
      </c>
      <c r="U620" s="80">
        <v>1</v>
      </c>
      <c r="V620" s="59">
        <v>1</v>
      </c>
      <c r="W620" s="59">
        <v>1</v>
      </c>
      <c r="X620" s="59">
        <v>1</v>
      </c>
      <c r="Y620" s="243">
        <v>1</v>
      </c>
      <c r="Z620" s="245">
        <f>IF(
'Tablero de control'!$U620="NP",
 0,
  IF(
     'Tablero de control'!$Q620&lt;&gt;"Reducción",
     'Tablero de control'!$Y620*100/'Tablero de control'!$U620,
     IF(
       'Tablero de control'!$U620&gt;='Tablero de control'!$Y620,
       100,
       IF(
         'Tablero de control'!$S620&lt;='Tablero de control'!$Y620,
         0,
         (('Tablero de control'!$S620-'Tablero de control'!$U620)-('Tablero de control'!$Y620-'Tablero de control'!$U620))*100/('Tablero de control'!$S620-'Tablero de control'!$U620)
       )
     )
   )
)</f>
        <v>100</v>
      </c>
      <c r="AA620" s="254">
        <f>IF('Tablero de control'!$Z620&gt;100,100,'Tablero de control'!$Z620)</f>
        <v>100</v>
      </c>
      <c r="AB620" s="37" t="str">
        <f>IF(
  'Tablero de control'!$U620="NP",
  "NO PROGRAMADA",
  IF(
    OR('Tablero de control'!$Y620="",'Tablero de control'!$Z620&lt;=0),
    "SIN AVANCE",
    IF(
      'Tablero de control'!$Z620&lt;Parametros!$D$4*Parametros!$G$9,
      "MUY DEFICIENTE",
    IF(
      'Tablero de control'!$Z620&lt;Parametros!$D$4*Parametros!$G$8,
      "DEFICIENTE",
   IF(
      'Tablero de control'!$Z620&lt;Parametros!$D$4*Parametros!$G$7,
      "ACEPTABLE",
      IF(
        'Tablero de control'!$Z620&lt;Parametros!$D$4*Parametros!$G$6,
        "BUENO",
        IF(
          'Tablero de control'!$Z620&lt;Parametros!$D$4*Parametros!$G$5,
          "SATISFACTORIO",
          IF(
            'Tablero de control'!$Z620&gt;=Parametros!$D$4*Parametros!$G$4,
            "OPTIMO"
          )
        )
      )
    )
  )
)
)
)</f>
        <v>OPTIMO</v>
      </c>
    </row>
    <row r="621" spans="1:28" s="38" customFormat="1" ht="54.95" customHeight="1" x14ac:dyDescent="0.25">
      <c r="A621" s="286" t="s">
        <v>244</v>
      </c>
      <c r="B621" s="42" t="s">
        <v>268</v>
      </c>
      <c r="C621" s="42" t="s">
        <v>339</v>
      </c>
      <c r="D621" s="42" t="s">
        <v>358</v>
      </c>
      <c r="E621" s="42" t="s">
        <v>502</v>
      </c>
      <c r="F621" s="45">
        <v>65</v>
      </c>
      <c r="G621" s="46">
        <v>67</v>
      </c>
      <c r="H621" s="83" t="s">
        <v>1906</v>
      </c>
      <c r="I621" s="46" t="s">
        <v>1929</v>
      </c>
      <c r="J621" s="42">
        <v>618</v>
      </c>
      <c r="K621" s="42" t="s">
        <v>1143</v>
      </c>
      <c r="L621" s="42">
        <v>4599029</v>
      </c>
      <c r="M621" s="42" t="s">
        <v>83</v>
      </c>
      <c r="N621" s="42">
        <v>459902900</v>
      </c>
      <c r="O621" s="42" t="s">
        <v>104</v>
      </c>
      <c r="P621" s="42" t="s">
        <v>2086</v>
      </c>
      <c r="Q621" s="42" t="s">
        <v>30</v>
      </c>
      <c r="R621" s="82" t="s">
        <v>1858</v>
      </c>
      <c r="S621" s="59">
        <v>1</v>
      </c>
      <c r="T621" s="59">
        <v>1</v>
      </c>
      <c r="U621" s="80">
        <v>1</v>
      </c>
      <c r="V621" s="59">
        <v>1</v>
      </c>
      <c r="W621" s="59">
        <v>1</v>
      </c>
      <c r="X621" s="59">
        <v>1</v>
      </c>
      <c r="Y621" s="243">
        <v>1</v>
      </c>
      <c r="Z621" s="245">
        <f>IF(
'Tablero de control'!$U621="NP",
 0,
  IF(
     'Tablero de control'!$Q621&lt;&gt;"Reducción",
     'Tablero de control'!$Y621*100/'Tablero de control'!$U621,
     IF(
       'Tablero de control'!$U621&gt;='Tablero de control'!$Y621,
       100,
       IF(
         'Tablero de control'!$S621&lt;='Tablero de control'!$Y621,
         0,
         (('Tablero de control'!$S621-'Tablero de control'!$U621)-('Tablero de control'!$Y621-'Tablero de control'!$U621))*100/('Tablero de control'!$S621-'Tablero de control'!$U621)
       )
     )
   )
)</f>
        <v>100</v>
      </c>
      <c r="AA621" s="254">
        <f>IF('Tablero de control'!$Z621&gt;100,100,'Tablero de control'!$Z621)</f>
        <v>100</v>
      </c>
      <c r="AB621" s="37" t="str">
        <f>IF(
  'Tablero de control'!$U621="NP",
  "NO PROGRAMADA",
  IF(
    OR('Tablero de control'!$Y621="",'Tablero de control'!$Z621&lt;=0),
    "SIN AVANCE",
    IF(
      'Tablero de control'!$Z621&lt;Parametros!$D$4*Parametros!$G$9,
      "MUY DEFICIENTE",
    IF(
      'Tablero de control'!$Z621&lt;Parametros!$D$4*Parametros!$G$8,
      "DEFICIENTE",
   IF(
      'Tablero de control'!$Z621&lt;Parametros!$D$4*Parametros!$G$7,
      "ACEPTABLE",
      IF(
        'Tablero de control'!$Z621&lt;Parametros!$D$4*Parametros!$G$6,
        "BUENO",
        IF(
          'Tablero de control'!$Z621&lt;Parametros!$D$4*Parametros!$G$5,
          "SATISFACTORIO",
          IF(
            'Tablero de control'!$Z621&gt;=Parametros!$D$4*Parametros!$G$4,
            "OPTIMO"
          )
        )
      )
    )
  )
)
)
)</f>
        <v>OPTIMO</v>
      </c>
    </row>
    <row r="622" spans="1:28" s="38" customFormat="1" ht="54.95" customHeight="1" x14ac:dyDescent="0.25">
      <c r="A622" s="286" t="s">
        <v>244</v>
      </c>
      <c r="B622" s="42" t="s">
        <v>268</v>
      </c>
      <c r="C622" s="42" t="s">
        <v>339</v>
      </c>
      <c r="D622" s="42" t="s">
        <v>358</v>
      </c>
      <c r="E622" s="42" t="s">
        <v>502</v>
      </c>
      <c r="F622" s="45">
        <v>65</v>
      </c>
      <c r="G622" s="46">
        <v>67</v>
      </c>
      <c r="H622" s="83" t="s">
        <v>1906</v>
      </c>
      <c r="I622" s="46" t="s">
        <v>1929</v>
      </c>
      <c r="J622" s="42">
        <v>619</v>
      </c>
      <c r="K622" s="42" t="s">
        <v>1144</v>
      </c>
      <c r="L622" s="42">
        <v>4599031</v>
      </c>
      <c r="M622" s="42" t="s">
        <v>1519</v>
      </c>
      <c r="N622" s="42">
        <v>459903100</v>
      </c>
      <c r="O622" s="42" t="s">
        <v>168</v>
      </c>
      <c r="P622" s="42" t="s">
        <v>2087</v>
      </c>
      <c r="Q622" s="42" t="s">
        <v>30</v>
      </c>
      <c r="R622" s="82" t="s">
        <v>1858</v>
      </c>
      <c r="S622" s="59">
        <v>80</v>
      </c>
      <c r="T622" s="59">
        <v>80</v>
      </c>
      <c r="U622" s="80">
        <v>80</v>
      </c>
      <c r="V622" s="59">
        <v>80</v>
      </c>
      <c r="W622" s="59">
        <v>80</v>
      </c>
      <c r="X622" s="59">
        <v>80</v>
      </c>
      <c r="Y622" s="256">
        <v>80</v>
      </c>
      <c r="Z622" s="245">
        <f>IF(
'Tablero de control'!$U622="NP",
 0,
  IF(
     'Tablero de control'!$Q622&lt;&gt;"Reducción",
     'Tablero de control'!$Y622*100/'Tablero de control'!$U622,
     IF(
       'Tablero de control'!$U622&gt;='Tablero de control'!$Y622,
       100,
       IF(
         'Tablero de control'!$S622&lt;='Tablero de control'!$Y622,
         0,
         (('Tablero de control'!$S622-'Tablero de control'!$U622)-('Tablero de control'!$Y622-'Tablero de control'!$U622))*100/('Tablero de control'!$S622-'Tablero de control'!$U622)
       )
     )
   )
)</f>
        <v>100</v>
      </c>
      <c r="AA622" s="254">
        <f>IF('Tablero de control'!$Z622&gt;100,100,'Tablero de control'!$Z622)</f>
        <v>100</v>
      </c>
      <c r="AB622" s="37" t="str">
        <f>IF(
  'Tablero de control'!$U622="NP",
  "NO PROGRAMADA",
  IF(
    OR('Tablero de control'!$Y622="",'Tablero de control'!$Z622&lt;=0),
    "SIN AVANCE",
    IF(
      'Tablero de control'!$Z622&lt;Parametros!$D$4*Parametros!$G$9,
      "MUY DEFICIENTE",
    IF(
      'Tablero de control'!$Z622&lt;Parametros!$D$4*Parametros!$G$8,
      "DEFICIENTE",
   IF(
      'Tablero de control'!$Z622&lt;Parametros!$D$4*Parametros!$G$7,
      "ACEPTABLE",
      IF(
        'Tablero de control'!$Z622&lt;Parametros!$D$4*Parametros!$G$6,
        "BUENO",
        IF(
          'Tablero de control'!$Z622&lt;Parametros!$D$4*Parametros!$G$5,
          "SATISFACTORIO",
          IF(
            'Tablero de control'!$Z622&gt;=Parametros!$D$4*Parametros!$G$4,
            "OPTIMO"
          )
        )
      )
    )
  )
)
)
)</f>
        <v>OPTIMO</v>
      </c>
    </row>
    <row r="623" spans="1:28" s="38" customFormat="1" ht="54.95" customHeight="1" x14ac:dyDescent="0.25">
      <c r="A623" s="286" t="s">
        <v>244</v>
      </c>
      <c r="B623" s="42" t="s">
        <v>269</v>
      </c>
      <c r="C623" s="42" t="s">
        <v>340</v>
      </c>
      <c r="D623" s="42" t="s">
        <v>370</v>
      </c>
      <c r="E623" s="42" t="s">
        <v>503</v>
      </c>
      <c r="F623" s="52">
        <v>64</v>
      </c>
      <c r="G623" s="52">
        <v>78</v>
      </c>
      <c r="H623" s="83" t="s">
        <v>1906</v>
      </c>
      <c r="I623" s="52" t="s">
        <v>1929</v>
      </c>
      <c r="J623" s="273">
        <v>620</v>
      </c>
      <c r="K623" s="42" t="s">
        <v>1145</v>
      </c>
      <c r="L623" s="42" t="s">
        <v>1511</v>
      </c>
      <c r="M623" s="42" t="s">
        <v>50</v>
      </c>
      <c r="N623" s="42">
        <v>459901800</v>
      </c>
      <c r="O623" s="42" t="s">
        <v>102</v>
      </c>
      <c r="P623" s="42" t="s">
        <v>2088</v>
      </c>
      <c r="Q623" s="42" t="s">
        <v>30</v>
      </c>
      <c r="R623" s="63" t="s">
        <v>1858</v>
      </c>
      <c r="S623" s="59">
        <v>0</v>
      </c>
      <c r="T623" s="63">
        <v>1</v>
      </c>
      <c r="U623" s="80">
        <v>1</v>
      </c>
      <c r="V623" s="59">
        <v>1</v>
      </c>
      <c r="W623" s="59">
        <v>1</v>
      </c>
      <c r="X623" s="59">
        <v>1</v>
      </c>
      <c r="Y623" s="243">
        <v>1</v>
      </c>
      <c r="Z623" s="245">
        <f>IF(
'Tablero de control'!$U623="NP",
 0,
  IF(
     'Tablero de control'!$Q623&lt;&gt;"Reducción",
     'Tablero de control'!$Y623*100/'Tablero de control'!$U623,
     IF(
       'Tablero de control'!$U623&gt;='Tablero de control'!$Y623,
       100,
       IF(
         'Tablero de control'!$S623&lt;='Tablero de control'!$Y623,
         0,
         (('Tablero de control'!$S623-'Tablero de control'!$U623)-('Tablero de control'!$Y623-'Tablero de control'!$U623))*100/('Tablero de control'!$S623-'Tablero de control'!$U623)
       )
     )
   )
)</f>
        <v>100</v>
      </c>
      <c r="AA623" s="254">
        <f>IF('Tablero de control'!$Z623&gt;100,100,'Tablero de control'!$Z623)</f>
        <v>100</v>
      </c>
      <c r="AB623" s="37" t="str">
        <f>IF(
  'Tablero de control'!$U623="NP",
  "NO PROGRAMADA",
  IF(
    OR('Tablero de control'!$Y623="",'Tablero de control'!$Z623&lt;=0),
    "SIN AVANCE",
    IF(
      'Tablero de control'!$Z623&lt;Parametros!$D$4*Parametros!$G$9,
      "MUY DEFICIENTE",
    IF(
      'Tablero de control'!$Z623&lt;Parametros!$D$4*Parametros!$G$8,
      "DEFICIENTE",
   IF(
      'Tablero de control'!$Z623&lt;Parametros!$D$4*Parametros!$G$7,
      "ACEPTABLE",
      IF(
        'Tablero de control'!$Z623&lt;Parametros!$D$4*Parametros!$G$6,
        "BUENO",
        IF(
          'Tablero de control'!$Z623&lt;Parametros!$D$4*Parametros!$G$5,
          "SATISFACTORIO",
          IF(
            'Tablero de control'!$Z623&gt;=Parametros!$D$4*Parametros!$G$4,
            "OPTIMO"
          )
        )
      )
    )
  )
)
)
)</f>
        <v>OPTIMO</v>
      </c>
    </row>
    <row r="624" spans="1:28" s="38" customFormat="1" ht="57" customHeight="1" x14ac:dyDescent="0.25">
      <c r="A624" s="286" t="s">
        <v>244</v>
      </c>
      <c r="B624" s="42" t="s">
        <v>269</v>
      </c>
      <c r="C624" s="42" t="s">
        <v>340</v>
      </c>
      <c r="D624" s="42" t="s">
        <v>370</v>
      </c>
      <c r="E624" s="42" t="s">
        <v>503</v>
      </c>
      <c r="F624" s="52">
        <v>64</v>
      </c>
      <c r="G624" s="52">
        <v>78</v>
      </c>
      <c r="H624" s="83" t="s">
        <v>1906</v>
      </c>
      <c r="I624" s="52" t="s">
        <v>1929</v>
      </c>
      <c r="J624" s="273">
        <v>621</v>
      </c>
      <c r="K624" s="42" t="s">
        <v>1146</v>
      </c>
      <c r="L624" s="42" t="s">
        <v>1514</v>
      </c>
      <c r="M624" s="42" t="s">
        <v>63</v>
      </c>
      <c r="N624" s="42">
        <v>459901901</v>
      </c>
      <c r="O624" s="42" t="s">
        <v>157</v>
      </c>
      <c r="P624" s="42" t="s">
        <v>2088</v>
      </c>
      <c r="Q624" s="42" t="s">
        <v>29</v>
      </c>
      <c r="R624" s="63" t="s">
        <v>1858</v>
      </c>
      <c r="S624" s="59">
        <v>0</v>
      </c>
      <c r="T624" s="63">
        <v>2</v>
      </c>
      <c r="U624" s="81" t="s">
        <v>10</v>
      </c>
      <c r="V624" s="59">
        <v>1</v>
      </c>
      <c r="W624" s="59">
        <v>1</v>
      </c>
      <c r="X624" s="81" t="s">
        <v>10</v>
      </c>
      <c r="Y624" s="243">
        <v>0</v>
      </c>
      <c r="Z624" s="245">
        <f>IF(
'Tablero de control'!$U624="NP",
 0,
  IF(
     'Tablero de control'!$Q624&lt;&gt;"Reducción",
     'Tablero de control'!$Y624*100/'Tablero de control'!$U624,
     IF(
       'Tablero de control'!$U624&gt;='Tablero de control'!$Y624,
       100,
       IF(
         'Tablero de control'!$S624&lt;='Tablero de control'!$Y624,
         0,
         (('Tablero de control'!$S624-'Tablero de control'!$U624)-('Tablero de control'!$Y624-'Tablero de control'!$U624))*100/('Tablero de control'!$S624-'Tablero de control'!$U624)
       )
     )
   )
)</f>
        <v>0</v>
      </c>
      <c r="AA624" s="254">
        <f>IF('Tablero de control'!$Z624&gt;100,100,'Tablero de control'!$Z624)</f>
        <v>0</v>
      </c>
      <c r="AB624" s="37" t="str">
        <f>IF(
  'Tablero de control'!$U624="NP",
  "NO PROGRAMADA",
  IF(
    OR('Tablero de control'!$Y624="",'Tablero de control'!$Z624&lt;=0),
    "SIN AVANCE",
    IF(
      'Tablero de control'!$Z624&lt;Parametros!$D$4*Parametros!$G$9,
      "MUY DEFICIENTE",
    IF(
      'Tablero de control'!$Z624&lt;Parametros!$D$4*Parametros!$G$8,
      "DEFICIENTE",
   IF(
      'Tablero de control'!$Z624&lt;Parametros!$D$4*Parametros!$G$7,
      "ACEPTABLE",
      IF(
        'Tablero de control'!$Z624&lt;Parametros!$D$4*Parametros!$G$6,
        "BUENO",
        IF(
          'Tablero de control'!$Z624&lt;Parametros!$D$4*Parametros!$G$5,
          "SATISFACTORIO",
          IF(
            'Tablero de control'!$Z624&gt;=Parametros!$D$4*Parametros!$G$4,
            "OPTIMO"
          )
        )
      )
    )
  )
)
)
)</f>
        <v>NO PROGRAMADA</v>
      </c>
    </row>
    <row r="625" spans="1:28" s="38" customFormat="1" ht="38.25" customHeight="1" x14ac:dyDescent="0.25">
      <c r="A625" s="286" t="s">
        <v>244</v>
      </c>
      <c r="B625" s="42" t="s">
        <v>269</v>
      </c>
      <c r="C625" s="42" t="s">
        <v>340</v>
      </c>
      <c r="D625" s="42" t="s">
        <v>370</v>
      </c>
      <c r="E625" s="42" t="s">
        <v>503</v>
      </c>
      <c r="F625" s="52">
        <v>64</v>
      </c>
      <c r="G625" s="52">
        <v>78</v>
      </c>
      <c r="H625" s="83" t="s">
        <v>1906</v>
      </c>
      <c r="I625" s="52" t="s">
        <v>1929</v>
      </c>
      <c r="J625" s="273">
        <v>622</v>
      </c>
      <c r="K625" s="42" t="s">
        <v>1147</v>
      </c>
      <c r="L625" s="42" t="s">
        <v>1520</v>
      </c>
      <c r="M625" s="42" t="s">
        <v>79</v>
      </c>
      <c r="N625" s="42">
        <v>459903001</v>
      </c>
      <c r="O625" s="42" t="s">
        <v>169</v>
      </c>
      <c r="P625" s="42" t="s">
        <v>2088</v>
      </c>
      <c r="Q625" s="42" t="s">
        <v>29</v>
      </c>
      <c r="R625" s="63" t="s">
        <v>1858</v>
      </c>
      <c r="S625" s="59">
        <v>1</v>
      </c>
      <c r="T625" s="63">
        <v>7</v>
      </c>
      <c r="U625" s="63">
        <v>1</v>
      </c>
      <c r="V625" s="59">
        <v>2</v>
      </c>
      <c r="W625" s="59">
        <v>2</v>
      </c>
      <c r="X625" s="59">
        <v>2</v>
      </c>
      <c r="Y625" s="243">
        <v>1</v>
      </c>
      <c r="Z625" s="245">
        <f>IF(
'Tablero de control'!$U625="NP",
 0,
  IF(
     'Tablero de control'!$Q625&lt;&gt;"Reducción",
     'Tablero de control'!$Y625*100/'Tablero de control'!$U625,
     IF(
       'Tablero de control'!$U625&gt;='Tablero de control'!$Y625,
       100,
       IF(
         'Tablero de control'!$S625&lt;='Tablero de control'!$Y625,
         0,
         (('Tablero de control'!$S625-'Tablero de control'!$U625)-('Tablero de control'!$Y625-'Tablero de control'!$U625))*100/('Tablero de control'!$S625-'Tablero de control'!$U625)
       )
     )
   )
)</f>
        <v>100</v>
      </c>
      <c r="AA625" s="254">
        <f>IF('Tablero de control'!$Z625&gt;100,100,'Tablero de control'!$Z625)</f>
        <v>100</v>
      </c>
      <c r="AB625" s="37" t="str">
        <f>IF(
  'Tablero de control'!$U625="NP",
  "NO PROGRAMADA",
  IF(
    OR('Tablero de control'!$Y625="",'Tablero de control'!$Z625&lt;=0),
    "SIN AVANCE",
    IF(
      'Tablero de control'!$Z625&lt;Parametros!$D$4*Parametros!$G$9,
      "MUY DEFICIENTE",
    IF(
      'Tablero de control'!$Z625&lt;Parametros!$D$4*Parametros!$G$8,
      "DEFICIENTE",
   IF(
      'Tablero de control'!$Z625&lt;Parametros!$D$4*Parametros!$G$7,
      "ACEPTABLE",
      IF(
        'Tablero de control'!$Z625&lt;Parametros!$D$4*Parametros!$G$6,
        "BUENO",
        IF(
          'Tablero de control'!$Z625&lt;Parametros!$D$4*Parametros!$G$5,
          "SATISFACTORIO",
          IF(
            'Tablero de control'!$Z625&gt;=Parametros!$D$4*Parametros!$G$4,
            "OPTIMO"
          )
        )
      )
    )
  )
)
)
)</f>
        <v>OPTIMO</v>
      </c>
    </row>
    <row r="626" spans="1:28" s="38" customFormat="1" ht="70.5" customHeight="1" x14ac:dyDescent="0.25">
      <c r="A626" s="292" t="s">
        <v>244</v>
      </c>
      <c r="B626" s="293" t="s">
        <v>269</v>
      </c>
      <c r="C626" s="293" t="s">
        <v>340</v>
      </c>
      <c r="D626" s="293" t="s">
        <v>370</v>
      </c>
      <c r="E626" s="293" t="s">
        <v>503</v>
      </c>
      <c r="F626" s="294">
        <v>64</v>
      </c>
      <c r="G626" s="294">
        <v>78</v>
      </c>
      <c r="H626" s="295" t="s">
        <v>1906</v>
      </c>
      <c r="I626" s="294" t="s">
        <v>1929</v>
      </c>
      <c r="J626" s="296">
        <v>623</v>
      </c>
      <c r="K626" s="293" t="s">
        <v>1148</v>
      </c>
      <c r="L626" s="293" t="s">
        <v>1521</v>
      </c>
      <c r="M626" s="293" t="s">
        <v>145</v>
      </c>
      <c r="N626" s="293">
        <v>459902500</v>
      </c>
      <c r="O626" s="293" t="s">
        <v>1709</v>
      </c>
      <c r="P626" s="293" t="s">
        <v>2088</v>
      </c>
      <c r="Q626" s="293" t="s">
        <v>30</v>
      </c>
      <c r="R626" s="297" t="s">
        <v>1858</v>
      </c>
      <c r="S626" s="298">
        <v>2</v>
      </c>
      <c r="T626" s="299">
        <v>2</v>
      </c>
      <c r="U626" s="299">
        <v>2</v>
      </c>
      <c r="V626" s="298">
        <v>2</v>
      </c>
      <c r="W626" s="298">
        <v>2</v>
      </c>
      <c r="X626" s="298">
        <v>2</v>
      </c>
      <c r="Y626" s="243">
        <v>1.66</v>
      </c>
      <c r="Z626" s="300">
        <f>IF(
'Tablero de control'!$U626="NP",
 0,
  IF(
     'Tablero de control'!$Q626&lt;&gt;"Reducción",
     'Tablero de control'!$Y626*100/'Tablero de control'!$U626,
     IF(
       'Tablero de control'!$U626&gt;='Tablero de control'!$Y626,
       100,
       IF(
         'Tablero de control'!$S626&lt;='Tablero de control'!$Y626,
         0,
         (('Tablero de control'!$S626-'Tablero de control'!$U626)-('Tablero de control'!$Y626-'Tablero de control'!$U626))*100/('Tablero de control'!$S626-'Tablero de control'!$U626)
       )
     )
   )
)</f>
        <v>83</v>
      </c>
      <c r="AA626" s="301">
        <f>IF('Tablero de control'!$Z626&gt;100,100,'Tablero de control'!$Z626)</f>
        <v>83</v>
      </c>
      <c r="AB626" s="302" t="str">
        <f>IF(
  'Tablero de control'!$U626="NP",
  "NO PROGRAMADA",
  IF(
    OR('Tablero de control'!$Y626="",'Tablero de control'!$Z626&lt;=0),
    "SIN AVANCE",
    IF(
      'Tablero de control'!$Z626&lt;Parametros!$D$4*Parametros!$G$9,
      "MUY DEFICIENTE",
    IF(
      'Tablero de control'!$Z626&lt;Parametros!$D$4*Parametros!$G$8,
      "DEFICIENTE",
   IF(
      'Tablero de control'!$Z626&lt;Parametros!$D$4*Parametros!$G$7,
      "ACEPTABLE",
      IF(
        'Tablero de control'!$Z626&lt;Parametros!$D$4*Parametros!$G$6,
        "BUENO",
        IF(
          'Tablero de control'!$Z626&lt;Parametros!$D$4*Parametros!$G$5,
          "SATISFACTORIO",
          IF(
            'Tablero de control'!$Z626&gt;=Parametros!$D$4*Parametros!$G$4,
            "OPTIMO"
          )
        )
      )
    )
  )
)
)
)</f>
        <v>BUENO</v>
      </c>
    </row>
    <row r="641" spans="24:24" x14ac:dyDescent="0.35"/>
    <row r="642" spans="24:24" x14ac:dyDescent="0.35"/>
    <row r="643" spans="24:24" x14ac:dyDescent="0.35"/>
    <row r="644" spans="24:24" x14ac:dyDescent="0.35"/>
    <row r="651" spans="24:24" x14ac:dyDescent="0.35"/>
    <row r="704" spans="24:24" x14ac:dyDescent="0.35"/>
  </sheetData>
  <autoFilter ref="A3:AJ626"/>
  <mergeCells count="5">
    <mergeCell ref="K2:X2"/>
    <mergeCell ref="A2:G2"/>
    <mergeCell ref="Y2:AB2"/>
    <mergeCell ref="AC2:AF2"/>
    <mergeCell ref="AG2:AJ2"/>
  </mergeCells>
  <phoneticPr fontId="16" type="noConversion"/>
  <conditionalFormatting sqref="Z4:AA626">
    <cfRule type="dataBar" priority="84">
      <dataBar>
        <cfvo type="num" val="0"/>
        <cfvo type="num" val="100"/>
        <color rgb="FF63C384"/>
      </dataBar>
      <extLst>
        <ext xmlns:x14="http://schemas.microsoft.com/office/spreadsheetml/2009/9/main" uri="{B025F937-C7B1-47D3-B67F-A62EFF666E3E}">
          <x14:id>{AEA36699-28F3-49AA-9937-BDF05E10C47B}</x14:id>
        </ext>
      </extLst>
    </cfRule>
  </conditionalFormatting>
  <conditionalFormatting sqref="AB4:AB626">
    <cfRule type="containsText" dxfId="43" priority="3" operator="containsText" text="SIN AVANCE">
      <formula>NOT(ISERROR(SEARCH("SIN AVANCE",AB4)))</formula>
    </cfRule>
    <cfRule type="containsText" dxfId="42" priority="4" operator="containsText" text="MUY DEFICIENTE">
      <formula>NOT(ISERROR(SEARCH("MUY DEFICIENTE",AB4)))</formula>
    </cfRule>
    <cfRule type="containsText" dxfId="41" priority="5" operator="containsText" text="DEFICIENTE">
      <formula>NOT(ISERROR(SEARCH("DEFICIENTE",AB4)))</formula>
    </cfRule>
    <cfRule type="containsText" dxfId="40" priority="6" operator="containsText" text="ACEPTABLE">
      <formula>NOT(ISERROR(SEARCH("ACEPTABLE",AB4)))</formula>
    </cfRule>
    <cfRule type="containsText" dxfId="39" priority="7" operator="containsText" text="BUENO">
      <formula>NOT(ISERROR(SEARCH("BUENO",AB4)))</formula>
    </cfRule>
    <cfRule type="containsText" dxfId="38" priority="8" operator="containsText" text="SATISFACTORIO">
      <formula>NOT(ISERROR(SEARCH("SATISFACTORIO",AB4)))</formula>
    </cfRule>
    <cfRule type="containsText" dxfId="37" priority="9" operator="containsText" text="OPTIMO">
      <formula>NOT(ISERROR(SEARCH("OPTIMO",AB4)))</formula>
    </cfRule>
  </conditionalFormatting>
  <pageMargins left="0.28999999999999998" right="0.09" top="0.74803149606299213" bottom="0.74803149606299213" header="0.31496062992125984" footer="0.31496062992125984"/>
  <pageSetup paperSize="5" scale="51"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dataBar" id="{AEA36699-28F3-49AA-9937-BDF05E10C47B}">
            <x14:dataBar minLength="0" maxLength="100" border="1" direction="leftToRight" negativeBarBorderColorSameAsPositive="0">
              <x14:cfvo type="num">
                <xm:f>0</xm:f>
              </x14:cfvo>
              <x14:cfvo type="num">
                <xm:f>100</xm:f>
              </x14:cfvo>
              <x14:borderColor rgb="FF63C384"/>
              <x14:negativeFillColor rgb="FFFF0000"/>
              <x14:negativeBorderColor rgb="FFFF0000"/>
              <x14:axisColor rgb="FF000000"/>
            </x14:dataBar>
          </x14:cfRule>
          <xm:sqref>Z4:AA626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30"/>
  <sheetViews>
    <sheetView topLeftCell="F1" zoomScale="70" zoomScaleNormal="70" workbookViewId="0">
      <pane ySplit="1" topLeftCell="A2" activePane="bottomLeft" state="frozen"/>
      <selection activeCell="I24" sqref="I24"/>
      <selection pane="bottomLeft" activeCell="S40" sqref="S40"/>
    </sheetView>
  </sheetViews>
  <sheetFormatPr baseColWidth="10" defaultRowHeight="15" x14ac:dyDescent="0.25"/>
  <cols>
    <col min="2" max="2" width="14.5703125" bestFit="1" customWidth="1"/>
    <col min="3" max="3" width="11.85546875" customWidth="1"/>
    <col min="7" max="7" width="40" customWidth="1"/>
    <col min="8" max="18" width="0" hidden="1" customWidth="1"/>
    <col min="19" max="19" width="23.140625" bestFit="1" customWidth="1"/>
  </cols>
  <sheetData>
    <row r="1" spans="2:19" x14ac:dyDescent="0.25">
      <c r="B1" s="317" t="s">
        <v>2125</v>
      </c>
      <c r="C1" s="317"/>
      <c r="G1" t="s">
        <v>2126</v>
      </c>
      <c r="H1" s="234" t="s">
        <v>1861</v>
      </c>
      <c r="I1" s="234" t="s">
        <v>1864</v>
      </c>
      <c r="J1" s="234" t="s">
        <v>1860</v>
      </c>
      <c r="K1" s="234" t="s">
        <v>1862</v>
      </c>
      <c r="L1" s="234" t="s">
        <v>1863</v>
      </c>
      <c r="M1" s="234" t="s">
        <v>1865</v>
      </c>
      <c r="N1" s="234" t="s">
        <v>1859</v>
      </c>
      <c r="O1" s="306" t="s">
        <v>2127</v>
      </c>
      <c r="R1" s="21" t="s">
        <v>2141</v>
      </c>
      <c r="S1" s="21" t="s">
        <v>2142</v>
      </c>
    </row>
    <row r="2" spans="2:19" x14ac:dyDescent="0.25">
      <c r="B2" s="234" t="s">
        <v>1861</v>
      </c>
      <c r="C2" s="235">
        <v>1</v>
      </c>
      <c r="G2" s="42" t="s">
        <v>363</v>
      </c>
      <c r="H2">
        <f>COUNTIFS('Tablero de control'!$D$4:$D$626,Hoja1!$G2,'Tablero de control'!$AB$4:$AB$626,Hoja1!$H$1)</f>
        <v>12</v>
      </c>
      <c r="I2">
        <f>COUNTIFS('Tablero de control'!$D$4:$D$626,G2,'Tablero de control'!$AB$4:$AB$626,Hoja1!$I$1)</f>
        <v>0</v>
      </c>
      <c r="J2">
        <f>COUNTIFS('Tablero de control'!$D$4:$D$626,G2,'Tablero de control'!$AB$4:$AB$626,Hoja1!$J$1)</f>
        <v>0</v>
      </c>
      <c r="K2">
        <f>COUNTIFS('Tablero de control'!$D$4:$D$626,G2,'Tablero de control'!$AB$4:$AB$626,Hoja1!$K$1)</f>
        <v>0</v>
      </c>
      <c r="L2">
        <f>COUNTIFS('Tablero de control'!$D$4:$D$626,G2,'Tablero de control'!$AB$4:$AB$626,Hoja1!$L$1)</f>
        <v>0</v>
      </c>
      <c r="M2">
        <f>COUNTIFS('Tablero de control'!$D$4:$D$626,G2,'Tablero de control'!$AB$4:$AB$626,Hoja1!$M$1)</f>
        <v>0</v>
      </c>
      <c r="N2">
        <f>COUNTIFS('Tablero de control'!$D$4:$D$626,G2,'Tablero de control'!$AB$4:$AB$626,Hoja1!$N$1)</f>
        <v>7</v>
      </c>
      <c r="O2">
        <f>SUM(H2:N2)</f>
        <v>19</v>
      </c>
      <c r="Q2">
        <f>COUNTIF('Tablero de control'!$D$4:$D$626,Hoja1!G2)</f>
        <v>24</v>
      </c>
      <c r="R2">
        <f>COUNTIFS('Tablero de control'!$D$4:$D$626,Hoja1!G2,'Tablero de control'!$V$4:$V$626,Hoja1!$R$1)</f>
        <v>0</v>
      </c>
      <c r="S2">
        <f>+Q2-R2</f>
        <v>24</v>
      </c>
    </row>
    <row r="3" spans="2:19" x14ac:dyDescent="0.25">
      <c r="B3" s="234" t="s">
        <v>1864</v>
      </c>
      <c r="C3" s="235">
        <v>0.99990000000000001</v>
      </c>
      <c r="G3" s="253" t="s">
        <v>345</v>
      </c>
      <c r="H3">
        <f>COUNTIFS('Tablero de control'!$D$4:$D$626,Hoja1!$G3,'Tablero de control'!$AB$4:$AB$626,Hoja1!$H$1)</f>
        <v>15</v>
      </c>
      <c r="I3">
        <f>COUNTIFS('Tablero de control'!$D$4:$D$626,G3,'Tablero de control'!$AB$4:$AB$626,Hoja1!$I$1)</f>
        <v>0</v>
      </c>
      <c r="J3">
        <f>COUNTIFS('Tablero de control'!$D$4:$D$626,G3,'Tablero de control'!$AB$4:$AB$626,Hoja1!$J$1)</f>
        <v>0</v>
      </c>
      <c r="K3">
        <f>COUNTIFS('Tablero de control'!$D$4:$D$626,G3,'Tablero de control'!$AB$4:$AB$626,Hoja1!$K$1)</f>
        <v>0</v>
      </c>
      <c r="L3">
        <f>COUNTIFS('Tablero de control'!$D$4:$D$626,G3,'Tablero de control'!$AB$4:$AB$626,Hoja1!$L$1)</f>
        <v>1</v>
      </c>
      <c r="M3">
        <f>COUNTIFS('Tablero de control'!$D$4:$D$626,G3,'Tablero de control'!$AB$4:$AB$626,Hoja1!$M$1)</f>
        <v>0</v>
      </c>
      <c r="N3">
        <f>COUNTIFS('Tablero de control'!$D$4:$D$626,G3,'Tablero de control'!$AB$4:$AB$626,Hoja1!$N$1)</f>
        <v>2</v>
      </c>
      <c r="O3">
        <f t="shared" ref="O3:O29" si="0">SUM(H3:N3)</f>
        <v>18</v>
      </c>
      <c r="Q3">
        <f>COUNTIF('Tablero de control'!$D$4:$D$626,Hoja1!G3)</f>
        <v>19</v>
      </c>
      <c r="R3">
        <f>COUNTIFS('Tablero de control'!$D$4:$D$626,Hoja1!G3,'Tablero de control'!$V$4:$V$626,Hoja1!$R$1)</f>
        <v>0</v>
      </c>
      <c r="S3">
        <f t="shared" ref="S3:S4" si="1">+Q3-R3</f>
        <v>19</v>
      </c>
    </row>
    <row r="4" spans="2:19" x14ac:dyDescent="0.25">
      <c r="B4" s="234" t="s">
        <v>1860</v>
      </c>
      <c r="C4" s="235">
        <v>0.89990000000000003</v>
      </c>
      <c r="G4" s="42" t="s">
        <v>357</v>
      </c>
      <c r="H4">
        <f>COUNTIFS('Tablero de control'!$D$4:$D$626,Hoja1!$G4,'Tablero de control'!$AB$4:$AB$626,Hoja1!$H$1)</f>
        <v>6</v>
      </c>
      <c r="I4">
        <f>COUNTIFS('Tablero de control'!$D$4:$D$626,G4,'Tablero de control'!$AB$4:$AB$626,Hoja1!$I$1)</f>
        <v>0</v>
      </c>
      <c r="J4">
        <f>COUNTIFS('Tablero de control'!$D$4:$D$626,G4,'Tablero de control'!$AB$4:$AB$626,Hoja1!$J$1)</f>
        <v>1</v>
      </c>
      <c r="K4">
        <f>COUNTIFS('Tablero de control'!$D$4:$D$626,G4,'Tablero de control'!$AB$4:$AB$626,Hoja1!$K$1)</f>
        <v>0</v>
      </c>
      <c r="L4">
        <f>COUNTIFS('Tablero de control'!$D$4:$D$626,G4,'Tablero de control'!$AB$4:$AB$626,Hoja1!$L$1)</f>
        <v>1</v>
      </c>
      <c r="M4">
        <f>COUNTIFS('Tablero de control'!$D$4:$D$626,G4,'Tablero de control'!$AB$4:$AB$626,Hoja1!$M$1)</f>
        <v>0</v>
      </c>
      <c r="N4">
        <f>COUNTIFS('Tablero de control'!$D$4:$D$626,G4,'Tablero de control'!$AB$4:$AB$626,Hoja1!$N$1)</f>
        <v>1</v>
      </c>
      <c r="O4">
        <f t="shared" si="0"/>
        <v>9</v>
      </c>
      <c r="Q4">
        <f>COUNTIF('Tablero de control'!$D$4:$D$626,Hoja1!G4)</f>
        <v>9</v>
      </c>
      <c r="R4">
        <f>COUNTIFS('Tablero de control'!$D$4:$D$626,Hoja1!G4,'Tablero de control'!$V$4:$V$626,Hoja1!$R$1)</f>
        <v>0</v>
      </c>
      <c r="S4">
        <f t="shared" si="1"/>
        <v>9</v>
      </c>
    </row>
    <row r="5" spans="2:19" x14ac:dyDescent="0.25">
      <c r="B5" s="234" t="s">
        <v>1862</v>
      </c>
      <c r="C5" s="235">
        <v>0.70989999999999998</v>
      </c>
      <c r="G5" s="42" t="s">
        <v>349</v>
      </c>
      <c r="H5">
        <f>COUNTIFS('Tablero de control'!$D$4:$D$626,Hoja1!$G5,'Tablero de control'!$AB$4:$AB$626,Hoja1!$H$1)</f>
        <v>93</v>
      </c>
      <c r="I5">
        <f>COUNTIFS('Tablero de control'!$D$4:$D$626,G5,'Tablero de control'!$AB$4:$AB$626,Hoja1!$I$1)</f>
        <v>1</v>
      </c>
      <c r="J5">
        <f>COUNTIFS('Tablero de control'!$D$4:$D$626,G5,'Tablero de control'!$AB$4:$AB$626,Hoja1!$J$1)</f>
        <v>4</v>
      </c>
      <c r="K5">
        <f>COUNTIFS('Tablero de control'!$D$4:$D$626,G5,'Tablero de control'!$AB$4:$AB$626,Hoja1!$K$1)</f>
        <v>3</v>
      </c>
      <c r="L5">
        <f>COUNTIFS('Tablero de control'!$D$4:$D$626,G5,'Tablero de control'!$AB$4:$AB$626,Hoja1!$L$1)</f>
        <v>0</v>
      </c>
      <c r="M5">
        <f>COUNTIFS('Tablero de control'!$D$4:$D$626,G5,'Tablero de control'!$AB$4:$AB$626,Hoja1!$M$1)</f>
        <v>2</v>
      </c>
      <c r="N5">
        <f>COUNTIFS('Tablero de control'!$D$4:$D$626,G5,'Tablero de control'!$AB$4:$AB$626,Hoja1!$N$1)</f>
        <v>0</v>
      </c>
      <c r="O5">
        <f t="shared" si="0"/>
        <v>103</v>
      </c>
      <c r="Q5">
        <f>COUNTIF('Tablero de control'!$D$4:$D$626,Hoja1!G5)</f>
        <v>108</v>
      </c>
      <c r="R5">
        <f>COUNTIFS('Tablero de control'!$D$4:$D$626,Hoja1!G5,'Tablero de control'!$V$4:$V$626,Hoja1!$R$1)</f>
        <v>3</v>
      </c>
      <c r="S5">
        <f>+Q5-R5</f>
        <v>105</v>
      </c>
    </row>
    <row r="6" spans="2:19" ht="25.5" x14ac:dyDescent="0.25">
      <c r="B6" s="234" t="s">
        <v>1863</v>
      </c>
      <c r="C6" s="235">
        <v>0.50990000000000002</v>
      </c>
      <c r="G6" s="42" t="s">
        <v>1850</v>
      </c>
      <c r="H6">
        <f>COUNTIFS('Tablero de control'!$D$4:$D$626,Hoja1!$G6,'Tablero de control'!$AB$4:$AB$626,Hoja1!$H$1)</f>
        <v>3</v>
      </c>
      <c r="I6">
        <f>COUNTIFS('Tablero de control'!$D$4:$D$626,G6,'Tablero de control'!$AB$4:$AB$626,Hoja1!$I$1)</f>
        <v>0</v>
      </c>
      <c r="J6">
        <f>COUNTIFS('Tablero de control'!$D$4:$D$626,G6,'Tablero de control'!$AB$4:$AB$626,Hoja1!$J$1)</f>
        <v>0</v>
      </c>
      <c r="K6">
        <f>COUNTIFS('Tablero de control'!$D$4:$D$626,G6,'Tablero de control'!$AB$4:$AB$626,Hoja1!$K$1)</f>
        <v>0</v>
      </c>
      <c r="L6">
        <f>COUNTIFS('Tablero de control'!$D$4:$D$626,G6,'Tablero de control'!$AB$4:$AB$626,Hoja1!$L$1)</f>
        <v>0</v>
      </c>
      <c r="M6">
        <f>COUNTIFS('Tablero de control'!$D$4:$D$626,G6,'Tablero de control'!$AB$4:$AB$626,Hoja1!$M$1)</f>
        <v>0</v>
      </c>
      <c r="N6">
        <f>COUNTIFS('Tablero de control'!$D$4:$D$626,G6,'Tablero de control'!$AB$4:$AB$626,Hoja1!$N$1)</f>
        <v>0</v>
      </c>
      <c r="O6">
        <f t="shared" si="0"/>
        <v>3</v>
      </c>
      <c r="Q6">
        <f>COUNTIF('Tablero de control'!$D$4:$D$626,Hoja1!G6)</f>
        <v>4</v>
      </c>
      <c r="R6">
        <f>COUNTIFS('Tablero de control'!$D$4:$D$626,Hoja1!G6,'Tablero de control'!$V$4:$V$626,Hoja1!$R$1)</f>
        <v>0</v>
      </c>
      <c r="S6">
        <f t="shared" ref="S6:S29" si="2">+Q6-R6</f>
        <v>4</v>
      </c>
    </row>
    <row r="7" spans="2:19" x14ac:dyDescent="0.25">
      <c r="B7" s="234" t="s">
        <v>1865</v>
      </c>
      <c r="C7" s="235">
        <v>0.30990000000000001</v>
      </c>
      <c r="G7" s="42" t="s">
        <v>367</v>
      </c>
      <c r="H7">
        <f>COUNTIFS('Tablero de control'!$D$4:$D$626,Hoja1!$G7,'Tablero de control'!$AB$4:$AB$626,Hoja1!$H$1)</f>
        <v>4</v>
      </c>
      <c r="I7">
        <f>COUNTIFS('Tablero de control'!$D$4:$D$626,G7,'Tablero de control'!$AB$4:$AB$626,Hoja1!$I$1)</f>
        <v>0</v>
      </c>
      <c r="J7">
        <f>COUNTIFS('Tablero de control'!$D$4:$D$626,G7,'Tablero de control'!$AB$4:$AB$626,Hoja1!$J$1)</f>
        <v>0</v>
      </c>
      <c r="K7">
        <f>COUNTIFS('Tablero de control'!$D$4:$D$626,G7,'Tablero de control'!$AB$4:$AB$626,Hoja1!$K$1)</f>
        <v>0</v>
      </c>
      <c r="L7">
        <f>COUNTIFS('Tablero de control'!$D$4:$D$626,G7,'Tablero de control'!$AB$4:$AB$626,Hoja1!$L$1)</f>
        <v>0</v>
      </c>
      <c r="M7">
        <f>COUNTIFS('Tablero de control'!$D$4:$D$626,G7,'Tablero de control'!$AB$4:$AB$626,Hoja1!$M$1)</f>
        <v>0</v>
      </c>
      <c r="N7">
        <f>COUNTIFS('Tablero de control'!$D$4:$D$626,G7,'Tablero de control'!$AB$4:$AB$626,Hoja1!$N$1)</f>
        <v>0</v>
      </c>
      <c r="O7">
        <f t="shared" si="0"/>
        <v>4</v>
      </c>
      <c r="Q7">
        <f>COUNTIF('Tablero de control'!$D$4:$D$626,Hoja1!G7)</f>
        <v>4</v>
      </c>
      <c r="R7">
        <f>COUNTIFS('Tablero de control'!$D$4:$D$626,Hoja1!G7,'Tablero de control'!$V$4:$V$626,Hoja1!$R$1)</f>
        <v>0</v>
      </c>
      <c r="S7">
        <f t="shared" si="2"/>
        <v>4</v>
      </c>
    </row>
    <row r="8" spans="2:19" x14ac:dyDescent="0.25">
      <c r="B8" s="234" t="s">
        <v>1859</v>
      </c>
      <c r="C8" s="235">
        <v>0</v>
      </c>
      <c r="G8" s="42" t="s">
        <v>370</v>
      </c>
      <c r="H8">
        <f>COUNTIFS('Tablero de control'!$D$4:$D$626,Hoja1!$G8,'Tablero de control'!$AB$4:$AB$626,Hoja1!$H$1)</f>
        <v>2</v>
      </c>
      <c r="I8">
        <f>COUNTIFS('Tablero de control'!$D$4:$D$626,G8,'Tablero de control'!$AB$4:$AB$626,Hoja1!$I$1)</f>
        <v>0</v>
      </c>
      <c r="J8">
        <f>COUNTIFS('Tablero de control'!$D$4:$D$626,G8,'Tablero de control'!$AB$4:$AB$626,Hoja1!$J$1)</f>
        <v>1</v>
      </c>
      <c r="K8">
        <f>COUNTIFS('Tablero de control'!$D$4:$D$626,G8,'Tablero de control'!$AB$4:$AB$626,Hoja1!$K$1)</f>
        <v>0</v>
      </c>
      <c r="L8">
        <f>COUNTIFS('Tablero de control'!$D$4:$D$626,G8,'Tablero de control'!$AB$4:$AB$626,Hoja1!$L$1)</f>
        <v>0</v>
      </c>
      <c r="M8">
        <f>COUNTIFS('Tablero de control'!$D$4:$D$626,G8,'Tablero de control'!$AB$4:$AB$626,Hoja1!$M$1)</f>
        <v>0</v>
      </c>
      <c r="N8">
        <f>COUNTIFS('Tablero de control'!$D$4:$D$626,G8,'Tablero de control'!$AB$4:$AB$626,Hoja1!$N$1)</f>
        <v>0</v>
      </c>
      <c r="O8">
        <f t="shared" si="0"/>
        <v>3</v>
      </c>
      <c r="Q8">
        <f>COUNTIF('Tablero de control'!$D$4:$D$626,Hoja1!G8)</f>
        <v>4</v>
      </c>
      <c r="R8">
        <f>COUNTIFS('Tablero de control'!$D$4:$D$626,Hoja1!G8,'Tablero de control'!$V$4:$V$626,Hoja1!$R$1)</f>
        <v>0</v>
      </c>
      <c r="S8">
        <f t="shared" si="2"/>
        <v>4</v>
      </c>
    </row>
    <row r="9" spans="2:19" ht="25.5" x14ac:dyDescent="0.25">
      <c r="G9" s="42" t="s">
        <v>356</v>
      </c>
      <c r="H9">
        <f>COUNTIFS('Tablero de control'!$D$4:$D$626,Hoja1!$G9,'Tablero de control'!$AB$4:$AB$626,Hoja1!$H$1)</f>
        <v>4</v>
      </c>
      <c r="I9">
        <f>COUNTIFS('Tablero de control'!$D$4:$D$626,G9,'Tablero de control'!$AB$4:$AB$626,Hoja1!$I$1)</f>
        <v>0</v>
      </c>
      <c r="J9">
        <f>COUNTIFS('Tablero de control'!$D$4:$D$626,G9,'Tablero de control'!$AB$4:$AB$626,Hoja1!$J$1)</f>
        <v>0</v>
      </c>
      <c r="K9">
        <f>COUNTIFS('Tablero de control'!$D$4:$D$626,G9,'Tablero de control'!$AB$4:$AB$626,Hoja1!$K$1)</f>
        <v>0</v>
      </c>
      <c r="L9">
        <f>COUNTIFS('Tablero de control'!$D$4:$D$626,G9,'Tablero de control'!$AB$4:$AB$626,Hoja1!$L$1)</f>
        <v>2</v>
      </c>
      <c r="M9">
        <f>COUNTIFS('Tablero de control'!$D$4:$D$626,G9,'Tablero de control'!$AB$4:$AB$626,Hoja1!$M$1)</f>
        <v>0</v>
      </c>
      <c r="N9">
        <f>COUNTIFS('Tablero de control'!$D$4:$D$626,G9,'Tablero de control'!$AB$4:$AB$626,Hoja1!$N$1)</f>
        <v>1</v>
      </c>
      <c r="O9">
        <f t="shared" si="0"/>
        <v>7</v>
      </c>
      <c r="Q9">
        <f>COUNTIF('Tablero de control'!$D$4:$D$626,Hoja1!G9)</f>
        <v>7</v>
      </c>
      <c r="R9">
        <f>COUNTIFS('Tablero de control'!$D$4:$D$626,Hoja1!G9,'Tablero de control'!$V$4:$V$626,Hoja1!$R$1)</f>
        <v>0</v>
      </c>
      <c r="S9">
        <f t="shared" si="2"/>
        <v>7</v>
      </c>
    </row>
    <row r="10" spans="2:19" ht="25.5" x14ac:dyDescent="0.25">
      <c r="G10" s="42" t="s">
        <v>354</v>
      </c>
      <c r="H10">
        <f>COUNTIFS('Tablero de control'!$D$4:$D$626,Hoja1!$G10,'Tablero de control'!$AB$4:$AB$626,Hoja1!$H$1)</f>
        <v>10</v>
      </c>
      <c r="I10">
        <f>COUNTIFS('Tablero de control'!$D$4:$D$626,G10,'Tablero de control'!$AB$4:$AB$626,Hoja1!$I$1)</f>
        <v>0</v>
      </c>
      <c r="J10">
        <f>COUNTIFS('Tablero de control'!$D$4:$D$626,G10,'Tablero de control'!$AB$4:$AB$626,Hoja1!$J$1)</f>
        <v>2</v>
      </c>
      <c r="K10">
        <f>COUNTIFS('Tablero de control'!$D$4:$D$626,G10,'Tablero de control'!$AB$4:$AB$626,Hoja1!$K$1)</f>
        <v>2</v>
      </c>
      <c r="L10">
        <f>COUNTIFS('Tablero de control'!$D$4:$D$626,G10,'Tablero de control'!$AB$4:$AB$626,Hoja1!$L$1)</f>
        <v>4</v>
      </c>
      <c r="M10">
        <f>COUNTIFS('Tablero de control'!$D$4:$D$626,G10,'Tablero de control'!$AB$4:$AB$626,Hoja1!$M$1)</f>
        <v>0</v>
      </c>
      <c r="N10">
        <f>COUNTIFS('Tablero de control'!$D$4:$D$626,G10,'Tablero de control'!$AB$4:$AB$626,Hoja1!$N$1)</f>
        <v>5</v>
      </c>
      <c r="O10">
        <f t="shared" si="0"/>
        <v>23</v>
      </c>
      <c r="Q10">
        <f>COUNTIF('Tablero de control'!$D$4:$D$626,Hoja1!G10)</f>
        <v>23</v>
      </c>
      <c r="R10">
        <f>COUNTIFS('Tablero de control'!$D$4:$D$626,Hoja1!G10,'Tablero de control'!$V$4:$V$626,Hoja1!$R$1)</f>
        <v>0</v>
      </c>
      <c r="S10">
        <f t="shared" si="2"/>
        <v>23</v>
      </c>
    </row>
    <row r="11" spans="2:19" ht="25.5" x14ac:dyDescent="0.25">
      <c r="G11" s="42" t="s">
        <v>361</v>
      </c>
      <c r="H11">
        <f>COUNTIFS('Tablero de control'!$D$4:$D$626,Hoja1!$G11,'Tablero de control'!$AB$4:$AB$626,Hoja1!$H$1)</f>
        <v>15</v>
      </c>
      <c r="I11">
        <f>COUNTIFS('Tablero de control'!$D$4:$D$626,G11,'Tablero de control'!$AB$4:$AB$626,Hoja1!$I$1)</f>
        <v>0</v>
      </c>
      <c r="J11">
        <f>COUNTIFS('Tablero de control'!$D$4:$D$626,G11,'Tablero de control'!$AB$4:$AB$626,Hoja1!$J$1)</f>
        <v>1</v>
      </c>
      <c r="K11">
        <f>COUNTIFS('Tablero de control'!$D$4:$D$626,G11,'Tablero de control'!$AB$4:$AB$626,Hoja1!$K$1)</f>
        <v>1</v>
      </c>
      <c r="L11">
        <f>COUNTIFS('Tablero de control'!$D$4:$D$626,G11,'Tablero de control'!$AB$4:$AB$626,Hoja1!$L$1)</f>
        <v>0</v>
      </c>
      <c r="M11">
        <f>COUNTIFS('Tablero de control'!$D$4:$D$626,G11,'Tablero de control'!$AB$4:$AB$626,Hoja1!$M$1)</f>
        <v>1</v>
      </c>
      <c r="N11">
        <f>COUNTIFS('Tablero de control'!$D$4:$D$626,G11,'Tablero de control'!$AB$4:$AB$626,Hoja1!$N$1)</f>
        <v>2</v>
      </c>
      <c r="O11">
        <f t="shared" si="0"/>
        <v>20</v>
      </c>
      <c r="Q11">
        <f>COUNTIF('Tablero de control'!$D$4:$D$626,Hoja1!G11)</f>
        <v>27</v>
      </c>
      <c r="R11">
        <f>COUNTIFS('Tablero de control'!$D$4:$D$626,Hoja1!G11,'Tablero de control'!$V$4:$V$626,Hoja1!$R$1)</f>
        <v>1</v>
      </c>
      <c r="S11">
        <f t="shared" si="2"/>
        <v>26</v>
      </c>
    </row>
    <row r="12" spans="2:19" x14ac:dyDescent="0.25">
      <c r="G12" s="42" t="s">
        <v>348</v>
      </c>
      <c r="H12">
        <f>COUNTIFS('Tablero de control'!$D$4:$D$626,Hoja1!$G12,'Tablero de control'!$AB$4:$AB$626,Hoja1!$H$1)</f>
        <v>33</v>
      </c>
      <c r="I12">
        <f>COUNTIFS('Tablero de control'!$D$4:$D$626,G12,'Tablero de control'!$AB$4:$AB$626,Hoja1!$I$1)</f>
        <v>2</v>
      </c>
      <c r="J12">
        <f>COUNTIFS('Tablero de control'!$D$4:$D$626,G12,'Tablero de control'!$AB$4:$AB$626,Hoja1!$J$1)</f>
        <v>2</v>
      </c>
      <c r="K12">
        <f>COUNTIFS('Tablero de control'!$D$4:$D$626,G12,'Tablero de control'!$AB$4:$AB$626,Hoja1!$K$1)</f>
        <v>3</v>
      </c>
      <c r="L12">
        <f>COUNTIFS('Tablero de control'!$D$4:$D$626,G12,'Tablero de control'!$AB$4:$AB$626,Hoja1!$L$1)</f>
        <v>0</v>
      </c>
      <c r="M12">
        <f>COUNTIFS('Tablero de control'!$D$4:$D$626,G12,'Tablero de control'!$AB$4:$AB$626,Hoja1!$M$1)</f>
        <v>4</v>
      </c>
      <c r="N12">
        <f>COUNTIFS('Tablero de control'!$D$4:$D$626,G12,'Tablero de control'!$AB$4:$AB$626,Hoja1!$N$1)</f>
        <v>6</v>
      </c>
      <c r="O12">
        <f t="shared" si="0"/>
        <v>50</v>
      </c>
      <c r="Q12">
        <f>COUNTIF('Tablero de control'!$D$4:$D$626,Hoja1!G12)</f>
        <v>56</v>
      </c>
      <c r="R12">
        <f>COUNTIFS('Tablero de control'!$D$4:$D$626,Hoja1!G12,'Tablero de control'!$V$4:$V$626,Hoja1!$R$1)</f>
        <v>1</v>
      </c>
      <c r="S12">
        <f t="shared" si="2"/>
        <v>55</v>
      </c>
    </row>
    <row r="13" spans="2:19" x14ac:dyDescent="0.25">
      <c r="G13" s="42" t="s">
        <v>342</v>
      </c>
      <c r="H13">
        <f>COUNTIFS('Tablero de control'!$D$4:$D$626,Hoja1!$G13,'Tablero de control'!$AB$4:$AB$626,Hoja1!$H$1)</f>
        <v>14</v>
      </c>
      <c r="I13">
        <f>COUNTIFS('Tablero de control'!$D$4:$D$626,G13,'Tablero de control'!$AB$4:$AB$626,Hoja1!$I$1)</f>
        <v>0</v>
      </c>
      <c r="J13">
        <f>COUNTIFS('Tablero de control'!$D$4:$D$626,G13,'Tablero de control'!$AB$4:$AB$626,Hoja1!$J$1)</f>
        <v>0</v>
      </c>
      <c r="K13">
        <f>COUNTIFS('Tablero de control'!$D$4:$D$626,G13,'Tablero de control'!$AB$4:$AB$626,Hoja1!$K$1)</f>
        <v>1</v>
      </c>
      <c r="L13">
        <f>COUNTIFS('Tablero de control'!$D$4:$D$626,G13,'Tablero de control'!$AB$4:$AB$626,Hoja1!$L$1)</f>
        <v>2</v>
      </c>
      <c r="M13">
        <f>COUNTIFS('Tablero de control'!$D$4:$D$626,G13,'Tablero de control'!$AB$4:$AB$626,Hoja1!$M$1)</f>
        <v>1</v>
      </c>
      <c r="N13">
        <f>COUNTIFS('Tablero de control'!$D$4:$D$626,G13,'Tablero de control'!$AB$4:$AB$626,Hoja1!$N$1)</f>
        <v>5</v>
      </c>
      <c r="O13">
        <f t="shared" si="0"/>
        <v>23</v>
      </c>
      <c r="Q13">
        <f>COUNTIF('Tablero de control'!$D$4:$D$626,Hoja1!G13)</f>
        <v>27</v>
      </c>
      <c r="R13">
        <f>COUNTIFS('Tablero de control'!$D$4:$D$626,Hoja1!G13,'Tablero de control'!$V$4:$V$626,Hoja1!$R$1)</f>
        <v>1</v>
      </c>
      <c r="S13">
        <f t="shared" si="2"/>
        <v>26</v>
      </c>
    </row>
    <row r="14" spans="2:19" ht="25.5" x14ac:dyDescent="0.25">
      <c r="G14" s="42" t="s">
        <v>344</v>
      </c>
      <c r="H14">
        <f>COUNTIFS('Tablero de control'!$D$4:$D$626,Hoja1!$G14,'Tablero de control'!$AB$4:$AB$626,Hoja1!$H$1)</f>
        <v>11</v>
      </c>
      <c r="I14">
        <f>COUNTIFS('Tablero de control'!$D$4:$D$626,G14,'Tablero de control'!$AB$4:$AB$626,Hoja1!$I$1)</f>
        <v>1</v>
      </c>
      <c r="J14">
        <f>COUNTIFS('Tablero de control'!$D$4:$D$626,G14,'Tablero de control'!$AB$4:$AB$626,Hoja1!$J$1)</f>
        <v>0</v>
      </c>
      <c r="K14">
        <f>COUNTIFS('Tablero de control'!$D$4:$D$626,G14,'Tablero de control'!$AB$4:$AB$626,Hoja1!$K$1)</f>
        <v>2</v>
      </c>
      <c r="L14">
        <f>COUNTIFS('Tablero de control'!$D$4:$D$626,G14,'Tablero de control'!$AB$4:$AB$626,Hoja1!$L$1)</f>
        <v>2</v>
      </c>
      <c r="M14">
        <f>COUNTIFS('Tablero de control'!$D$4:$D$626,G14,'Tablero de control'!$AB$4:$AB$626,Hoja1!$M$1)</f>
        <v>2</v>
      </c>
      <c r="N14">
        <f>COUNTIFS('Tablero de control'!$D$4:$D$626,G14,'Tablero de control'!$AB$4:$AB$626,Hoja1!$N$1)</f>
        <v>0</v>
      </c>
      <c r="O14">
        <f t="shared" si="0"/>
        <v>18</v>
      </c>
      <c r="Q14">
        <f>COUNTIF('Tablero de control'!$D$4:$D$626,Hoja1!G14)</f>
        <v>20</v>
      </c>
      <c r="R14">
        <f>COUNTIFS('Tablero de control'!$D$4:$D$626,Hoja1!G14,'Tablero de control'!$V$4:$V$626,Hoja1!$R$1)</f>
        <v>0</v>
      </c>
      <c r="S14">
        <f t="shared" si="2"/>
        <v>20</v>
      </c>
    </row>
    <row r="15" spans="2:19" ht="25.5" x14ac:dyDescent="0.25">
      <c r="G15" s="42" t="s">
        <v>343</v>
      </c>
      <c r="H15">
        <f>COUNTIFS('Tablero de control'!$D$4:$D$626,Hoja1!$G15,'Tablero de control'!$AB$4:$AB$626,Hoja1!$H$1)</f>
        <v>19</v>
      </c>
      <c r="I15">
        <f>COUNTIFS('Tablero de control'!$D$4:$D$626,G15,'Tablero de control'!$AB$4:$AB$626,Hoja1!$I$1)</f>
        <v>0</v>
      </c>
      <c r="J15">
        <f>COUNTIFS('Tablero de control'!$D$4:$D$626,G15,'Tablero de control'!$AB$4:$AB$626,Hoja1!$J$1)</f>
        <v>3</v>
      </c>
      <c r="K15">
        <f>COUNTIFS('Tablero de control'!$D$4:$D$626,G15,'Tablero de control'!$AB$4:$AB$626,Hoja1!$K$1)</f>
        <v>1</v>
      </c>
      <c r="L15">
        <f>COUNTIFS('Tablero de control'!$D$4:$D$626,G15,'Tablero de control'!$AB$4:$AB$626,Hoja1!$L$1)</f>
        <v>5</v>
      </c>
      <c r="M15">
        <f>COUNTIFS('Tablero de control'!$D$4:$D$626,G15,'Tablero de control'!$AB$4:$AB$626,Hoja1!$M$1)</f>
        <v>4</v>
      </c>
      <c r="N15">
        <f>COUNTIFS('Tablero de control'!$D$4:$D$626,G15,'Tablero de control'!$AB$4:$AB$626,Hoja1!$N$1)</f>
        <v>4</v>
      </c>
      <c r="O15">
        <f t="shared" si="0"/>
        <v>36</v>
      </c>
      <c r="Q15">
        <f>COUNTIF('Tablero de control'!$D$4:$D$626,Hoja1!G15)</f>
        <v>37</v>
      </c>
      <c r="R15">
        <f>COUNTIFS('Tablero de control'!$D$4:$D$626,Hoja1!G15,'Tablero de control'!$V$4:$V$626,Hoja1!$R$1)</f>
        <v>1</v>
      </c>
      <c r="S15">
        <f t="shared" si="2"/>
        <v>36</v>
      </c>
    </row>
    <row r="16" spans="2:19" ht="25.5" x14ac:dyDescent="0.25">
      <c r="G16" s="42" t="s">
        <v>341</v>
      </c>
      <c r="H16">
        <f>COUNTIFS('Tablero de control'!$D$4:$D$626,Hoja1!$G16,'Tablero de control'!$AB$4:$AB$626,Hoja1!$H$1)</f>
        <v>18</v>
      </c>
      <c r="I16">
        <f>COUNTIFS('Tablero de control'!$D$4:$D$626,G16,'Tablero de control'!$AB$4:$AB$626,Hoja1!$I$1)</f>
        <v>1</v>
      </c>
      <c r="J16">
        <f>COUNTIFS('Tablero de control'!$D$4:$D$626,G16,'Tablero de control'!$AB$4:$AB$626,Hoja1!$J$1)</f>
        <v>0</v>
      </c>
      <c r="K16">
        <f>COUNTIFS('Tablero de control'!$D$4:$D$626,G16,'Tablero de control'!$AB$4:$AB$626,Hoja1!$K$1)</f>
        <v>0</v>
      </c>
      <c r="L16">
        <f>COUNTIFS('Tablero de control'!$D$4:$D$626,G16,'Tablero de control'!$AB$4:$AB$626,Hoja1!$L$1)</f>
        <v>0</v>
      </c>
      <c r="M16">
        <f>COUNTIFS('Tablero de control'!$D$4:$D$626,G16,'Tablero de control'!$AB$4:$AB$626,Hoja1!$M$1)</f>
        <v>0</v>
      </c>
      <c r="N16">
        <f>COUNTIFS('Tablero de control'!$D$4:$D$626,G16,'Tablero de control'!$AB$4:$AB$626,Hoja1!$N$1)</f>
        <v>3</v>
      </c>
      <c r="O16">
        <f t="shared" si="0"/>
        <v>22</v>
      </c>
      <c r="Q16">
        <f>COUNTIF('Tablero de control'!$D$4:$D$626,Hoja1!G16)</f>
        <v>22</v>
      </c>
      <c r="R16">
        <f>COUNTIFS('Tablero de control'!$D$4:$D$626,Hoja1!G16,'Tablero de control'!$V$4:$V$626,Hoja1!$R$1)</f>
        <v>1</v>
      </c>
      <c r="S16">
        <f t="shared" si="2"/>
        <v>21</v>
      </c>
    </row>
    <row r="17" spans="7:19" x14ac:dyDescent="0.25">
      <c r="G17" s="42" t="s">
        <v>369</v>
      </c>
      <c r="H17">
        <f>COUNTIFS('Tablero de control'!$D$4:$D$626,Hoja1!$G17,'Tablero de control'!$AB$4:$AB$626,Hoja1!$H$1)</f>
        <v>4</v>
      </c>
      <c r="I17">
        <f>COUNTIFS('Tablero de control'!$D$4:$D$626,G17,'Tablero de control'!$AB$4:$AB$626,Hoja1!$I$1)</f>
        <v>3</v>
      </c>
      <c r="J17">
        <f>COUNTIFS('Tablero de control'!$D$4:$D$626,G17,'Tablero de control'!$AB$4:$AB$626,Hoja1!$J$1)</f>
        <v>1</v>
      </c>
      <c r="K17">
        <f>COUNTIFS('Tablero de control'!$D$4:$D$626,G17,'Tablero de control'!$AB$4:$AB$626,Hoja1!$K$1)</f>
        <v>0</v>
      </c>
      <c r="L17">
        <f>COUNTIFS('Tablero de control'!$D$4:$D$626,G17,'Tablero de control'!$AB$4:$AB$626,Hoja1!$L$1)</f>
        <v>0</v>
      </c>
      <c r="M17">
        <f>COUNTIFS('Tablero de control'!$D$4:$D$626,G17,'Tablero de control'!$AB$4:$AB$626,Hoja1!$M$1)</f>
        <v>0</v>
      </c>
      <c r="N17">
        <f>COUNTIFS('Tablero de control'!$D$4:$D$626,G17,'Tablero de control'!$AB$4:$AB$626,Hoja1!$N$1)</f>
        <v>0</v>
      </c>
      <c r="O17">
        <f t="shared" si="0"/>
        <v>8</v>
      </c>
      <c r="Q17">
        <f>COUNTIF('Tablero de control'!$D$4:$D$626,Hoja1!G17)</f>
        <v>8</v>
      </c>
      <c r="R17">
        <f>COUNTIFS('Tablero de control'!$D$4:$D$626,Hoja1!G17,'Tablero de control'!$V$4:$V$626,Hoja1!$R$1)</f>
        <v>0</v>
      </c>
      <c r="S17">
        <f t="shared" si="2"/>
        <v>8</v>
      </c>
    </row>
    <row r="18" spans="7:19" x14ac:dyDescent="0.25">
      <c r="G18" s="260" t="s">
        <v>364</v>
      </c>
      <c r="H18">
        <f>COUNTIFS('Tablero de control'!$D$4:$D$626,Hoja1!$G18,'Tablero de control'!$AB$4:$AB$626,Hoja1!$H$1)</f>
        <v>18</v>
      </c>
      <c r="I18">
        <f>COUNTIFS('Tablero de control'!$D$4:$D$626,G18,'Tablero de control'!$AB$4:$AB$626,Hoja1!$I$1)</f>
        <v>0</v>
      </c>
      <c r="J18">
        <f>COUNTIFS('Tablero de control'!$D$4:$D$626,G18,'Tablero de control'!$AB$4:$AB$626,Hoja1!$J$1)</f>
        <v>0</v>
      </c>
      <c r="K18">
        <f>COUNTIFS('Tablero de control'!$D$4:$D$626,G18,'Tablero de control'!$AB$4:$AB$626,Hoja1!$K$1)</f>
        <v>1</v>
      </c>
      <c r="L18">
        <f>COUNTIFS('Tablero de control'!$D$4:$D$626,G18,'Tablero de control'!$AB$4:$AB$626,Hoja1!$L$1)</f>
        <v>2</v>
      </c>
      <c r="M18">
        <f>COUNTIFS('Tablero de control'!$D$4:$D$626,G18,'Tablero de control'!$AB$4:$AB$626,Hoja1!$M$1)</f>
        <v>0</v>
      </c>
      <c r="N18">
        <f>COUNTIFS('Tablero de control'!$D$4:$D$626,G18,'Tablero de control'!$AB$4:$AB$626,Hoja1!$N$1)</f>
        <v>0</v>
      </c>
      <c r="O18">
        <f t="shared" si="0"/>
        <v>21</v>
      </c>
      <c r="Q18">
        <f>COUNTIF('Tablero de control'!$D$4:$D$626,Hoja1!G18)</f>
        <v>28</v>
      </c>
      <c r="R18">
        <f>COUNTIFS('Tablero de control'!$D$4:$D$626,Hoja1!G18,'Tablero de control'!$V$4:$V$626,Hoja1!$R$1)</f>
        <v>2</v>
      </c>
      <c r="S18">
        <f t="shared" si="2"/>
        <v>26</v>
      </c>
    </row>
    <row r="19" spans="7:19" ht="25.5" x14ac:dyDescent="0.25">
      <c r="G19" s="42" t="s">
        <v>351</v>
      </c>
      <c r="H19">
        <f>COUNTIFS('Tablero de control'!$D$4:$D$626,Hoja1!$G19,'Tablero de control'!$AB$4:$AB$626,Hoja1!$H$1)</f>
        <v>0</v>
      </c>
      <c r="I19">
        <f>COUNTIFS('Tablero de control'!$D$4:$D$626,G19,'Tablero de control'!$AB$4:$AB$626,Hoja1!$I$1)</f>
        <v>0</v>
      </c>
      <c r="J19">
        <f>COUNTIFS('Tablero de control'!$D$4:$D$626,G19,'Tablero de control'!$AB$4:$AB$626,Hoja1!$J$1)</f>
        <v>0</v>
      </c>
      <c r="K19">
        <f>COUNTIFS('Tablero de control'!$D$4:$D$626,G19,'Tablero de control'!$AB$4:$AB$626,Hoja1!$K$1)</f>
        <v>1</v>
      </c>
      <c r="L19">
        <f>COUNTIFS('Tablero de control'!$D$4:$D$626,G19,'Tablero de control'!$AB$4:$AB$626,Hoja1!$L$1)</f>
        <v>0</v>
      </c>
      <c r="M19">
        <f>COUNTIFS('Tablero de control'!$D$4:$D$626,G19,'Tablero de control'!$AB$4:$AB$626,Hoja1!$M$1)</f>
        <v>1</v>
      </c>
      <c r="N19">
        <f>COUNTIFS('Tablero de control'!$D$4:$D$626,G19,'Tablero de control'!$AB$4:$AB$626,Hoja1!$N$1)</f>
        <v>8</v>
      </c>
      <c r="O19">
        <f t="shared" si="0"/>
        <v>10</v>
      </c>
      <c r="Q19">
        <f>COUNTIF('Tablero de control'!$D$4:$D$626,Hoja1!G19)</f>
        <v>12</v>
      </c>
      <c r="R19">
        <f>COUNTIFS('Tablero de control'!$D$4:$D$626,Hoja1!G19,'Tablero de control'!$V$4:$V$626,Hoja1!$R$1)</f>
        <v>0</v>
      </c>
      <c r="S19">
        <f t="shared" si="2"/>
        <v>12</v>
      </c>
    </row>
    <row r="20" spans="7:19" ht="25.5" x14ac:dyDescent="0.25">
      <c r="G20" s="42" t="s">
        <v>360</v>
      </c>
      <c r="H20">
        <f>COUNTIFS('Tablero de control'!$D$4:$D$626,Hoja1!$G20,'Tablero de control'!$AB$4:$AB$626,Hoja1!$H$1)</f>
        <v>1</v>
      </c>
      <c r="I20">
        <f>COUNTIFS('Tablero de control'!$D$4:$D$626,G20,'Tablero de control'!$AB$4:$AB$626,Hoja1!$I$1)</f>
        <v>1</v>
      </c>
      <c r="J20">
        <f>COUNTIFS('Tablero de control'!$D$4:$D$626,G20,'Tablero de control'!$AB$4:$AB$626,Hoja1!$J$1)</f>
        <v>1</v>
      </c>
      <c r="K20">
        <f>COUNTIFS('Tablero de control'!$D$4:$D$626,G20,'Tablero de control'!$AB$4:$AB$626,Hoja1!$K$1)</f>
        <v>0</v>
      </c>
      <c r="L20">
        <f>COUNTIFS('Tablero de control'!$D$4:$D$626,G20,'Tablero de control'!$AB$4:$AB$626,Hoja1!$L$1)</f>
        <v>2</v>
      </c>
      <c r="M20">
        <f>COUNTIFS('Tablero de control'!$D$4:$D$626,G20,'Tablero de control'!$AB$4:$AB$626,Hoja1!$M$1)</f>
        <v>1</v>
      </c>
      <c r="N20">
        <f>COUNTIFS('Tablero de control'!$D$4:$D$626,G20,'Tablero de control'!$AB$4:$AB$626,Hoja1!$N$1)</f>
        <v>0</v>
      </c>
      <c r="O20">
        <f t="shared" si="0"/>
        <v>6</v>
      </c>
      <c r="Q20">
        <f>COUNTIF('Tablero de control'!$D$4:$D$626,Hoja1!G20)</f>
        <v>17</v>
      </c>
      <c r="R20">
        <f>COUNTIFS('Tablero de control'!$D$4:$D$626,Hoja1!G20,'Tablero de control'!$V$4:$V$626,Hoja1!$R$1)</f>
        <v>2</v>
      </c>
      <c r="S20">
        <f t="shared" si="2"/>
        <v>15</v>
      </c>
    </row>
    <row r="21" spans="7:19" x14ac:dyDescent="0.25">
      <c r="G21" s="42" t="s">
        <v>358</v>
      </c>
      <c r="H21">
        <f>COUNTIFS('Tablero de control'!$D$4:$D$626,Hoja1!$G21,'Tablero de control'!$AB$4:$AB$626,Hoja1!$H$1)</f>
        <v>16</v>
      </c>
      <c r="I21">
        <f>COUNTIFS('Tablero de control'!$D$4:$D$626,G21,'Tablero de control'!$AB$4:$AB$626,Hoja1!$I$1)</f>
        <v>0</v>
      </c>
      <c r="J21">
        <f>COUNTIFS('Tablero de control'!$D$4:$D$626,G21,'Tablero de control'!$AB$4:$AB$626,Hoja1!$J$1)</f>
        <v>1</v>
      </c>
      <c r="K21">
        <f>COUNTIFS('Tablero de control'!$D$4:$D$626,G21,'Tablero de control'!$AB$4:$AB$626,Hoja1!$K$1)</f>
        <v>0</v>
      </c>
      <c r="L21">
        <f>COUNTIFS('Tablero de control'!$D$4:$D$626,G21,'Tablero de control'!$AB$4:$AB$626,Hoja1!$L$1)</f>
        <v>0</v>
      </c>
      <c r="M21">
        <f>COUNTIFS('Tablero de control'!$D$4:$D$626,G21,'Tablero de control'!$AB$4:$AB$626,Hoja1!$M$1)</f>
        <v>0</v>
      </c>
      <c r="N21">
        <f>COUNTIFS('Tablero de control'!$D$4:$D$626,G21,'Tablero de control'!$AB$4:$AB$626,Hoja1!$N$1)</f>
        <v>2</v>
      </c>
      <c r="O21">
        <f t="shared" si="0"/>
        <v>19</v>
      </c>
      <c r="Q21">
        <f>COUNTIF('Tablero de control'!$D$4:$D$626,Hoja1!G21)</f>
        <v>25</v>
      </c>
      <c r="R21">
        <f>COUNTIFS('Tablero de control'!$D$4:$D$626,Hoja1!G21,'Tablero de control'!$V$4:$V$626,Hoja1!$R$1)</f>
        <v>1</v>
      </c>
      <c r="S21">
        <f t="shared" si="2"/>
        <v>24</v>
      </c>
    </row>
    <row r="22" spans="7:19" x14ac:dyDescent="0.25">
      <c r="G22" s="42" t="s">
        <v>362</v>
      </c>
      <c r="H22">
        <f>COUNTIFS('Tablero de control'!$D$4:$D$626,Hoja1!$G22,'Tablero de control'!$AB$4:$AB$626,Hoja1!$H$1)</f>
        <v>2</v>
      </c>
      <c r="I22">
        <f>COUNTIFS('Tablero de control'!$D$4:$D$626,G22,'Tablero de control'!$AB$4:$AB$626,Hoja1!$I$1)</f>
        <v>0</v>
      </c>
      <c r="J22">
        <f>COUNTIFS('Tablero de control'!$D$4:$D$626,G22,'Tablero de control'!$AB$4:$AB$626,Hoja1!$J$1)</f>
        <v>1</v>
      </c>
      <c r="K22">
        <f>COUNTIFS('Tablero de control'!$D$4:$D$626,G22,'Tablero de control'!$AB$4:$AB$626,Hoja1!$K$1)</f>
        <v>0</v>
      </c>
      <c r="L22">
        <f>COUNTIFS('Tablero de control'!$D$4:$D$626,G22,'Tablero de control'!$AB$4:$AB$626,Hoja1!$L$1)</f>
        <v>0</v>
      </c>
      <c r="M22">
        <f>COUNTIFS('Tablero de control'!$D$4:$D$626,G22,'Tablero de control'!$AB$4:$AB$626,Hoja1!$M$1)</f>
        <v>0</v>
      </c>
      <c r="N22">
        <f>COUNTIFS('Tablero de control'!$D$4:$D$626,G22,'Tablero de control'!$AB$4:$AB$626,Hoja1!$N$1)</f>
        <v>0</v>
      </c>
      <c r="O22">
        <f t="shared" si="0"/>
        <v>3</v>
      </c>
      <c r="Q22">
        <f>COUNTIF('Tablero de control'!$D$4:$D$626,Hoja1!G22)</f>
        <v>5</v>
      </c>
      <c r="R22">
        <f>COUNTIFS('Tablero de control'!$D$4:$D$626,Hoja1!G22,'Tablero de control'!$V$4:$V$626,Hoja1!$R$1)</f>
        <v>1</v>
      </c>
      <c r="S22">
        <f t="shared" si="2"/>
        <v>4</v>
      </c>
    </row>
    <row r="23" spans="7:19" x14ac:dyDescent="0.25">
      <c r="G23" s="42" t="s">
        <v>350</v>
      </c>
      <c r="H23">
        <f>COUNTIFS('Tablero de control'!$D$4:$D$626,Hoja1!$G23,'Tablero de control'!$AB$4:$AB$626,Hoja1!$H$1)</f>
        <v>8</v>
      </c>
      <c r="I23">
        <f>COUNTIFS('Tablero de control'!$D$4:$D$626,G23,'Tablero de control'!$AB$4:$AB$626,Hoja1!$I$1)</f>
        <v>0</v>
      </c>
      <c r="J23">
        <f>COUNTIFS('Tablero de control'!$D$4:$D$626,G23,'Tablero de control'!$AB$4:$AB$626,Hoja1!$J$1)</f>
        <v>0</v>
      </c>
      <c r="K23">
        <f>COUNTIFS('Tablero de control'!$D$4:$D$626,G23,'Tablero de control'!$AB$4:$AB$626,Hoja1!$K$1)</f>
        <v>2</v>
      </c>
      <c r="L23">
        <f>COUNTIFS('Tablero de control'!$D$4:$D$626,G23,'Tablero de control'!$AB$4:$AB$626,Hoja1!$L$1)</f>
        <v>1</v>
      </c>
      <c r="M23">
        <f>COUNTIFS('Tablero de control'!$D$4:$D$626,G23,'Tablero de control'!$AB$4:$AB$626,Hoja1!$M$1)</f>
        <v>0</v>
      </c>
      <c r="N23">
        <f>COUNTIFS('Tablero de control'!$D$4:$D$626,G23,'Tablero de control'!$AB$4:$AB$626,Hoja1!$N$1)</f>
        <v>0</v>
      </c>
      <c r="O23">
        <f t="shared" si="0"/>
        <v>11</v>
      </c>
      <c r="Q23">
        <f>COUNTIF('Tablero de control'!$D$4:$D$626,Hoja1!G23)</f>
        <v>24</v>
      </c>
      <c r="R23">
        <f>COUNTIFS('Tablero de control'!$D$4:$D$626,Hoja1!G23,'Tablero de control'!$V$4:$V$626,Hoja1!$R$1)</f>
        <v>1</v>
      </c>
      <c r="S23">
        <f t="shared" si="2"/>
        <v>23</v>
      </c>
    </row>
    <row r="24" spans="7:19" x14ac:dyDescent="0.25">
      <c r="G24" s="42" t="s">
        <v>346</v>
      </c>
      <c r="H24">
        <f>COUNTIFS('Tablero de control'!$D$4:$D$626,Hoja1!$G24,'Tablero de control'!$AB$4:$AB$626,Hoja1!$H$1)</f>
        <v>10</v>
      </c>
      <c r="I24">
        <f>COUNTIFS('Tablero de control'!$D$4:$D$626,G24,'Tablero de control'!$AB$4:$AB$626,Hoja1!$I$1)</f>
        <v>0</v>
      </c>
      <c r="J24">
        <f>COUNTIFS('Tablero de control'!$D$4:$D$626,G24,'Tablero de control'!$AB$4:$AB$626,Hoja1!$J$1)</f>
        <v>0</v>
      </c>
      <c r="K24">
        <f>COUNTIFS('Tablero de control'!$D$4:$D$626,G24,'Tablero de control'!$AB$4:$AB$626,Hoja1!$K$1)</f>
        <v>0</v>
      </c>
      <c r="L24">
        <f>COUNTIFS('Tablero de control'!$D$4:$D$626,G24,'Tablero de control'!$AB$4:$AB$626,Hoja1!$L$1)</f>
        <v>1</v>
      </c>
      <c r="M24">
        <f>COUNTIFS('Tablero de control'!$D$4:$D$626,G24,'Tablero de control'!$AB$4:$AB$626,Hoja1!$M$1)</f>
        <v>2</v>
      </c>
      <c r="N24">
        <f>COUNTIFS('Tablero de control'!$D$4:$D$626,G24,'Tablero de control'!$AB$4:$AB$626,Hoja1!$N$1)</f>
        <v>0</v>
      </c>
      <c r="O24">
        <f t="shared" si="0"/>
        <v>13</v>
      </c>
      <c r="Q24">
        <f>COUNTIF('Tablero de control'!$D$4:$D$626,Hoja1!G24)</f>
        <v>16</v>
      </c>
      <c r="R24">
        <f>COUNTIFS('Tablero de control'!$D$4:$D$626,Hoja1!G24,'Tablero de control'!$V$4:$V$626,Hoja1!$R$1)</f>
        <v>0</v>
      </c>
      <c r="S24">
        <f t="shared" si="2"/>
        <v>16</v>
      </c>
    </row>
    <row r="25" spans="7:19" x14ac:dyDescent="0.25">
      <c r="G25" s="42" t="s">
        <v>368</v>
      </c>
      <c r="H25">
        <f>COUNTIFS('Tablero de control'!$D$4:$D$626,Hoja1!$G25,'Tablero de control'!$AB$4:$AB$626,Hoja1!$H$1)</f>
        <v>3</v>
      </c>
      <c r="I25">
        <f>COUNTIFS('Tablero de control'!$D$4:$D$626,G25,'Tablero de control'!$AB$4:$AB$626,Hoja1!$I$1)</f>
        <v>0</v>
      </c>
      <c r="J25">
        <f>COUNTIFS('Tablero de control'!$D$4:$D$626,G25,'Tablero de control'!$AB$4:$AB$626,Hoja1!$J$1)</f>
        <v>2</v>
      </c>
      <c r="K25">
        <f>COUNTIFS('Tablero de control'!$D$4:$D$626,G25,'Tablero de control'!$AB$4:$AB$626,Hoja1!$K$1)</f>
        <v>1</v>
      </c>
      <c r="L25">
        <f>COUNTIFS('Tablero de control'!$D$4:$D$626,G25,'Tablero de control'!$AB$4:$AB$626,Hoja1!$L$1)</f>
        <v>0</v>
      </c>
      <c r="M25">
        <f>COUNTIFS('Tablero de control'!$D$4:$D$626,G25,'Tablero de control'!$AB$4:$AB$626,Hoja1!$M$1)</f>
        <v>1</v>
      </c>
      <c r="N25">
        <f>COUNTIFS('Tablero de control'!$D$4:$D$626,G25,'Tablero de control'!$AB$4:$AB$626,Hoja1!$N$1)</f>
        <v>2</v>
      </c>
      <c r="O25">
        <f t="shared" si="0"/>
        <v>9</v>
      </c>
      <c r="Q25">
        <f>COUNTIF('Tablero de control'!$D$4:$D$626,Hoja1!G25)</f>
        <v>10</v>
      </c>
      <c r="R25">
        <f>COUNTIFS('Tablero de control'!$D$4:$D$626,Hoja1!G25,'Tablero de control'!$V$4:$V$626,Hoja1!$R$1)</f>
        <v>1</v>
      </c>
      <c r="S25">
        <f t="shared" si="2"/>
        <v>9</v>
      </c>
    </row>
    <row r="26" spans="7:19" x14ac:dyDescent="0.25">
      <c r="G26" s="42" t="s">
        <v>365</v>
      </c>
      <c r="H26">
        <f>COUNTIFS('Tablero de control'!$D$4:$D$626,Hoja1!$G26,'Tablero de control'!$AB$4:$AB$626,Hoja1!$H$1)</f>
        <v>4</v>
      </c>
      <c r="I26">
        <f>COUNTIFS('Tablero de control'!$D$4:$D$626,G26,'Tablero de control'!$AB$4:$AB$626,Hoja1!$I$1)</f>
        <v>0</v>
      </c>
      <c r="J26">
        <f>COUNTIFS('Tablero de control'!$D$4:$D$626,G26,'Tablero de control'!$AB$4:$AB$626,Hoja1!$J$1)</f>
        <v>0</v>
      </c>
      <c r="K26">
        <f>COUNTIFS('Tablero de control'!$D$4:$D$626,G26,'Tablero de control'!$AB$4:$AB$626,Hoja1!$K$1)</f>
        <v>1</v>
      </c>
      <c r="L26">
        <f>COUNTIFS('Tablero de control'!$D$4:$D$626,G26,'Tablero de control'!$AB$4:$AB$626,Hoja1!$L$1)</f>
        <v>2</v>
      </c>
      <c r="M26">
        <f>COUNTIFS('Tablero de control'!$D$4:$D$626,G26,'Tablero de control'!$AB$4:$AB$626,Hoja1!$M$1)</f>
        <v>0</v>
      </c>
      <c r="N26">
        <f>COUNTIFS('Tablero de control'!$D$4:$D$626,G26,'Tablero de control'!$AB$4:$AB$626,Hoja1!$N$1)</f>
        <v>2</v>
      </c>
      <c r="O26">
        <f t="shared" si="0"/>
        <v>9</v>
      </c>
      <c r="Q26">
        <f>COUNTIF('Tablero de control'!$D$4:$D$626,Hoja1!G26)</f>
        <v>9</v>
      </c>
      <c r="R26">
        <f>COUNTIFS('Tablero de control'!$D$4:$D$626,Hoja1!G26,'Tablero de control'!$V$4:$V$626,Hoja1!$R$1)</f>
        <v>0</v>
      </c>
      <c r="S26">
        <f t="shared" si="2"/>
        <v>9</v>
      </c>
    </row>
    <row r="27" spans="7:19" x14ac:dyDescent="0.25">
      <c r="G27" s="315" t="s">
        <v>353</v>
      </c>
      <c r="H27">
        <f>COUNTIFS('Tablero de control'!$D$4:$D$626,Hoja1!$G27,'Tablero de control'!$AB$4:$AB$626,Hoja1!$H$1)</f>
        <v>47</v>
      </c>
      <c r="I27">
        <f>COUNTIFS('Tablero de control'!$D$4:$D$626,G27,'Tablero de control'!$AB$4:$AB$626,Hoja1!$I$1)</f>
        <v>0</v>
      </c>
      <c r="J27">
        <f>COUNTIFS('Tablero de control'!$D$4:$D$626,G27,'Tablero de control'!$AB$4:$AB$626,Hoja1!$J$1)</f>
        <v>6</v>
      </c>
      <c r="K27">
        <f>COUNTIFS('Tablero de control'!$D$4:$D$626,G27,'Tablero de control'!$AB$4:$AB$626,Hoja1!$K$1)</f>
        <v>3</v>
      </c>
      <c r="L27">
        <f>COUNTIFS('Tablero de control'!$D$4:$D$626,G27,'Tablero de control'!$AB$4:$AB$626,Hoja1!$L$1)</f>
        <v>4</v>
      </c>
      <c r="M27">
        <f>COUNTIFS('Tablero de control'!$D$4:$D$626,G27,'Tablero de control'!$AB$4:$AB$626,Hoja1!$M$1)</f>
        <v>1</v>
      </c>
      <c r="N27">
        <f>COUNTIFS('Tablero de control'!$D$4:$D$626,G27,'Tablero de control'!$AB$4:$AB$626,Hoja1!$N$1)</f>
        <v>0</v>
      </c>
      <c r="O27">
        <f t="shared" si="0"/>
        <v>61</v>
      </c>
      <c r="Q27">
        <f>COUNTIF('Tablero de control'!$D$4:$D$626,Hoja1!G27)</f>
        <v>65</v>
      </c>
      <c r="R27">
        <f>COUNTIFS('Tablero de control'!$D$4:$D$626,Hoja1!G27,'Tablero de control'!$V$4:$V$626,Hoja1!$R$1)</f>
        <v>0</v>
      </c>
      <c r="S27">
        <f t="shared" si="2"/>
        <v>65</v>
      </c>
    </row>
    <row r="28" spans="7:19" x14ac:dyDescent="0.25">
      <c r="G28" s="42" t="s">
        <v>366</v>
      </c>
      <c r="H28">
        <f>COUNTIFS('Tablero de control'!$D$4:$D$626,Hoja1!$G28,'Tablero de control'!$AB$4:$AB$626,Hoja1!$H$1)</f>
        <v>7</v>
      </c>
      <c r="I28">
        <f>COUNTIFS('Tablero de control'!$D$4:$D$626,G28,'Tablero de control'!$AB$4:$AB$626,Hoja1!$I$1)</f>
        <v>0</v>
      </c>
      <c r="J28">
        <f>COUNTIFS('Tablero de control'!$D$4:$D$626,G28,'Tablero de control'!$AB$4:$AB$626,Hoja1!$J$1)</f>
        <v>0</v>
      </c>
      <c r="K28">
        <f>COUNTIFS('Tablero de control'!$D$4:$D$626,G28,'Tablero de control'!$AB$4:$AB$626,Hoja1!$K$1)</f>
        <v>0</v>
      </c>
      <c r="L28">
        <f>COUNTIFS('Tablero de control'!$D$4:$D$626,G28,'Tablero de control'!$AB$4:$AB$626,Hoja1!$L$1)</f>
        <v>0</v>
      </c>
      <c r="M28">
        <f>COUNTIFS('Tablero de control'!$D$4:$D$626,G28,'Tablero de control'!$AB$4:$AB$626,Hoja1!$M$1)</f>
        <v>0</v>
      </c>
      <c r="N28">
        <f>COUNTIFS('Tablero de control'!$D$4:$D$626,G28,'Tablero de control'!$AB$4:$AB$626,Hoja1!$N$1)</f>
        <v>0</v>
      </c>
      <c r="O28">
        <f t="shared" si="0"/>
        <v>7</v>
      </c>
      <c r="Q28">
        <f>COUNTIF('Tablero de control'!$D$4:$D$626,Hoja1!G28)</f>
        <v>7</v>
      </c>
      <c r="R28">
        <f>COUNTIFS('Tablero de control'!$D$4:$D$626,Hoja1!G28,'Tablero de control'!$V$4:$V$626,Hoja1!$R$1)</f>
        <v>0</v>
      </c>
      <c r="S28">
        <f t="shared" si="2"/>
        <v>7</v>
      </c>
    </row>
    <row r="29" spans="7:19" x14ac:dyDescent="0.25">
      <c r="G29" s="42" t="s">
        <v>347</v>
      </c>
      <c r="H29">
        <f>COUNTIFS('Tablero de control'!$D$4:$D$626,Hoja1!$G29,'Tablero de control'!$AB$4:$AB$626,Hoja1!$H$1)</f>
        <v>3</v>
      </c>
      <c r="I29">
        <f>COUNTIFS('Tablero de control'!$D$4:$D$626,G29,'Tablero de control'!$AB$4:$AB$626,Hoja1!$I$1)</f>
        <v>0</v>
      </c>
      <c r="J29">
        <f>COUNTIFS('Tablero de control'!$D$4:$D$626,G29,'Tablero de control'!$AB$4:$AB$626,Hoja1!$J$1)</f>
        <v>0</v>
      </c>
      <c r="K29">
        <f>COUNTIFS('Tablero de control'!$D$4:$D$626,G29,'Tablero de control'!$AB$4:$AB$626,Hoja1!$K$1)</f>
        <v>0</v>
      </c>
      <c r="L29">
        <f>COUNTIFS('Tablero de control'!$D$4:$D$626,G29,'Tablero de control'!$AB$4:$AB$626,Hoja1!$L$1)</f>
        <v>0</v>
      </c>
      <c r="M29">
        <f>COUNTIFS('Tablero de control'!$D$4:$D$626,G29,'Tablero de control'!$AB$4:$AB$626,Hoja1!$M$1)</f>
        <v>0</v>
      </c>
      <c r="N29">
        <f>COUNTIFS('Tablero de control'!$D$4:$D$626,G29,'Tablero de control'!$AB$4:$AB$626,Hoja1!$N$1)</f>
        <v>2</v>
      </c>
      <c r="O29">
        <f t="shared" si="0"/>
        <v>5</v>
      </c>
      <c r="Q29">
        <f>COUNTIF('Tablero de control'!$D$4:$D$626,Hoja1!G29)</f>
        <v>6</v>
      </c>
      <c r="R29">
        <f>COUNTIFS('Tablero de control'!$D$4:$D$626,Hoja1!G29,'Tablero de control'!$V$4:$V$626,Hoja1!$R$1)</f>
        <v>1</v>
      </c>
      <c r="S29">
        <f t="shared" si="2"/>
        <v>5</v>
      </c>
    </row>
    <row r="30" spans="7:19" x14ac:dyDescent="0.25">
      <c r="G30" s="307" t="s">
        <v>2127</v>
      </c>
      <c r="H30">
        <f>SUM(H2:H29)</f>
        <v>382</v>
      </c>
      <c r="I30">
        <f t="shared" ref="I30:O30" si="3">SUM(I2:I29)</f>
        <v>9</v>
      </c>
      <c r="J30">
        <f t="shared" si="3"/>
        <v>26</v>
      </c>
      <c r="K30">
        <f t="shared" si="3"/>
        <v>22</v>
      </c>
      <c r="L30">
        <f t="shared" si="3"/>
        <v>29</v>
      </c>
      <c r="M30">
        <f t="shared" si="3"/>
        <v>20</v>
      </c>
      <c r="N30">
        <f t="shared" si="3"/>
        <v>52</v>
      </c>
      <c r="O30">
        <f t="shared" si="3"/>
        <v>540</v>
      </c>
      <c r="Q30">
        <f>SUM(Q2:Q29)</f>
        <v>623</v>
      </c>
      <c r="S30">
        <f>SUM(S2:S29)</f>
        <v>606</v>
      </c>
    </row>
  </sheetData>
  <sortState ref="G2:N29">
    <sortCondition ref="G2:G29"/>
  </sortState>
  <mergeCells count="1">
    <mergeCell ref="B1:C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workbookViewId="0">
      <selection activeCell="B6" sqref="B6"/>
    </sheetView>
  </sheetViews>
  <sheetFormatPr baseColWidth="10" defaultRowHeight="15" x14ac:dyDescent="0.25"/>
  <cols>
    <col min="1" max="1" width="26.5703125" customWidth="1"/>
    <col min="2" max="2" width="9.7109375" bestFit="1" customWidth="1"/>
    <col min="3" max="3" width="14.85546875" bestFit="1" customWidth="1"/>
    <col min="4" max="4" width="8.5703125" bestFit="1" customWidth="1"/>
    <col min="6" max="6" width="12.140625" bestFit="1" customWidth="1"/>
    <col min="7" max="7" width="17.140625" bestFit="1" customWidth="1"/>
    <col min="8" max="8" width="13" bestFit="1" customWidth="1"/>
    <col min="9" max="9" width="7.28515625" bestFit="1" customWidth="1"/>
  </cols>
  <sheetData>
    <row r="1" spans="1:12" ht="18" thickBot="1" x14ac:dyDescent="0.3">
      <c r="A1" s="308" t="s">
        <v>2126</v>
      </c>
      <c r="B1" s="309" t="s">
        <v>1861</v>
      </c>
      <c r="C1" s="309" t="s">
        <v>1864</v>
      </c>
      <c r="D1" s="309" t="s">
        <v>1860</v>
      </c>
      <c r="E1" s="309" t="s">
        <v>1862</v>
      </c>
      <c r="F1" s="309" t="s">
        <v>1863</v>
      </c>
      <c r="G1" s="309" t="s">
        <v>1865</v>
      </c>
      <c r="H1" s="309" t="s">
        <v>1859</v>
      </c>
      <c r="I1" s="309" t="s">
        <v>2127</v>
      </c>
    </row>
    <row r="2" spans="1:12" x14ac:dyDescent="0.25">
      <c r="A2" s="310" t="s">
        <v>342</v>
      </c>
      <c r="B2" s="312">
        <v>62</v>
      </c>
      <c r="C2" s="312">
        <v>2</v>
      </c>
      <c r="D2" s="312">
        <v>3</v>
      </c>
      <c r="E2" s="312">
        <v>4</v>
      </c>
      <c r="F2" s="312">
        <v>9</v>
      </c>
      <c r="G2" s="312">
        <v>7</v>
      </c>
      <c r="H2" s="312">
        <v>12</v>
      </c>
      <c r="I2" s="312">
        <v>99</v>
      </c>
      <c r="L2" t="s">
        <v>10</v>
      </c>
    </row>
    <row r="3" spans="1:12" x14ac:dyDescent="0.25">
      <c r="A3" s="314" t="s">
        <v>345</v>
      </c>
      <c r="B3" s="311">
        <v>15</v>
      </c>
      <c r="C3" s="311">
        <v>0</v>
      </c>
      <c r="D3" s="311">
        <v>0</v>
      </c>
      <c r="E3" s="311">
        <v>0</v>
      </c>
      <c r="F3" s="311">
        <v>1</v>
      </c>
      <c r="G3" s="311">
        <v>0</v>
      </c>
      <c r="H3" s="311">
        <v>2</v>
      </c>
      <c r="I3" s="311">
        <v>18</v>
      </c>
    </row>
    <row r="4" spans="1:12" ht="25.5" x14ac:dyDescent="0.25">
      <c r="A4" s="310" t="s">
        <v>346</v>
      </c>
      <c r="B4" s="312">
        <v>10</v>
      </c>
      <c r="C4" s="312">
        <v>0</v>
      </c>
      <c r="D4" s="312">
        <v>0</v>
      </c>
      <c r="E4" s="312">
        <v>0</v>
      </c>
      <c r="F4" s="312">
        <v>1</v>
      </c>
      <c r="G4" s="312">
        <v>2</v>
      </c>
      <c r="H4" s="312">
        <v>0</v>
      </c>
      <c r="I4" s="312">
        <v>13</v>
      </c>
    </row>
    <row r="5" spans="1:12" x14ac:dyDescent="0.25">
      <c r="A5" s="310" t="s">
        <v>347</v>
      </c>
      <c r="B5" s="311">
        <v>3</v>
      </c>
      <c r="C5" s="311">
        <v>0</v>
      </c>
      <c r="D5" s="311">
        <v>0</v>
      </c>
      <c r="E5" s="311">
        <v>0</v>
      </c>
      <c r="F5" s="311">
        <v>0</v>
      </c>
      <c r="G5" s="311">
        <v>0</v>
      </c>
      <c r="H5" s="311">
        <v>2</v>
      </c>
      <c r="I5" s="311">
        <v>5</v>
      </c>
    </row>
    <row r="6" spans="1:12" x14ac:dyDescent="0.25">
      <c r="A6" s="310" t="s">
        <v>348</v>
      </c>
      <c r="B6" s="312">
        <v>33</v>
      </c>
      <c r="C6" s="312">
        <v>2</v>
      </c>
      <c r="D6" s="312">
        <v>2</v>
      </c>
      <c r="E6" s="312">
        <v>3</v>
      </c>
      <c r="F6" s="312">
        <v>0</v>
      </c>
      <c r="G6" s="312">
        <v>4</v>
      </c>
      <c r="H6" s="312">
        <v>6</v>
      </c>
      <c r="I6" s="312">
        <v>50</v>
      </c>
    </row>
    <row r="7" spans="1:12" x14ac:dyDescent="0.25">
      <c r="A7" s="310" t="s">
        <v>349</v>
      </c>
      <c r="B7" s="311">
        <v>93</v>
      </c>
      <c r="C7" s="311">
        <v>1</v>
      </c>
      <c r="D7" s="311">
        <v>4</v>
      </c>
      <c r="E7" s="311">
        <v>3</v>
      </c>
      <c r="F7" s="311">
        <v>0</v>
      </c>
      <c r="G7" s="311">
        <v>2</v>
      </c>
      <c r="H7" s="311">
        <v>0</v>
      </c>
      <c r="I7" s="311">
        <v>103</v>
      </c>
    </row>
    <row r="8" spans="1:12" ht="25.5" x14ac:dyDescent="0.25">
      <c r="A8" s="310" t="s">
        <v>350</v>
      </c>
      <c r="B8" s="312">
        <v>8</v>
      </c>
      <c r="C8" s="312">
        <v>0</v>
      </c>
      <c r="D8" s="312">
        <v>0</v>
      </c>
      <c r="E8" s="312">
        <v>2</v>
      </c>
      <c r="F8" s="312">
        <v>1</v>
      </c>
      <c r="G8" s="312">
        <v>0</v>
      </c>
      <c r="H8" s="312">
        <v>0</v>
      </c>
      <c r="I8" s="312">
        <v>11</v>
      </c>
    </row>
    <row r="9" spans="1:12" ht="38.25" x14ac:dyDescent="0.25">
      <c r="A9" s="310" t="s">
        <v>351</v>
      </c>
      <c r="B9" s="311">
        <v>0</v>
      </c>
      <c r="C9" s="311">
        <v>0</v>
      </c>
      <c r="D9" s="311">
        <v>0</v>
      </c>
      <c r="E9" s="311">
        <v>1</v>
      </c>
      <c r="F9" s="311">
        <v>0</v>
      </c>
      <c r="G9" s="311">
        <v>1</v>
      </c>
      <c r="H9" s="311">
        <v>8</v>
      </c>
      <c r="I9" s="311">
        <v>10</v>
      </c>
    </row>
    <row r="10" spans="1:12" x14ac:dyDescent="0.25">
      <c r="A10" s="310" t="s">
        <v>353</v>
      </c>
      <c r="B10" s="312">
        <v>47</v>
      </c>
      <c r="C10" s="312">
        <v>0</v>
      </c>
      <c r="D10" s="312">
        <v>6</v>
      </c>
      <c r="E10" s="312">
        <v>3</v>
      </c>
      <c r="F10" s="312">
        <v>4</v>
      </c>
      <c r="G10" s="312">
        <v>1</v>
      </c>
      <c r="H10" s="312">
        <v>0</v>
      </c>
      <c r="I10" s="312">
        <v>61</v>
      </c>
    </row>
    <row r="11" spans="1:12" ht="25.5" x14ac:dyDescent="0.25">
      <c r="A11" s="310" t="s">
        <v>354</v>
      </c>
      <c r="B11" s="311">
        <v>10</v>
      </c>
      <c r="C11" s="311">
        <v>0</v>
      </c>
      <c r="D11" s="311">
        <v>2</v>
      </c>
      <c r="E11" s="311">
        <v>2</v>
      </c>
      <c r="F11" s="311">
        <v>4</v>
      </c>
      <c r="G11" s="311">
        <v>0</v>
      </c>
      <c r="H11" s="311">
        <v>5</v>
      </c>
      <c r="I11" s="311">
        <v>23</v>
      </c>
    </row>
    <row r="12" spans="1:12" ht="25.5" x14ac:dyDescent="0.25">
      <c r="A12" s="310" t="s">
        <v>356</v>
      </c>
      <c r="B12" s="312">
        <v>4</v>
      </c>
      <c r="C12" s="312">
        <v>0</v>
      </c>
      <c r="D12" s="312">
        <v>0</v>
      </c>
      <c r="E12" s="312">
        <v>0</v>
      </c>
      <c r="F12" s="312">
        <v>2</v>
      </c>
      <c r="G12" s="312">
        <v>0</v>
      </c>
      <c r="H12" s="312">
        <v>1</v>
      </c>
      <c r="I12" s="312">
        <v>7</v>
      </c>
    </row>
    <row r="13" spans="1:12" x14ac:dyDescent="0.25">
      <c r="A13" s="310" t="s">
        <v>357</v>
      </c>
      <c r="B13" s="311">
        <v>6</v>
      </c>
      <c r="C13" s="311">
        <v>0</v>
      </c>
      <c r="D13" s="311">
        <v>1</v>
      </c>
      <c r="E13" s="311">
        <v>0</v>
      </c>
      <c r="F13" s="311">
        <v>1</v>
      </c>
      <c r="G13" s="311">
        <v>0</v>
      </c>
      <c r="H13" s="311">
        <v>1</v>
      </c>
      <c r="I13" s="311">
        <v>9</v>
      </c>
    </row>
    <row r="14" spans="1:12" x14ac:dyDescent="0.25">
      <c r="A14" s="310" t="s">
        <v>358</v>
      </c>
      <c r="B14" s="312">
        <v>16</v>
      </c>
      <c r="C14" s="312">
        <v>0</v>
      </c>
      <c r="D14" s="312">
        <v>1</v>
      </c>
      <c r="E14" s="312">
        <v>0</v>
      </c>
      <c r="F14" s="312">
        <v>0</v>
      </c>
      <c r="G14" s="312">
        <v>0</v>
      </c>
      <c r="H14" s="312">
        <v>2</v>
      </c>
      <c r="I14" s="312">
        <v>19</v>
      </c>
    </row>
    <row r="15" spans="1:12" ht="51" x14ac:dyDescent="0.25">
      <c r="A15" s="310" t="s">
        <v>360</v>
      </c>
      <c r="B15" s="311">
        <v>1</v>
      </c>
      <c r="C15" s="311">
        <v>1</v>
      </c>
      <c r="D15" s="311">
        <v>1</v>
      </c>
      <c r="E15" s="311">
        <v>0</v>
      </c>
      <c r="F15" s="311">
        <v>2</v>
      </c>
      <c r="G15" s="311">
        <v>1</v>
      </c>
      <c r="H15" s="311">
        <v>0</v>
      </c>
      <c r="I15" s="311">
        <v>6</v>
      </c>
    </row>
    <row r="16" spans="1:12" ht="25.5" x14ac:dyDescent="0.25">
      <c r="A16" s="310" t="s">
        <v>361</v>
      </c>
      <c r="B16" s="312">
        <v>15</v>
      </c>
      <c r="C16" s="312">
        <v>0</v>
      </c>
      <c r="D16" s="312">
        <v>1</v>
      </c>
      <c r="E16" s="312">
        <v>1</v>
      </c>
      <c r="F16" s="312">
        <v>0</v>
      </c>
      <c r="G16" s="312">
        <v>1</v>
      </c>
      <c r="H16" s="312">
        <v>2</v>
      </c>
      <c r="I16" s="312">
        <v>20</v>
      </c>
    </row>
    <row r="17" spans="1:9" ht="25.5" x14ac:dyDescent="0.25">
      <c r="A17" s="310" t="s">
        <v>362</v>
      </c>
      <c r="B17" s="311">
        <v>2</v>
      </c>
      <c r="C17" s="311">
        <v>0</v>
      </c>
      <c r="D17" s="311">
        <v>1</v>
      </c>
      <c r="E17" s="311">
        <v>0</v>
      </c>
      <c r="F17" s="311">
        <v>0</v>
      </c>
      <c r="G17" s="311">
        <v>0</v>
      </c>
      <c r="H17" s="311">
        <v>0</v>
      </c>
      <c r="I17" s="311">
        <v>3</v>
      </c>
    </row>
    <row r="18" spans="1:9" x14ac:dyDescent="0.25">
      <c r="A18" s="310" t="s">
        <v>363</v>
      </c>
      <c r="B18" s="312">
        <v>12</v>
      </c>
      <c r="C18" s="312">
        <v>0</v>
      </c>
      <c r="D18" s="312">
        <v>0</v>
      </c>
      <c r="E18" s="312">
        <v>0</v>
      </c>
      <c r="F18" s="312">
        <v>0</v>
      </c>
      <c r="G18" s="312">
        <v>0</v>
      </c>
      <c r="H18" s="312">
        <v>7</v>
      </c>
      <c r="I18" s="312">
        <v>19</v>
      </c>
    </row>
    <row r="19" spans="1:9" ht="25.5" x14ac:dyDescent="0.25">
      <c r="A19" s="313" t="s">
        <v>364</v>
      </c>
      <c r="B19" s="311">
        <v>18</v>
      </c>
      <c r="C19" s="311">
        <v>0</v>
      </c>
      <c r="D19" s="311">
        <v>0</v>
      </c>
      <c r="E19" s="311">
        <v>1</v>
      </c>
      <c r="F19" s="311">
        <v>2</v>
      </c>
      <c r="G19" s="311">
        <v>0</v>
      </c>
      <c r="H19" s="311">
        <v>0</v>
      </c>
      <c r="I19" s="311">
        <v>21</v>
      </c>
    </row>
    <row r="20" spans="1:9" x14ac:dyDescent="0.25">
      <c r="A20" s="310" t="s">
        <v>365</v>
      </c>
      <c r="B20" s="312">
        <v>11</v>
      </c>
      <c r="C20" s="312">
        <v>0</v>
      </c>
      <c r="D20" s="312">
        <v>0</v>
      </c>
      <c r="E20" s="312">
        <v>1</v>
      </c>
      <c r="F20" s="312">
        <v>2</v>
      </c>
      <c r="G20" s="312">
        <v>0</v>
      </c>
      <c r="H20" s="312">
        <v>2</v>
      </c>
      <c r="I20" s="312">
        <v>16</v>
      </c>
    </row>
    <row r="21" spans="1:9" ht="38.25" x14ac:dyDescent="0.25">
      <c r="A21" s="310" t="s">
        <v>1850</v>
      </c>
      <c r="B21" s="312">
        <v>3</v>
      </c>
      <c r="C21" s="312">
        <v>0</v>
      </c>
      <c r="D21" s="312">
        <v>0</v>
      </c>
      <c r="E21" s="312">
        <v>0</v>
      </c>
      <c r="F21" s="312">
        <v>0</v>
      </c>
      <c r="G21" s="312">
        <v>0</v>
      </c>
      <c r="H21" s="312">
        <v>0</v>
      </c>
      <c r="I21" s="312">
        <v>3</v>
      </c>
    </row>
    <row r="22" spans="1:9" x14ac:dyDescent="0.25">
      <c r="A22" s="310" t="s">
        <v>367</v>
      </c>
      <c r="B22" s="311">
        <v>4</v>
      </c>
      <c r="C22" s="311">
        <v>0</v>
      </c>
      <c r="D22" s="311">
        <v>0</v>
      </c>
      <c r="E22" s="311">
        <v>0</v>
      </c>
      <c r="F22" s="311">
        <v>0</v>
      </c>
      <c r="G22" s="311">
        <v>0</v>
      </c>
      <c r="H22" s="311">
        <v>0</v>
      </c>
      <c r="I22" s="311">
        <v>4</v>
      </c>
    </row>
    <row r="23" spans="1:9" x14ac:dyDescent="0.25">
      <c r="A23" s="310" t="s">
        <v>368</v>
      </c>
      <c r="B23" s="312">
        <v>3</v>
      </c>
      <c r="C23" s="312">
        <v>0</v>
      </c>
      <c r="D23" s="312">
        <v>2</v>
      </c>
      <c r="E23" s="312">
        <v>1</v>
      </c>
      <c r="F23" s="312">
        <v>0</v>
      </c>
      <c r="G23" s="312">
        <v>1</v>
      </c>
      <c r="H23" s="312">
        <v>2</v>
      </c>
      <c r="I23" s="312">
        <v>9</v>
      </c>
    </row>
    <row r="24" spans="1:9" x14ac:dyDescent="0.25">
      <c r="A24" s="310" t="s">
        <v>369</v>
      </c>
      <c r="B24" s="311">
        <v>4</v>
      </c>
      <c r="C24" s="311">
        <v>3</v>
      </c>
      <c r="D24" s="311">
        <v>1</v>
      </c>
      <c r="E24" s="311">
        <v>0</v>
      </c>
      <c r="F24" s="311">
        <v>0</v>
      </c>
      <c r="G24" s="311">
        <v>0</v>
      </c>
      <c r="H24" s="311">
        <v>0</v>
      </c>
      <c r="I24" s="311">
        <v>8</v>
      </c>
    </row>
    <row r="25" spans="1:9" x14ac:dyDescent="0.25">
      <c r="A25" s="310" t="s">
        <v>370</v>
      </c>
      <c r="B25" s="312">
        <v>2</v>
      </c>
      <c r="C25" s="312">
        <v>0</v>
      </c>
      <c r="D25" s="312">
        <v>1</v>
      </c>
      <c r="E25" s="312">
        <v>0</v>
      </c>
      <c r="F25" s="312">
        <v>0</v>
      </c>
      <c r="G25" s="312">
        <v>0</v>
      </c>
      <c r="H25" s="312">
        <v>0</v>
      </c>
      <c r="I25" s="312">
        <v>3</v>
      </c>
    </row>
    <row r="26" spans="1:9" x14ac:dyDescent="0.25">
      <c r="A26" s="310" t="s">
        <v>2127</v>
      </c>
      <c r="B26" s="311">
        <v>382</v>
      </c>
      <c r="C26" s="311">
        <v>9</v>
      </c>
      <c r="D26" s="311">
        <v>26</v>
      </c>
      <c r="E26" s="311">
        <v>22</v>
      </c>
      <c r="F26" s="311">
        <v>29</v>
      </c>
      <c r="G26" s="311">
        <v>20</v>
      </c>
      <c r="H26" s="311">
        <v>52</v>
      </c>
      <c r="I26" s="311">
        <v>540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
  <sheetViews>
    <sheetView workbookViewId="0">
      <selection activeCell="I24" sqref="I24"/>
    </sheetView>
  </sheetViews>
  <sheetFormatPr baseColWidth="10" defaultRowHeight="15" x14ac:dyDescent="0.25"/>
  <cols>
    <col min="1" max="1" width="8.5703125" bestFit="1" customWidth="1"/>
    <col min="2" max="2" width="10.140625" bestFit="1" customWidth="1"/>
    <col min="3" max="6" width="5" bestFit="1" customWidth="1"/>
  </cols>
  <sheetData>
    <row r="1" spans="1:6" x14ac:dyDescent="0.25">
      <c r="A1" s="13" t="s">
        <v>11</v>
      </c>
      <c r="B1" s="13" t="s">
        <v>2128</v>
      </c>
      <c r="C1" s="13">
        <v>2024</v>
      </c>
      <c r="D1" s="13">
        <v>2025</v>
      </c>
      <c r="E1" s="13">
        <v>2026</v>
      </c>
      <c r="F1" s="13">
        <v>2027</v>
      </c>
    </row>
    <row r="2" spans="1:6" x14ac:dyDescent="0.25">
      <c r="A2" s="13" t="s">
        <v>349</v>
      </c>
      <c r="B2" s="13">
        <v>108</v>
      </c>
      <c r="C2" s="13">
        <v>103</v>
      </c>
      <c r="D2" s="13">
        <v>105</v>
      </c>
      <c r="E2" s="13">
        <v>105</v>
      </c>
      <c r="F2" s="13">
        <v>108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FFFF00"/>
  </sheetPr>
  <dimension ref="A1:I19"/>
  <sheetViews>
    <sheetView workbookViewId="0">
      <selection activeCell="J25" sqref="J25"/>
    </sheetView>
  </sheetViews>
  <sheetFormatPr baseColWidth="10" defaultRowHeight="15" x14ac:dyDescent="0.25"/>
  <cols>
    <col min="1" max="1" width="47.28515625" bestFit="1" customWidth="1"/>
    <col min="2" max="2" width="22.42578125" bestFit="1" customWidth="1"/>
    <col min="3" max="3" width="14.85546875" bestFit="1" customWidth="1"/>
    <col min="4" max="4" width="7.42578125" bestFit="1" customWidth="1"/>
    <col min="5" max="5" width="10.85546875" bestFit="1" customWidth="1"/>
    <col min="6" max="6" width="11" bestFit="1" customWidth="1"/>
    <col min="7" max="7" width="15.85546875" bestFit="1" customWidth="1"/>
    <col min="8" max="8" width="11.85546875" bestFit="1" customWidth="1"/>
    <col min="9" max="9" width="12.5703125" bestFit="1" customWidth="1"/>
  </cols>
  <sheetData>
    <row r="1" spans="1:9" x14ac:dyDescent="0.25">
      <c r="A1" t="s">
        <v>1901</v>
      </c>
      <c r="B1" t="s">
        <v>6</v>
      </c>
    </row>
    <row r="2" spans="1:9" x14ac:dyDescent="0.25">
      <c r="A2" t="s">
        <v>4</v>
      </c>
      <c r="B2" t="s">
        <v>1867</v>
      </c>
      <c r="C2" t="s">
        <v>1870</v>
      </c>
      <c r="D2" t="s">
        <v>1866</v>
      </c>
      <c r="E2" t="s">
        <v>1869</v>
      </c>
      <c r="F2" t="s">
        <v>1868</v>
      </c>
      <c r="G2" t="s">
        <v>1871</v>
      </c>
      <c r="H2" t="s">
        <v>1872</v>
      </c>
      <c r="I2" t="s">
        <v>5</v>
      </c>
    </row>
    <row r="3" spans="1:9" x14ac:dyDescent="0.25">
      <c r="A3" s="2" t="s">
        <v>1914</v>
      </c>
      <c r="B3" s="230">
        <v>100</v>
      </c>
      <c r="C3" s="230"/>
      <c r="D3" s="230">
        <v>81.666666666666657</v>
      </c>
      <c r="E3" s="230">
        <v>68.333333333333343</v>
      </c>
      <c r="F3" s="230">
        <v>47.5</v>
      </c>
      <c r="G3" s="230"/>
      <c r="H3" s="230">
        <v>0</v>
      </c>
      <c r="I3" s="230">
        <v>64.782608695652172</v>
      </c>
    </row>
    <row r="4" spans="1:9" x14ac:dyDescent="0.25">
      <c r="A4" s="2" t="s">
        <v>1918</v>
      </c>
      <c r="B4" s="230">
        <v>100</v>
      </c>
      <c r="C4" s="230"/>
      <c r="D4" s="230">
        <v>83.6</v>
      </c>
      <c r="E4" s="230">
        <v>67.468000000000004</v>
      </c>
      <c r="F4" s="230"/>
      <c r="G4" s="230">
        <v>2</v>
      </c>
      <c r="H4" s="230">
        <v>0</v>
      </c>
      <c r="I4" s="230">
        <v>80.725999999999999</v>
      </c>
    </row>
    <row r="5" spans="1:9" x14ac:dyDescent="0.25">
      <c r="A5" s="2" t="s">
        <v>1917</v>
      </c>
      <c r="B5" s="230">
        <v>100</v>
      </c>
      <c r="C5" s="230"/>
      <c r="D5" s="230"/>
      <c r="E5" s="230"/>
      <c r="F5" s="230"/>
      <c r="G5" s="230"/>
      <c r="H5" s="230">
        <v>0</v>
      </c>
      <c r="I5" s="230">
        <v>33.333333333333336</v>
      </c>
    </row>
    <row r="6" spans="1:9" x14ac:dyDescent="0.25">
      <c r="A6" s="2" t="s">
        <v>1916</v>
      </c>
      <c r="B6" s="230">
        <v>100</v>
      </c>
      <c r="C6" s="230"/>
      <c r="D6" s="230">
        <v>79.0625</v>
      </c>
      <c r="E6" s="230"/>
      <c r="F6" s="230">
        <v>50</v>
      </c>
      <c r="G6" s="230">
        <v>20</v>
      </c>
      <c r="H6" s="230">
        <v>0</v>
      </c>
      <c r="I6" s="230">
        <v>67.54807692307692</v>
      </c>
    </row>
    <row r="7" spans="1:9" x14ac:dyDescent="0.25">
      <c r="A7" s="2" t="s">
        <v>1907</v>
      </c>
      <c r="B7" s="230">
        <v>100</v>
      </c>
      <c r="C7" s="230"/>
      <c r="D7" s="230"/>
      <c r="E7" s="230"/>
      <c r="F7" s="230">
        <v>50</v>
      </c>
      <c r="G7" s="230"/>
      <c r="H7" s="230">
        <v>0</v>
      </c>
      <c r="I7" s="230">
        <v>86.111111111111114</v>
      </c>
    </row>
    <row r="8" spans="1:9" x14ac:dyDescent="0.25">
      <c r="A8" s="2" t="s">
        <v>1908</v>
      </c>
      <c r="B8" s="230">
        <v>100</v>
      </c>
      <c r="C8" s="230"/>
      <c r="D8" s="230"/>
      <c r="E8" s="230"/>
      <c r="F8" s="230">
        <v>33.730769230769234</v>
      </c>
      <c r="G8" s="230">
        <v>20.625</v>
      </c>
      <c r="H8" s="230"/>
      <c r="I8" s="230">
        <v>82.690828402366861</v>
      </c>
    </row>
    <row r="9" spans="1:9" x14ac:dyDescent="0.25">
      <c r="A9" s="2" t="s">
        <v>1910</v>
      </c>
      <c r="B9" s="230">
        <v>100</v>
      </c>
      <c r="C9" s="230">
        <v>96.007633488461678</v>
      </c>
      <c r="D9" s="230">
        <v>83.576578160717418</v>
      </c>
      <c r="E9" s="230">
        <v>64.412103174603189</v>
      </c>
      <c r="F9" s="230"/>
      <c r="G9" s="230">
        <v>12.585596221959857</v>
      </c>
      <c r="H9" s="230">
        <v>0</v>
      </c>
      <c r="I9" s="230">
        <v>73.551518505321752</v>
      </c>
    </row>
    <row r="10" spans="1:9" x14ac:dyDescent="0.25">
      <c r="A10" s="2" t="s">
        <v>1915</v>
      </c>
      <c r="B10" s="230">
        <v>100</v>
      </c>
      <c r="C10" s="230"/>
      <c r="D10" s="230">
        <v>77.5</v>
      </c>
      <c r="E10" s="230">
        <v>60</v>
      </c>
      <c r="F10" s="230"/>
      <c r="G10" s="230"/>
      <c r="H10" s="230"/>
      <c r="I10" s="230">
        <v>85.833333333333329</v>
      </c>
    </row>
    <row r="11" spans="1:9" x14ac:dyDescent="0.25">
      <c r="A11" s="2" t="s">
        <v>1906</v>
      </c>
      <c r="B11" s="230">
        <v>100</v>
      </c>
      <c r="C11" s="230">
        <v>95.5414016729477</v>
      </c>
      <c r="D11" s="230">
        <v>82.073593073593074</v>
      </c>
      <c r="E11" s="230">
        <v>65.259417199715713</v>
      </c>
      <c r="F11" s="230">
        <v>48.333333333333336</v>
      </c>
      <c r="G11" s="230">
        <v>18.385330578512395</v>
      </c>
      <c r="H11" s="230">
        <v>0</v>
      </c>
      <c r="I11" s="230">
        <v>79.279526830080542</v>
      </c>
    </row>
    <row r="12" spans="1:9" x14ac:dyDescent="0.25">
      <c r="A12" s="2" t="s">
        <v>1913</v>
      </c>
      <c r="B12" s="230">
        <v>100</v>
      </c>
      <c r="C12" s="230"/>
      <c r="D12" s="230">
        <v>79.105740737640417</v>
      </c>
      <c r="E12" s="230">
        <v>60</v>
      </c>
      <c r="F12" s="230">
        <v>45.55555555555555</v>
      </c>
      <c r="G12" s="230">
        <v>13.992673992673993</v>
      </c>
      <c r="H12" s="230">
        <v>0</v>
      </c>
      <c r="I12" s="230">
        <v>75.673302421979969</v>
      </c>
    </row>
    <row r="13" spans="1:9" x14ac:dyDescent="0.25">
      <c r="A13" s="2" t="s">
        <v>1905</v>
      </c>
      <c r="B13" s="230">
        <v>100</v>
      </c>
      <c r="C13" s="230"/>
      <c r="D13" s="230"/>
      <c r="E13" s="230"/>
      <c r="F13" s="230"/>
      <c r="G13" s="230"/>
      <c r="H13" s="230">
        <v>0</v>
      </c>
      <c r="I13" s="230">
        <v>83.333333333333329</v>
      </c>
    </row>
    <row r="14" spans="1:9" x14ac:dyDescent="0.25">
      <c r="A14" s="2" t="s">
        <v>2098</v>
      </c>
      <c r="B14" s="230"/>
      <c r="C14" s="230"/>
      <c r="D14" s="230">
        <v>80</v>
      </c>
      <c r="E14" s="230"/>
      <c r="F14" s="230">
        <v>46.273479801452652</v>
      </c>
      <c r="G14" s="230">
        <v>26.580083747710024</v>
      </c>
      <c r="H14" s="230"/>
      <c r="I14" s="230">
        <v>45.330101149963006</v>
      </c>
    </row>
    <row r="15" spans="1:9" x14ac:dyDescent="0.25">
      <c r="A15" s="2" t="s">
        <v>1911</v>
      </c>
      <c r="B15" s="230">
        <v>100</v>
      </c>
      <c r="C15" s="230">
        <v>95.065872940996769</v>
      </c>
      <c r="D15" s="230">
        <v>79.86606157150743</v>
      </c>
      <c r="E15" s="230">
        <v>61.883850762527231</v>
      </c>
      <c r="F15" s="230">
        <v>40</v>
      </c>
      <c r="G15" s="230">
        <v>23.142342342342346</v>
      </c>
      <c r="H15" s="230">
        <v>0</v>
      </c>
      <c r="I15" s="230">
        <v>89.023062130988038</v>
      </c>
    </row>
    <row r="16" spans="1:9" x14ac:dyDescent="0.25">
      <c r="A16" s="2" t="s">
        <v>2089</v>
      </c>
      <c r="B16" s="230">
        <v>100</v>
      </c>
      <c r="C16" s="230"/>
      <c r="D16" s="230"/>
      <c r="E16" s="230">
        <v>60</v>
      </c>
      <c r="F16" s="230">
        <v>36.666666666666671</v>
      </c>
      <c r="G16" s="230"/>
      <c r="H16" s="230">
        <v>0</v>
      </c>
      <c r="I16" s="230">
        <v>77.083333333333329</v>
      </c>
    </row>
    <row r="17" spans="1:9" x14ac:dyDescent="0.25">
      <c r="A17" s="2" t="s">
        <v>1909</v>
      </c>
      <c r="B17" s="230">
        <v>100</v>
      </c>
      <c r="C17" s="230"/>
      <c r="D17" s="230"/>
      <c r="E17" s="230">
        <v>60</v>
      </c>
      <c r="F17" s="230">
        <v>49.5</v>
      </c>
      <c r="G17" s="230"/>
      <c r="H17" s="230">
        <v>0</v>
      </c>
      <c r="I17" s="230">
        <v>86.884615384615387</v>
      </c>
    </row>
    <row r="18" spans="1:9" x14ac:dyDescent="0.25">
      <c r="A18" s="2" t="s">
        <v>1912</v>
      </c>
      <c r="B18" s="230">
        <v>100</v>
      </c>
      <c r="C18" s="230"/>
      <c r="D18" s="230"/>
      <c r="E18" s="230">
        <v>68</v>
      </c>
      <c r="F18" s="230">
        <v>33.333333333333336</v>
      </c>
      <c r="G18" s="230">
        <v>30</v>
      </c>
      <c r="H18" s="230">
        <v>0</v>
      </c>
      <c r="I18" s="230">
        <v>50.825396825396822</v>
      </c>
    </row>
    <row r="19" spans="1:9" x14ac:dyDescent="0.25">
      <c r="A19" s="2" t="s">
        <v>5</v>
      </c>
      <c r="B19" s="230">
        <v>100</v>
      </c>
      <c r="C19" s="230">
        <v>95.268785548362686</v>
      </c>
      <c r="D19" s="230">
        <v>80.277906999385891</v>
      </c>
      <c r="E19" s="230">
        <v>64.055185228283321</v>
      </c>
      <c r="F19" s="230">
        <v>45.829725269847721</v>
      </c>
      <c r="G19" s="230">
        <v>18.698654503151648</v>
      </c>
      <c r="H19" s="230">
        <v>0</v>
      </c>
      <c r="I19" s="230">
        <v>78.403464888633934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FFFF00"/>
  </sheetPr>
  <dimension ref="A1:P31"/>
  <sheetViews>
    <sheetView workbookViewId="0">
      <selection activeCell="I24" sqref="I24"/>
    </sheetView>
  </sheetViews>
  <sheetFormatPr baseColWidth="10" defaultRowHeight="15" x14ac:dyDescent="0.25"/>
  <cols>
    <col min="1" max="1" width="69.28515625" bestFit="1" customWidth="1"/>
    <col min="2" max="8" width="0" hidden="1" customWidth="1"/>
    <col min="9" max="9" width="12.5703125" bestFit="1" customWidth="1"/>
    <col min="15" max="15" width="28.42578125" customWidth="1"/>
  </cols>
  <sheetData>
    <row r="1" spans="1:16" x14ac:dyDescent="0.25">
      <c r="A1" t="s">
        <v>1901</v>
      </c>
      <c r="B1" t="s">
        <v>6</v>
      </c>
    </row>
    <row r="2" spans="1:16" x14ac:dyDescent="0.25">
      <c r="A2" t="s">
        <v>4</v>
      </c>
      <c r="B2" t="s">
        <v>1867</v>
      </c>
      <c r="C2" t="s">
        <v>1870</v>
      </c>
      <c r="D2" t="s">
        <v>1866</v>
      </c>
      <c r="E2" t="s">
        <v>1869</v>
      </c>
      <c r="F2" t="s">
        <v>1868</v>
      </c>
      <c r="G2" t="s">
        <v>1871</v>
      </c>
      <c r="H2" t="s">
        <v>1872</v>
      </c>
      <c r="I2" t="s">
        <v>5</v>
      </c>
    </row>
    <row r="3" spans="1:16" x14ac:dyDescent="0.25">
      <c r="A3" s="2" t="s">
        <v>363</v>
      </c>
      <c r="B3" s="230">
        <v>100</v>
      </c>
      <c r="C3" s="230"/>
      <c r="D3" s="230"/>
      <c r="E3" s="230"/>
      <c r="F3" s="230"/>
      <c r="G3" s="230"/>
      <c r="H3" s="230">
        <v>0</v>
      </c>
      <c r="I3" s="262">
        <v>63.157894736842103</v>
      </c>
      <c r="O3" s="268" t="s">
        <v>2103</v>
      </c>
      <c r="P3" s="265">
        <v>40.36133970506642</v>
      </c>
    </row>
    <row r="4" spans="1:16" x14ac:dyDescent="0.25">
      <c r="A4" s="2" t="s">
        <v>345</v>
      </c>
      <c r="B4" s="230">
        <v>100</v>
      </c>
      <c r="C4" s="230"/>
      <c r="D4" s="230"/>
      <c r="E4" s="230"/>
      <c r="F4" s="230">
        <v>50</v>
      </c>
      <c r="G4" s="230"/>
      <c r="H4" s="230">
        <v>0</v>
      </c>
      <c r="I4" s="262">
        <v>86.111111111111114</v>
      </c>
      <c r="O4" s="268" t="s">
        <v>2104</v>
      </c>
      <c r="P4" s="265">
        <v>14.285714285714286</v>
      </c>
    </row>
    <row r="5" spans="1:16" x14ac:dyDescent="0.25">
      <c r="A5" s="2" t="s">
        <v>357</v>
      </c>
      <c r="B5" s="230">
        <v>100</v>
      </c>
      <c r="C5" s="230"/>
      <c r="D5" s="230">
        <v>78.125</v>
      </c>
      <c r="E5" s="230"/>
      <c r="F5" s="230">
        <v>50</v>
      </c>
      <c r="G5" s="230"/>
      <c r="H5" s="230">
        <v>0</v>
      </c>
      <c r="I5" s="262">
        <v>75.347222222222229</v>
      </c>
      <c r="O5" s="268" t="s">
        <v>2105</v>
      </c>
      <c r="P5" s="265">
        <v>52.222222222222229</v>
      </c>
    </row>
    <row r="6" spans="1:16" x14ac:dyDescent="0.25">
      <c r="A6" s="2" t="s">
        <v>349</v>
      </c>
      <c r="B6" s="230">
        <v>100</v>
      </c>
      <c r="C6" s="230">
        <v>95.065872940996769</v>
      </c>
      <c r="D6" s="230">
        <v>79.86606157150743</v>
      </c>
      <c r="E6" s="230">
        <v>61.883850762527231</v>
      </c>
      <c r="F6" s="230">
        <v>40</v>
      </c>
      <c r="G6" s="230">
        <v>23.142342342342346</v>
      </c>
      <c r="H6" s="230">
        <v>0</v>
      </c>
      <c r="I6" s="262">
        <v>89.023062130988038</v>
      </c>
      <c r="O6" s="268" t="s">
        <v>2106</v>
      </c>
      <c r="P6" s="265">
        <v>37.10526315789474</v>
      </c>
    </row>
    <row r="7" spans="1:16" x14ac:dyDescent="0.25">
      <c r="A7" s="2" t="s">
        <v>1850</v>
      </c>
      <c r="B7" s="230">
        <v>100</v>
      </c>
      <c r="C7" s="230"/>
      <c r="D7" s="230"/>
      <c r="E7" s="230"/>
      <c r="F7" s="230"/>
      <c r="G7" s="230"/>
      <c r="H7" s="230"/>
      <c r="I7" s="262">
        <v>100</v>
      </c>
      <c r="J7" s="263" t="s">
        <v>2102</v>
      </c>
      <c r="O7" s="268" t="s">
        <v>2107</v>
      </c>
      <c r="P7" s="265">
        <v>16.399999999999999</v>
      </c>
    </row>
    <row r="8" spans="1:16" x14ac:dyDescent="0.25">
      <c r="A8" s="2" t="s">
        <v>367</v>
      </c>
      <c r="B8" s="230">
        <v>100</v>
      </c>
      <c r="C8" s="230"/>
      <c r="D8" s="230"/>
      <c r="E8" s="230"/>
      <c r="F8" s="230"/>
      <c r="G8" s="230"/>
      <c r="H8" s="230"/>
      <c r="I8" s="262">
        <v>100</v>
      </c>
      <c r="O8" s="268" t="s">
        <v>2108</v>
      </c>
      <c r="P8" s="265">
        <v>57.4</v>
      </c>
    </row>
    <row r="9" spans="1:16" x14ac:dyDescent="0.25">
      <c r="A9" s="2" t="s">
        <v>370</v>
      </c>
      <c r="B9" s="230">
        <v>100</v>
      </c>
      <c r="C9" s="230"/>
      <c r="D9" s="230">
        <v>83</v>
      </c>
      <c r="E9" s="230"/>
      <c r="F9" s="230"/>
      <c r="G9" s="230"/>
      <c r="H9" s="230"/>
      <c r="I9" s="262">
        <v>94.333333333333329</v>
      </c>
      <c r="O9" s="268" t="s">
        <v>2109</v>
      </c>
      <c r="P9" s="265">
        <v>54.4</v>
      </c>
    </row>
    <row r="10" spans="1:16" x14ac:dyDescent="0.25">
      <c r="A10" s="2" t="s">
        <v>356</v>
      </c>
      <c r="B10" s="230">
        <v>100</v>
      </c>
      <c r="C10" s="230"/>
      <c r="D10" s="230"/>
      <c r="E10" s="230"/>
      <c r="F10" s="230">
        <v>33.333333333333336</v>
      </c>
      <c r="G10" s="230">
        <v>7.6923076923076925</v>
      </c>
      <c r="H10" s="230">
        <v>0</v>
      </c>
      <c r="I10" s="262">
        <v>34.432234432234431</v>
      </c>
      <c r="O10" s="268" t="s">
        <v>2110</v>
      </c>
      <c r="P10" s="265">
        <v>73.104582573704064</v>
      </c>
    </row>
    <row r="11" spans="1:16" x14ac:dyDescent="0.25">
      <c r="A11" s="2" t="s">
        <v>354</v>
      </c>
      <c r="B11" s="230">
        <v>100</v>
      </c>
      <c r="C11" s="230"/>
      <c r="D11" s="230">
        <v>81.666666666666657</v>
      </c>
      <c r="E11" s="230">
        <v>68.333333333333343</v>
      </c>
      <c r="F11" s="230">
        <v>47.5</v>
      </c>
      <c r="G11" s="230"/>
      <c r="H11" s="230">
        <v>0</v>
      </c>
      <c r="I11" s="262">
        <v>64.782608695652172</v>
      </c>
      <c r="O11" s="269" t="s">
        <v>2111</v>
      </c>
      <c r="P11" s="266">
        <v>59.8</v>
      </c>
    </row>
    <row r="12" spans="1:16" x14ac:dyDescent="0.25">
      <c r="A12" s="2" t="s">
        <v>361</v>
      </c>
      <c r="B12" s="230">
        <v>100</v>
      </c>
      <c r="C12" s="230"/>
      <c r="D12" s="230">
        <v>83.6</v>
      </c>
      <c r="E12" s="230">
        <v>67.468000000000004</v>
      </c>
      <c r="F12" s="230"/>
      <c r="G12" s="230">
        <v>2</v>
      </c>
      <c r="H12" s="230">
        <v>0</v>
      </c>
      <c r="I12" s="262">
        <v>82.653400000000005</v>
      </c>
      <c r="O12" s="268" t="s">
        <v>2112</v>
      </c>
      <c r="P12" s="265">
        <v>68.3</v>
      </c>
    </row>
    <row r="13" spans="1:16" x14ac:dyDescent="0.25">
      <c r="A13" s="2" t="s">
        <v>348</v>
      </c>
      <c r="B13" s="230">
        <v>100</v>
      </c>
      <c r="C13" s="230">
        <v>96.007633488461678</v>
      </c>
      <c r="D13" s="230">
        <v>83.576578160717418</v>
      </c>
      <c r="E13" s="230">
        <v>64.412103174603189</v>
      </c>
      <c r="F13" s="230"/>
      <c r="G13" s="230">
        <v>12.585596221959857</v>
      </c>
      <c r="H13" s="230">
        <v>0</v>
      </c>
      <c r="I13" s="262">
        <v>73.551518505321752</v>
      </c>
      <c r="O13" s="269" t="s">
        <v>2113</v>
      </c>
      <c r="P13" s="266">
        <v>65.7</v>
      </c>
    </row>
    <row r="14" spans="1:16" x14ac:dyDescent="0.25">
      <c r="A14" s="2" t="s">
        <v>342</v>
      </c>
      <c r="B14" s="230">
        <v>100</v>
      </c>
      <c r="C14" s="230"/>
      <c r="D14" s="230"/>
      <c r="E14" s="230">
        <v>66.666666666666671</v>
      </c>
      <c r="F14" s="230">
        <v>50</v>
      </c>
      <c r="G14" s="230">
        <v>25</v>
      </c>
      <c r="H14" s="230">
        <v>0</v>
      </c>
      <c r="I14" s="262">
        <v>69.20289855072464</v>
      </c>
      <c r="O14" s="264" t="s">
        <v>2114</v>
      </c>
      <c r="P14" s="267">
        <v>57.404057017543863</v>
      </c>
    </row>
    <row r="15" spans="1:16" x14ac:dyDescent="0.25">
      <c r="A15" s="2" t="s">
        <v>344</v>
      </c>
      <c r="B15" s="230">
        <v>100</v>
      </c>
      <c r="C15" s="230">
        <v>90</v>
      </c>
      <c r="D15" s="230"/>
      <c r="E15" s="230">
        <v>70</v>
      </c>
      <c r="F15" s="230">
        <v>42.5</v>
      </c>
      <c r="G15" s="230">
        <v>16.5</v>
      </c>
      <c r="H15" s="230"/>
      <c r="I15" s="262">
        <v>80.444444444444443</v>
      </c>
    </row>
    <row r="16" spans="1:16" x14ac:dyDescent="0.25">
      <c r="A16" s="2" t="s">
        <v>343</v>
      </c>
      <c r="B16" s="230">
        <v>100</v>
      </c>
      <c r="C16" s="230"/>
      <c r="D16" s="230">
        <v>74.580061721160988</v>
      </c>
      <c r="E16" s="230">
        <v>60</v>
      </c>
      <c r="F16" s="230">
        <v>48</v>
      </c>
      <c r="G16" s="230">
        <v>15.821428571428571</v>
      </c>
      <c r="H16" s="230">
        <v>0</v>
      </c>
      <c r="I16" s="262">
        <v>69.084052762477711</v>
      </c>
      <c r="O16" s="269" t="s">
        <v>2115</v>
      </c>
      <c r="P16" s="266">
        <v>48.105348245060021</v>
      </c>
    </row>
    <row r="17" spans="1:16" x14ac:dyDescent="0.25">
      <c r="A17" s="2" t="s">
        <v>341</v>
      </c>
      <c r="B17" s="230">
        <v>100</v>
      </c>
      <c r="C17" s="230">
        <v>96.666666666666671</v>
      </c>
      <c r="D17" s="230"/>
      <c r="E17" s="230"/>
      <c r="F17" s="230"/>
      <c r="G17" s="230"/>
      <c r="H17" s="230">
        <v>0</v>
      </c>
      <c r="I17" s="262">
        <v>81.666666666666671</v>
      </c>
      <c r="O17" s="271" t="s">
        <v>2116</v>
      </c>
      <c r="P17" s="270">
        <v>75.3</v>
      </c>
    </row>
    <row r="18" spans="1:16" x14ac:dyDescent="0.25">
      <c r="A18" s="2" t="s">
        <v>369</v>
      </c>
      <c r="B18" s="230">
        <v>100</v>
      </c>
      <c r="C18" s="230">
        <v>97.013447232690623</v>
      </c>
      <c r="D18" s="230">
        <v>88.72727272727272</v>
      </c>
      <c r="E18" s="230"/>
      <c r="F18" s="230"/>
      <c r="G18" s="230"/>
      <c r="H18" s="230"/>
      <c r="I18" s="262">
        <v>97.470951803168077</v>
      </c>
      <c r="O18" s="271" t="s">
        <v>2117</v>
      </c>
      <c r="P18" s="265">
        <v>84.6</v>
      </c>
    </row>
    <row r="19" spans="1:16" x14ac:dyDescent="0.25">
      <c r="A19" s="2" t="s">
        <v>364</v>
      </c>
      <c r="B19" s="230">
        <v>100</v>
      </c>
      <c r="C19" s="230"/>
      <c r="D19" s="230"/>
      <c r="E19" s="230">
        <v>60</v>
      </c>
      <c r="F19" s="230">
        <v>49.5</v>
      </c>
      <c r="G19" s="230"/>
      <c r="H19" s="230"/>
      <c r="I19" s="262">
        <v>93.285714285714292</v>
      </c>
      <c r="O19" s="271" t="s">
        <v>2118</v>
      </c>
      <c r="P19" s="265">
        <v>86.666666666666671</v>
      </c>
    </row>
    <row r="20" spans="1:16" x14ac:dyDescent="0.25">
      <c r="A20" s="2" t="s">
        <v>351</v>
      </c>
      <c r="B20" s="230"/>
      <c r="C20" s="230"/>
      <c r="D20" s="230"/>
      <c r="E20" s="230">
        <v>64</v>
      </c>
      <c r="F20" s="230"/>
      <c r="G20" s="230">
        <v>30</v>
      </c>
      <c r="H20" s="230">
        <v>0</v>
      </c>
      <c r="I20" s="262">
        <v>9.4</v>
      </c>
      <c r="O20" s="272" t="s">
        <v>2119</v>
      </c>
      <c r="P20" s="266">
        <v>77.3</v>
      </c>
    </row>
    <row r="21" spans="1:16" x14ac:dyDescent="0.25">
      <c r="A21" s="2" t="s">
        <v>360</v>
      </c>
      <c r="B21" s="230"/>
      <c r="C21" s="230"/>
      <c r="D21" s="230">
        <v>80</v>
      </c>
      <c r="E21" s="230"/>
      <c r="F21" s="230">
        <v>46.273479801452652</v>
      </c>
      <c r="G21" s="230">
        <v>26.580083747710024</v>
      </c>
      <c r="H21" s="230"/>
      <c r="I21" s="262">
        <v>45.330101149963006</v>
      </c>
      <c r="O21" s="271" t="s">
        <v>2120</v>
      </c>
      <c r="P21" s="265">
        <v>89</v>
      </c>
    </row>
    <row r="22" spans="1:16" x14ac:dyDescent="0.25">
      <c r="A22" s="2" t="s">
        <v>358</v>
      </c>
      <c r="B22" s="230">
        <v>100</v>
      </c>
      <c r="C22" s="230"/>
      <c r="D22" s="230">
        <v>78.333333333333329</v>
      </c>
      <c r="E22" s="230">
        <v>60</v>
      </c>
      <c r="F22" s="230"/>
      <c r="G22" s="230">
        <v>20</v>
      </c>
      <c r="H22" s="230">
        <v>0</v>
      </c>
      <c r="I22" s="262">
        <v>72.368421052631575</v>
      </c>
      <c r="O22" s="271" t="s">
        <v>2121</v>
      </c>
      <c r="P22" s="265">
        <v>77.400000000000006</v>
      </c>
    </row>
    <row r="23" spans="1:16" x14ac:dyDescent="0.25">
      <c r="A23" s="2" t="s">
        <v>362</v>
      </c>
      <c r="B23" s="230">
        <v>100</v>
      </c>
      <c r="C23" s="230"/>
      <c r="D23" s="230"/>
      <c r="E23" s="230">
        <v>70.149253731343279</v>
      </c>
      <c r="F23" s="230"/>
      <c r="G23" s="230">
        <v>30</v>
      </c>
      <c r="H23" s="230"/>
      <c r="I23" s="262">
        <v>66.71641791044776</v>
      </c>
      <c r="O23" s="271" t="s">
        <v>2122</v>
      </c>
      <c r="P23" s="265">
        <v>94.333333333333329</v>
      </c>
    </row>
    <row r="24" spans="1:16" x14ac:dyDescent="0.25">
      <c r="A24" s="2" t="s">
        <v>350</v>
      </c>
      <c r="B24" s="230">
        <v>100</v>
      </c>
      <c r="C24" s="230"/>
      <c r="D24" s="230"/>
      <c r="E24" s="230">
        <v>70</v>
      </c>
      <c r="F24" s="230">
        <v>33.333333333333336</v>
      </c>
      <c r="G24" s="230"/>
      <c r="H24" s="230"/>
      <c r="I24" s="262">
        <v>88.484848484848484</v>
      </c>
      <c r="O24" s="271" t="s">
        <v>2123</v>
      </c>
      <c r="P24" s="265">
        <v>57.5</v>
      </c>
    </row>
    <row r="25" spans="1:16" x14ac:dyDescent="0.25">
      <c r="A25" s="2" t="s">
        <v>346</v>
      </c>
      <c r="B25" s="230">
        <v>100</v>
      </c>
      <c r="C25" s="230"/>
      <c r="D25" s="230"/>
      <c r="E25" s="230"/>
      <c r="F25" s="230">
        <v>33.730769230769234</v>
      </c>
      <c r="G25" s="230">
        <v>20.625</v>
      </c>
      <c r="H25" s="230"/>
      <c r="I25" s="262">
        <v>82.690828402366861</v>
      </c>
      <c r="O25" s="271" t="s">
        <v>2124</v>
      </c>
      <c r="P25" s="265">
        <v>100</v>
      </c>
    </row>
    <row r="26" spans="1:16" x14ac:dyDescent="0.25">
      <c r="A26" s="2" t="s">
        <v>368</v>
      </c>
      <c r="B26" s="230">
        <v>100</v>
      </c>
      <c r="C26" s="230"/>
      <c r="D26" s="230">
        <v>80</v>
      </c>
      <c r="E26" s="230"/>
      <c r="F26" s="230">
        <v>50</v>
      </c>
      <c r="G26" s="230">
        <v>30</v>
      </c>
      <c r="H26" s="230">
        <v>0</v>
      </c>
      <c r="I26" s="262">
        <v>60</v>
      </c>
    </row>
    <row r="27" spans="1:16" x14ac:dyDescent="0.25">
      <c r="A27" s="2" t="s">
        <v>365</v>
      </c>
      <c r="B27" s="230">
        <v>100</v>
      </c>
      <c r="C27" s="230"/>
      <c r="D27" s="230"/>
      <c r="E27" s="230">
        <v>60</v>
      </c>
      <c r="F27" s="230">
        <v>36.666666666666671</v>
      </c>
      <c r="G27" s="230"/>
      <c r="H27" s="230">
        <v>0</v>
      </c>
      <c r="I27" s="262">
        <v>59.259259259259267</v>
      </c>
    </row>
    <row r="28" spans="1:16" x14ac:dyDescent="0.25">
      <c r="A28" s="2" t="s">
        <v>353</v>
      </c>
      <c r="B28" s="230">
        <v>100</v>
      </c>
      <c r="C28" s="230"/>
      <c r="D28" s="230">
        <v>81.785714285714292</v>
      </c>
      <c r="E28" s="230">
        <v>60</v>
      </c>
      <c r="F28" s="230">
        <v>50</v>
      </c>
      <c r="G28" s="230">
        <v>8.2644628099173556E-2</v>
      </c>
      <c r="H28" s="230"/>
      <c r="I28" s="262">
        <v>91.32453984167843</v>
      </c>
    </row>
    <row r="29" spans="1:16" x14ac:dyDescent="0.25">
      <c r="A29" s="2" t="s">
        <v>366</v>
      </c>
      <c r="B29" s="230">
        <v>100</v>
      </c>
      <c r="C29" s="230"/>
      <c r="D29" s="230"/>
      <c r="E29" s="230"/>
      <c r="F29" s="230"/>
      <c r="G29" s="230"/>
      <c r="H29" s="230"/>
      <c r="I29" s="262">
        <v>100</v>
      </c>
    </row>
    <row r="30" spans="1:16" x14ac:dyDescent="0.25">
      <c r="A30" s="2" t="s">
        <v>347</v>
      </c>
      <c r="B30" s="230">
        <v>100</v>
      </c>
      <c r="C30" s="230"/>
      <c r="D30" s="230"/>
      <c r="E30" s="230"/>
      <c r="F30" s="230"/>
      <c r="G30" s="230"/>
      <c r="H30" s="230">
        <v>0</v>
      </c>
      <c r="I30" s="262">
        <v>60</v>
      </c>
    </row>
    <row r="31" spans="1:16" x14ac:dyDescent="0.25">
      <c r="A31" s="2" t="s">
        <v>5</v>
      </c>
      <c r="B31" s="230">
        <v>100</v>
      </c>
      <c r="C31" s="230">
        <v>95.2687855483627</v>
      </c>
      <c r="D31" s="230">
        <v>80.277906999385891</v>
      </c>
      <c r="E31" s="230">
        <v>64.055185228283321</v>
      </c>
      <c r="F31" s="230">
        <v>45.829725269847728</v>
      </c>
      <c r="G31" s="230">
        <v>18.698654503151651</v>
      </c>
      <c r="H31" s="230">
        <v>0</v>
      </c>
      <c r="I31" s="262">
        <v>78.403464888633906</v>
      </c>
    </row>
  </sheetData>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B1:AI8"/>
  <sheetViews>
    <sheetView workbookViewId="0">
      <selection activeCell="J15" sqref="J15"/>
    </sheetView>
  </sheetViews>
  <sheetFormatPr baseColWidth="10" defaultRowHeight="15" x14ac:dyDescent="0.25"/>
  <cols>
    <col min="14" max="14" width="15" customWidth="1"/>
    <col min="18" max="18" width="16.7109375" customWidth="1"/>
    <col min="23" max="23" width="16.42578125" customWidth="1"/>
    <col min="25" max="27" width="15.140625" customWidth="1"/>
    <col min="28" max="28" width="16.42578125" customWidth="1"/>
    <col min="33" max="33" width="17.140625" customWidth="1"/>
  </cols>
  <sheetData>
    <row r="1" spans="2:35" s="12" customFormat="1" ht="135" x14ac:dyDescent="0.25">
      <c r="C1" s="12" t="s">
        <v>1896</v>
      </c>
      <c r="D1" s="249" t="s">
        <v>345</v>
      </c>
      <c r="E1" s="249" t="s">
        <v>357</v>
      </c>
      <c r="F1" s="249" t="s">
        <v>349</v>
      </c>
      <c r="G1" s="249" t="s">
        <v>1850</v>
      </c>
      <c r="H1" s="249" t="s">
        <v>367</v>
      </c>
      <c r="I1" s="249" t="s">
        <v>370</v>
      </c>
      <c r="J1" s="249" t="s">
        <v>356</v>
      </c>
      <c r="K1" s="249" t="s">
        <v>354</v>
      </c>
      <c r="L1" s="249" t="s">
        <v>361</v>
      </c>
      <c r="M1" s="249" t="s">
        <v>348</v>
      </c>
      <c r="N1" s="249" t="s">
        <v>342</v>
      </c>
      <c r="O1" s="249" t="s">
        <v>344</v>
      </c>
      <c r="P1" s="249" t="s">
        <v>343</v>
      </c>
      <c r="Q1" s="249" t="s">
        <v>341</v>
      </c>
      <c r="R1" s="250" t="s">
        <v>1897</v>
      </c>
      <c r="S1" s="249" t="s">
        <v>369</v>
      </c>
      <c r="T1" s="249" t="s">
        <v>1854</v>
      </c>
      <c r="U1" s="249" t="s">
        <v>352</v>
      </c>
      <c r="V1" s="249" t="s">
        <v>351</v>
      </c>
      <c r="W1" s="249" t="s">
        <v>360</v>
      </c>
      <c r="X1" s="250" t="s">
        <v>1898</v>
      </c>
      <c r="Y1" s="249" t="s">
        <v>1853</v>
      </c>
      <c r="Z1" s="249" t="s">
        <v>362</v>
      </c>
      <c r="AA1" s="250" t="s">
        <v>1900</v>
      </c>
      <c r="AB1" s="249" t="s">
        <v>350</v>
      </c>
      <c r="AC1" s="249" t="s">
        <v>346</v>
      </c>
      <c r="AD1" s="249" t="s">
        <v>368</v>
      </c>
      <c r="AE1" s="249" t="s">
        <v>365</v>
      </c>
      <c r="AF1" s="249" t="s">
        <v>366</v>
      </c>
      <c r="AG1" s="250" t="s">
        <v>1899</v>
      </c>
      <c r="AH1" s="249" t="s">
        <v>353</v>
      </c>
      <c r="AI1" s="249" t="s">
        <v>347</v>
      </c>
    </row>
    <row r="2" spans="2:35" x14ac:dyDescent="0.25">
      <c r="B2" t="s">
        <v>1867</v>
      </c>
      <c r="C2">
        <v>1</v>
      </c>
      <c r="D2">
        <v>4</v>
      </c>
      <c r="E2">
        <v>2</v>
      </c>
      <c r="F2">
        <v>65</v>
      </c>
      <c r="G2">
        <v>1</v>
      </c>
      <c r="H2">
        <v>4</v>
      </c>
      <c r="I2">
        <v>2</v>
      </c>
      <c r="J2">
        <v>1</v>
      </c>
      <c r="L2">
        <v>5</v>
      </c>
      <c r="M2">
        <v>20</v>
      </c>
      <c r="N2">
        <v>3</v>
      </c>
      <c r="O2">
        <v>4</v>
      </c>
      <c r="P2">
        <v>6</v>
      </c>
      <c r="Q2">
        <v>15</v>
      </c>
      <c r="R2">
        <f>SUM(N2:Q2)</f>
        <v>28</v>
      </c>
      <c r="S2">
        <v>6</v>
      </c>
      <c r="T2">
        <v>2</v>
      </c>
      <c r="W2">
        <v>3</v>
      </c>
      <c r="X2">
        <f>SUM(T2:W2)</f>
        <v>5</v>
      </c>
      <c r="Y2">
        <v>3</v>
      </c>
      <c r="AA2">
        <f>Y2+Z2</f>
        <v>3</v>
      </c>
      <c r="AB2">
        <v>6</v>
      </c>
      <c r="AC2">
        <v>7</v>
      </c>
      <c r="AD2">
        <v>1</v>
      </c>
      <c r="AF2">
        <v>3</v>
      </c>
      <c r="AG2">
        <f>AE2+AF2</f>
        <v>3</v>
      </c>
      <c r="AH2">
        <v>3</v>
      </c>
      <c r="AI2">
        <v>3</v>
      </c>
    </row>
    <row r="3" spans="2:35" x14ac:dyDescent="0.25">
      <c r="B3" t="s">
        <v>1870</v>
      </c>
      <c r="F3">
        <v>3</v>
      </c>
      <c r="N3">
        <v>1</v>
      </c>
      <c r="P3">
        <v>1</v>
      </c>
      <c r="Q3">
        <v>1</v>
      </c>
      <c r="R3">
        <f t="shared" ref="R3:R8" si="0">SUM(N3:Q3)</f>
        <v>3</v>
      </c>
      <c r="AC3">
        <v>1</v>
      </c>
      <c r="AG3">
        <f t="shared" ref="AG3:AG8" si="1">AE3+AF3</f>
        <v>0</v>
      </c>
      <c r="AH3">
        <v>1</v>
      </c>
    </row>
    <row r="4" spans="2:35" x14ac:dyDescent="0.25">
      <c r="B4" t="s">
        <v>1866</v>
      </c>
      <c r="C4">
        <v>1</v>
      </c>
      <c r="D4">
        <v>1</v>
      </c>
      <c r="E4">
        <v>4</v>
      </c>
      <c r="F4">
        <v>13</v>
      </c>
      <c r="G4">
        <v>1</v>
      </c>
      <c r="I4">
        <v>1</v>
      </c>
      <c r="M4">
        <v>2</v>
      </c>
      <c r="N4">
        <v>9</v>
      </c>
      <c r="O4">
        <v>5</v>
      </c>
      <c r="P4">
        <v>12</v>
      </c>
      <c r="Q4">
        <v>1</v>
      </c>
      <c r="R4">
        <f t="shared" si="0"/>
        <v>27</v>
      </c>
      <c r="S4">
        <v>1</v>
      </c>
      <c r="T4">
        <v>2</v>
      </c>
      <c r="W4">
        <v>1</v>
      </c>
      <c r="X4">
        <f t="shared" ref="X4:X8" si="2">SUM(T4:W4)</f>
        <v>3</v>
      </c>
      <c r="Y4">
        <v>1</v>
      </c>
      <c r="AA4">
        <f t="shared" ref="AA4:AA8" si="3">Y4+Z4</f>
        <v>1</v>
      </c>
      <c r="AB4">
        <v>1</v>
      </c>
      <c r="AF4">
        <v>1</v>
      </c>
      <c r="AH4">
        <v>6</v>
      </c>
    </row>
    <row r="5" spans="2:35" x14ac:dyDescent="0.25">
      <c r="B5" t="s">
        <v>1869</v>
      </c>
      <c r="C5">
        <v>1</v>
      </c>
      <c r="D5">
        <v>1</v>
      </c>
      <c r="E5">
        <v>2</v>
      </c>
      <c r="F5">
        <v>2</v>
      </c>
      <c r="G5">
        <v>1</v>
      </c>
      <c r="L5">
        <v>1</v>
      </c>
      <c r="M5">
        <v>1</v>
      </c>
      <c r="N5">
        <v>1</v>
      </c>
      <c r="O5">
        <v>2</v>
      </c>
      <c r="P5">
        <v>3</v>
      </c>
      <c r="R5">
        <f t="shared" si="0"/>
        <v>6</v>
      </c>
      <c r="T5">
        <v>2</v>
      </c>
      <c r="X5">
        <f t="shared" si="2"/>
        <v>2</v>
      </c>
      <c r="Z5">
        <v>1</v>
      </c>
      <c r="AA5">
        <f t="shared" si="3"/>
        <v>1</v>
      </c>
      <c r="AB5">
        <v>1</v>
      </c>
      <c r="AC5">
        <v>2</v>
      </c>
      <c r="AD5">
        <v>1</v>
      </c>
      <c r="AE5">
        <v>1</v>
      </c>
      <c r="AG5">
        <f t="shared" si="1"/>
        <v>1</v>
      </c>
      <c r="AH5">
        <v>2</v>
      </c>
    </row>
    <row r="6" spans="2:35" x14ac:dyDescent="0.25">
      <c r="B6" t="s">
        <v>1868</v>
      </c>
      <c r="C6">
        <v>2</v>
      </c>
      <c r="D6">
        <v>4</v>
      </c>
      <c r="F6">
        <v>3</v>
      </c>
      <c r="J6">
        <v>1</v>
      </c>
      <c r="M6">
        <v>2</v>
      </c>
      <c r="N6">
        <v>2</v>
      </c>
      <c r="O6">
        <v>2</v>
      </c>
      <c r="P6">
        <v>1</v>
      </c>
      <c r="Q6">
        <v>2</v>
      </c>
      <c r="R6">
        <f t="shared" si="0"/>
        <v>7</v>
      </c>
      <c r="T6">
        <v>1</v>
      </c>
      <c r="V6">
        <v>1</v>
      </c>
      <c r="W6">
        <v>1</v>
      </c>
      <c r="X6">
        <f t="shared" si="2"/>
        <v>3</v>
      </c>
      <c r="Y6">
        <v>1</v>
      </c>
      <c r="AA6">
        <f t="shared" si="3"/>
        <v>1</v>
      </c>
      <c r="AC6">
        <v>1</v>
      </c>
      <c r="AE6">
        <v>2</v>
      </c>
      <c r="AF6">
        <v>2</v>
      </c>
      <c r="AG6">
        <f t="shared" si="1"/>
        <v>4</v>
      </c>
      <c r="AH6">
        <v>13</v>
      </c>
    </row>
    <row r="7" spans="2:35" x14ac:dyDescent="0.25">
      <c r="B7" t="s">
        <v>1871</v>
      </c>
      <c r="C7">
        <v>5</v>
      </c>
      <c r="F7">
        <v>4</v>
      </c>
      <c r="K7">
        <v>1</v>
      </c>
      <c r="L7">
        <v>1</v>
      </c>
      <c r="M7">
        <v>3</v>
      </c>
      <c r="N7">
        <v>2</v>
      </c>
      <c r="O7">
        <v>3</v>
      </c>
      <c r="P7">
        <v>4</v>
      </c>
      <c r="R7">
        <f t="shared" si="0"/>
        <v>9</v>
      </c>
      <c r="T7">
        <v>2</v>
      </c>
      <c r="W7">
        <v>1</v>
      </c>
      <c r="X7">
        <f t="shared" si="2"/>
        <v>3</v>
      </c>
      <c r="Y7">
        <v>1</v>
      </c>
      <c r="Z7">
        <v>1</v>
      </c>
      <c r="AA7">
        <f t="shared" si="3"/>
        <v>2</v>
      </c>
      <c r="AC7">
        <v>2</v>
      </c>
      <c r="AD7">
        <v>1</v>
      </c>
      <c r="AE7">
        <v>1</v>
      </c>
      <c r="AG7">
        <f t="shared" si="1"/>
        <v>1</v>
      </c>
      <c r="AH7">
        <v>34</v>
      </c>
    </row>
    <row r="8" spans="2:35" x14ac:dyDescent="0.25">
      <c r="B8" t="s">
        <v>1872</v>
      </c>
      <c r="C8">
        <v>9</v>
      </c>
      <c r="D8">
        <v>7</v>
      </c>
      <c r="E8">
        <v>1</v>
      </c>
      <c r="F8">
        <v>13</v>
      </c>
      <c r="J8">
        <v>5</v>
      </c>
      <c r="K8">
        <v>7</v>
      </c>
      <c r="L8">
        <v>13</v>
      </c>
      <c r="M8">
        <v>22</v>
      </c>
      <c r="N8">
        <v>6</v>
      </c>
      <c r="O8">
        <v>2</v>
      </c>
      <c r="P8">
        <v>9</v>
      </c>
      <c r="Q8">
        <v>3</v>
      </c>
      <c r="R8">
        <f t="shared" si="0"/>
        <v>20</v>
      </c>
      <c r="S8">
        <v>1</v>
      </c>
      <c r="T8">
        <v>12</v>
      </c>
      <c r="U8">
        <v>1</v>
      </c>
      <c r="V8">
        <v>8</v>
      </c>
      <c r="X8">
        <f t="shared" si="2"/>
        <v>21</v>
      </c>
      <c r="Z8">
        <v>1</v>
      </c>
      <c r="AA8">
        <f t="shared" si="3"/>
        <v>1</v>
      </c>
      <c r="AB8">
        <v>3</v>
      </c>
      <c r="AD8">
        <v>6</v>
      </c>
      <c r="AE8">
        <v>5</v>
      </c>
      <c r="AF8">
        <v>1</v>
      </c>
      <c r="AG8">
        <f t="shared" si="1"/>
        <v>6</v>
      </c>
      <c r="AH8">
        <v>2</v>
      </c>
      <c r="AI8">
        <v>2</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3:H42"/>
  <sheetViews>
    <sheetView workbookViewId="0">
      <pane ySplit="3" topLeftCell="A4" activePane="bottomLeft" state="frozen"/>
      <selection pane="bottomLeft" activeCell="A47" sqref="A47"/>
    </sheetView>
  </sheetViews>
  <sheetFormatPr baseColWidth="10" defaultRowHeight="15" x14ac:dyDescent="0.25"/>
  <cols>
    <col min="1" max="1" width="73" bestFit="1" customWidth="1"/>
    <col min="2" max="2" width="16.140625" customWidth="1"/>
    <col min="3" max="3" width="17.140625" bestFit="1" customWidth="1"/>
    <col min="4" max="4" width="15.28515625" customWidth="1"/>
    <col min="5" max="5" width="18.42578125" customWidth="1"/>
    <col min="6" max="6" width="17.42578125" bestFit="1" customWidth="1"/>
    <col min="7" max="7" width="12.5703125" bestFit="1" customWidth="1"/>
  </cols>
  <sheetData>
    <row r="3" spans="1:8" x14ac:dyDescent="0.25">
      <c r="A3" s="182" t="s">
        <v>4</v>
      </c>
      <c r="B3" s="187" t="s">
        <v>0</v>
      </c>
      <c r="C3" s="187" t="s">
        <v>3</v>
      </c>
      <c r="D3" s="187" t="s">
        <v>2</v>
      </c>
      <c r="E3" s="187" t="s">
        <v>1</v>
      </c>
      <c r="F3" s="187" t="s">
        <v>28</v>
      </c>
      <c r="G3" s="187" t="s">
        <v>5</v>
      </c>
      <c r="H3" s="187" t="s">
        <v>33</v>
      </c>
    </row>
    <row r="4" spans="1:8" x14ac:dyDescent="0.25">
      <c r="A4" s="181" t="s">
        <v>239</v>
      </c>
      <c r="B4">
        <v>46</v>
      </c>
      <c r="C4">
        <v>34</v>
      </c>
      <c r="D4">
        <v>21</v>
      </c>
      <c r="E4">
        <v>34</v>
      </c>
      <c r="F4">
        <v>12</v>
      </c>
      <c r="G4">
        <v>147</v>
      </c>
      <c r="H4" s="183">
        <f>(B4+C4)/(B4+C4+D4+E4)</f>
        <v>0.59259259259259256</v>
      </c>
    </row>
    <row r="5" spans="1:8" x14ac:dyDescent="0.25">
      <c r="A5" t="s">
        <v>341</v>
      </c>
      <c r="B5">
        <v>16</v>
      </c>
      <c r="C5">
        <v>1</v>
      </c>
      <c r="D5">
        <v>2</v>
      </c>
      <c r="E5">
        <v>3</v>
      </c>
      <c r="G5">
        <v>22</v>
      </c>
      <c r="H5" s="183">
        <f t="shared" ref="H5:H42" si="0">(B5+C5)/(B5+C5+D5+E5)</f>
        <v>0.77272727272727271</v>
      </c>
    </row>
    <row r="6" spans="1:8" x14ac:dyDescent="0.25">
      <c r="A6" t="s">
        <v>342</v>
      </c>
      <c r="B6">
        <v>4</v>
      </c>
      <c r="C6">
        <v>9</v>
      </c>
      <c r="D6">
        <v>3</v>
      </c>
      <c r="E6">
        <v>7</v>
      </c>
      <c r="F6">
        <v>4</v>
      </c>
      <c r="G6">
        <v>27</v>
      </c>
      <c r="H6" s="183">
        <f t="shared" si="0"/>
        <v>0.56521739130434778</v>
      </c>
    </row>
    <row r="7" spans="1:8" x14ac:dyDescent="0.25">
      <c r="A7" t="s">
        <v>343</v>
      </c>
      <c r="B7">
        <v>8</v>
      </c>
      <c r="C7">
        <v>14</v>
      </c>
      <c r="D7">
        <v>4</v>
      </c>
      <c r="E7">
        <v>10</v>
      </c>
      <c r="F7">
        <v>1</v>
      </c>
      <c r="G7">
        <v>37</v>
      </c>
      <c r="H7" s="183">
        <f t="shared" si="0"/>
        <v>0.61111111111111116</v>
      </c>
    </row>
    <row r="8" spans="1:8" x14ac:dyDescent="0.25">
      <c r="A8" t="s">
        <v>344</v>
      </c>
      <c r="B8">
        <v>4</v>
      </c>
      <c r="C8">
        <v>6</v>
      </c>
      <c r="D8">
        <v>5</v>
      </c>
      <c r="E8">
        <v>3</v>
      </c>
      <c r="F8">
        <v>2</v>
      </c>
      <c r="G8">
        <v>20</v>
      </c>
      <c r="H8" s="183">
        <f t="shared" si="0"/>
        <v>0.55555555555555558</v>
      </c>
    </row>
    <row r="9" spans="1:8" x14ac:dyDescent="0.25">
      <c r="A9" t="s">
        <v>345</v>
      </c>
      <c r="B9">
        <v>4</v>
      </c>
      <c r="C9">
        <v>3</v>
      </c>
      <c r="D9">
        <v>3</v>
      </c>
      <c r="E9">
        <v>8</v>
      </c>
      <c r="F9">
        <v>1</v>
      </c>
      <c r="G9">
        <v>19</v>
      </c>
      <c r="H9" s="183">
        <f t="shared" si="0"/>
        <v>0.3888888888888889</v>
      </c>
    </row>
    <row r="10" spans="1:8" x14ac:dyDescent="0.25">
      <c r="A10" t="s">
        <v>346</v>
      </c>
      <c r="B10">
        <v>7</v>
      </c>
      <c r="C10">
        <v>1</v>
      </c>
      <c r="D10">
        <v>4</v>
      </c>
      <c r="E10">
        <v>1</v>
      </c>
      <c r="F10">
        <v>3</v>
      </c>
      <c r="G10">
        <v>16</v>
      </c>
      <c r="H10" s="183">
        <f t="shared" si="0"/>
        <v>0.61538461538461542</v>
      </c>
    </row>
    <row r="11" spans="1:8" x14ac:dyDescent="0.25">
      <c r="A11" t="s">
        <v>347</v>
      </c>
      <c r="B11">
        <v>3</v>
      </c>
      <c r="E11">
        <v>2</v>
      </c>
      <c r="F11">
        <v>1</v>
      </c>
      <c r="G11">
        <v>6</v>
      </c>
      <c r="H11" s="183">
        <f t="shared" si="0"/>
        <v>0.6</v>
      </c>
    </row>
    <row r="12" spans="1:8" x14ac:dyDescent="0.25">
      <c r="A12" s="181" t="s">
        <v>244</v>
      </c>
      <c r="B12">
        <v>12</v>
      </c>
      <c r="C12">
        <v>6</v>
      </c>
      <c r="D12">
        <v>2</v>
      </c>
      <c r="E12">
        <v>6</v>
      </c>
      <c r="F12">
        <v>2</v>
      </c>
      <c r="G12">
        <v>28</v>
      </c>
      <c r="H12" s="183">
        <f t="shared" si="0"/>
        <v>0.69230769230769229</v>
      </c>
    </row>
    <row r="13" spans="1:8" x14ac:dyDescent="0.25">
      <c r="A13" t="s">
        <v>358</v>
      </c>
      <c r="B13">
        <v>4</v>
      </c>
      <c r="C13">
        <v>1</v>
      </c>
      <c r="D13">
        <v>1</v>
      </c>
      <c r="G13">
        <v>6</v>
      </c>
      <c r="H13" s="183">
        <f t="shared" si="0"/>
        <v>0.83333333333333337</v>
      </c>
    </row>
    <row r="14" spans="1:8" x14ac:dyDescent="0.25">
      <c r="A14" t="s">
        <v>368</v>
      </c>
      <c r="B14">
        <v>1</v>
      </c>
      <c r="C14">
        <v>1</v>
      </c>
      <c r="D14">
        <v>1</v>
      </c>
      <c r="E14">
        <v>6</v>
      </c>
      <c r="F14">
        <v>1</v>
      </c>
      <c r="G14">
        <v>10</v>
      </c>
      <c r="H14" s="183">
        <f t="shared" si="0"/>
        <v>0.22222222222222221</v>
      </c>
    </row>
    <row r="15" spans="1:8" x14ac:dyDescent="0.25">
      <c r="A15" t="s">
        <v>369</v>
      </c>
      <c r="B15">
        <v>5</v>
      </c>
      <c r="C15">
        <v>3</v>
      </c>
      <c r="G15">
        <v>8</v>
      </c>
      <c r="H15" s="183">
        <f t="shared" si="0"/>
        <v>1</v>
      </c>
    </row>
    <row r="16" spans="1:8" x14ac:dyDescent="0.25">
      <c r="A16" t="s">
        <v>370</v>
      </c>
      <c r="B16">
        <v>2</v>
      </c>
      <c r="C16">
        <v>1</v>
      </c>
      <c r="F16">
        <v>1</v>
      </c>
      <c r="G16">
        <v>4</v>
      </c>
      <c r="H16" s="183">
        <f t="shared" si="0"/>
        <v>1</v>
      </c>
    </row>
    <row r="17" spans="1:8" x14ac:dyDescent="0.25">
      <c r="A17" s="181" t="s">
        <v>240</v>
      </c>
      <c r="B17">
        <v>30</v>
      </c>
      <c r="C17">
        <v>11</v>
      </c>
      <c r="D17">
        <v>37</v>
      </c>
      <c r="E17">
        <v>157</v>
      </c>
      <c r="F17">
        <v>30</v>
      </c>
      <c r="G17">
        <v>265</v>
      </c>
      <c r="H17" s="183">
        <f t="shared" si="0"/>
        <v>0.17446808510638298</v>
      </c>
    </row>
    <row r="18" spans="1:8" x14ac:dyDescent="0.25">
      <c r="A18" t="s">
        <v>348</v>
      </c>
      <c r="B18">
        <v>20</v>
      </c>
      <c r="C18">
        <v>3</v>
      </c>
      <c r="D18">
        <v>3</v>
      </c>
      <c r="E18">
        <v>24</v>
      </c>
      <c r="F18">
        <v>6</v>
      </c>
      <c r="G18">
        <v>56</v>
      </c>
      <c r="H18" s="183">
        <f t="shared" si="0"/>
        <v>0.46</v>
      </c>
    </row>
    <row r="19" spans="1:8" x14ac:dyDescent="0.25">
      <c r="A19" t="s">
        <v>349</v>
      </c>
      <c r="E19">
        <v>103</v>
      </c>
      <c r="F19">
        <v>5</v>
      </c>
      <c r="G19">
        <v>108</v>
      </c>
      <c r="H19" s="183">
        <f t="shared" si="0"/>
        <v>0</v>
      </c>
    </row>
    <row r="20" spans="1:8" x14ac:dyDescent="0.25">
      <c r="A20" t="s">
        <v>350</v>
      </c>
      <c r="B20">
        <v>6</v>
      </c>
      <c r="C20">
        <v>1</v>
      </c>
      <c r="D20">
        <v>1</v>
      </c>
      <c r="E20">
        <v>3</v>
      </c>
      <c r="F20">
        <v>13</v>
      </c>
      <c r="G20">
        <v>24</v>
      </c>
      <c r="H20" s="183">
        <f t="shared" si="0"/>
        <v>0.63636363636363635</v>
      </c>
    </row>
    <row r="21" spans="1:8" x14ac:dyDescent="0.25">
      <c r="A21" t="s">
        <v>351</v>
      </c>
      <c r="D21">
        <v>1</v>
      </c>
      <c r="E21">
        <v>6</v>
      </c>
      <c r="F21">
        <v>1</v>
      </c>
      <c r="G21">
        <v>8</v>
      </c>
      <c r="H21" s="183">
        <f t="shared" si="0"/>
        <v>0</v>
      </c>
    </row>
    <row r="22" spans="1:8" x14ac:dyDescent="0.25">
      <c r="A22" t="s">
        <v>352</v>
      </c>
      <c r="E22">
        <v>3</v>
      </c>
      <c r="F22">
        <v>1</v>
      </c>
      <c r="G22">
        <v>4</v>
      </c>
      <c r="H22" s="183">
        <f t="shared" si="0"/>
        <v>0</v>
      </c>
    </row>
    <row r="23" spans="1:8" x14ac:dyDescent="0.25">
      <c r="A23" t="s">
        <v>353</v>
      </c>
      <c r="B23">
        <v>4</v>
      </c>
      <c r="C23">
        <v>7</v>
      </c>
      <c r="D23">
        <v>32</v>
      </c>
      <c r="E23">
        <v>18</v>
      </c>
      <c r="F23">
        <v>4</v>
      </c>
      <c r="G23">
        <v>65</v>
      </c>
      <c r="H23" s="183">
        <f t="shared" si="0"/>
        <v>0.18032786885245902</v>
      </c>
    </row>
    <row r="24" spans="1:8" x14ac:dyDescent="0.25">
      <c r="A24" s="181" t="s">
        <v>243</v>
      </c>
      <c r="B24">
        <v>9</v>
      </c>
      <c r="C24">
        <v>4</v>
      </c>
      <c r="D24">
        <v>5</v>
      </c>
      <c r="E24">
        <v>26</v>
      </c>
      <c r="F24">
        <v>8</v>
      </c>
      <c r="G24">
        <v>52</v>
      </c>
      <c r="H24" s="183">
        <f t="shared" si="0"/>
        <v>0.29545454545454547</v>
      </c>
    </row>
    <row r="25" spans="1:8" x14ac:dyDescent="0.25">
      <c r="A25" t="s">
        <v>364</v>
      </c>
      <c r="B25">
        <v>1</v>
      </c>
      <c r="E25">
        <v>20</v>
      </c>
      <c r="F25">
        <v>7</v>
      </c>
      <c r="G25">
        <v>28</v>
      </c>
      <c r="H25" s="183">
        <f t="shared" si="0"/>
        <v>4.7619047619047616E-2</v>
      </c>
    </row>
    <row r="26" spans="1:8" x14ac:dyDescent="0.25">
      <c r="A26" t="s">
        <v>365</v>
      </c>
      <c r="D26">
        <v>1</v>
      </c>
      <c r="E26">
        <v>2</v>
      </c>
      <c r="G26">
        <v>3</v>
      </c>
      <c r="H26" s="183">
        <f t="shared" si="0"/>
        <v>0</v>
      </c>
    </row>
    <row r="27" spans="1:8" x14ac:dyDescent="0.25">
      <c r="A27" t="s">
        <v>366</v>
      </c>
      <c r="B27">
        <v>3</v>
      </c>
      <c r="C27">
        <v>2</v>
      </c>
      <c r="D27">
        <v>4</v>
      </c>
      <c r="E27">
        <v>4</v>
      </c>
      <c r="G27">
        <v>13</v>
      </c>
      <c r="H27" s="183">
        <f t="shared" si="0"/>
        <v>0.38461538461538464</v>
      </c>
    </row>
    <row r="28" spans="1:8" x14ac:dyDescent="0.25">
      <c r="A28" t="s">
        <v>1850</v>
      </c>
      <c r="B28">
        <v>1</v>
      </c>
      <c r="C28">
        <v>2</v>
      </c>
      <c r="F28">
        <v>1</v>
      </c>
      <c r="G28">
        <v>4</v>
      </c>
      <c r="H28" s="183">
        <f t="shared" si="0"/>
        <v>1</v>
      </c>
    </row>
    <row r="29" spans="1:8" x14ac:dyDescent="0.25">
      <c r="A29" t="s">
        <v>367</v>
      </c>
      <c r="B29">
        <v>4</v>
      </c>
      <c r="G29">
        <v>4</v>
      </c>
      <c r="H29" s="183">
        <f t="shared" si="0"/>
        <v>1</v>
      </c>
    </row>
    <row r="30" spans="1:8" x14ac:dyDescent="0.25">
      <c r="A30" s="181" t="s">
        <v>241</v>
      </c>
      <c r="B30">
        <v>9</v>
      </c>
      <c r="C30">
        <v>9</v>
      </c>
      <c r="D30">
        <v>11</v>
      </c>
      <c r="E30">
        <v>32</v>
      </c>
      <c r="F30">
        <v>14</v>
      </c>
      <c r="G30">
        <v>75</v>
      </c>
      <c r="H30" s="183">
        <f t="shared" si="0"/>
        <v>0.29508196721311475</v>
      </c>
    </row>
    <row r="31" spans="1:8" x14ac:dyDescent="0.25">
      <c r="A31" t="s">
        <v>354</v>
      </c>
      <c r="B31">
        <v>1</v>
      </c>
      <c r="C31">
        <v>3</v>
      </c>
      <c r="D31">
        <v>4</v>
      </c>
      <c r="E31">
        <v>7</v>
      </c>
      <c r="G31">
        <v>15</v>
      </c>
      <c r="H31" s="183">
        <f t="shared" si="0"/>
        <v>0.26666666666666666</v>
      </c>
    </row>
    <row r="32" spans="1:8" x14ac:dyDescent="0.25">
      <c r="A32" t="s">
        <v>355</v>
      </c>
      <c r="D32">
        <v>1</v>
      </c>
      <c r="E32">
        <v>7</v>
      </c>
      <c r="G32">
        <v>8</v>
      </c>
      <c r="H32" s="183">
        <f t="shared" si="0"/>
        <v>0</v>
      </c>
    </row>
    <row r="33" spans="1:8" x14ac:dyDescent="0.25">
      <c r="A33" t="s">
        <v>356</v>
      </c>
      <c r="B33">
        <v>1</v>
      </c>
      <c r="D33">
        <v>1</v>
      </c>
      <c r="E33">
        <v>5</v>
      </c>
      <c r="G33">
        <v>7</v>
      </c>
      <c r="H33" s="183">
        <f t="shared" si="0"/>
        <v>0.14285714285714285</v>
      </c>
    </row>
    <row r="34" spans="1:8" x14ac:dyDescent="0.25">
      <c r="A34" t="s">
        <v>357</v>
      </c>
      <c r="B34">
        <v>2</v>
      </c>
      <c r="C34">
        <v>5</v>
      </c>
      <c r="D34">
        <v>1</v>
      </c>
      <c r="E34">
        <v>1</v>
      </c>
      <c r="G34">
        <v>9</v>
      </c>
      <c r="H34" s="183">
        <f t="shared" si="0"/>
        <v>0.77777777777777779</v>
      </c>
    </row>
    <row r="35" spans="1:8" x14ac:dyDescent="0.25">
      <c r="A35" t="s">
        <v>358</v>
      </c>
      <c r="B35">
        <v>4</v>
      </c>
      <c r="D35">
        <v>3</v>
      </c>
      <c r="E35">
        <v>6</v>
      </c>
      <c r="F35">
        <v>4</v>
      </c>
      <c r="G35">
        <v>17</v>
      </c>
      <c r="H35" s="183">
        <f t="shared" si="0"/>
        <v>0.30769230769230771</v>
      </c>
    </row>
    <row r="36" spans="1:8" x14ac:dyDescent="0.25">
      <c r="A36" t="s">
        <v>359</v>
      </c>
      <c r="E36">
        <v>2</v>
      </c>
      <c r="G36">
        <v>2</v>
      </c>
      <c r="H36" s="183">
        <f t="shared" si="0"/>
        <v>0</v>
      </c>
    </row>
    <row r="37" spans="1:8" x14ac:dyDescent="0.25">
      <c r="A37" t="s">
        <v>360</v>
      </c>
      <c r="B37">
        <v>3</v>
      </c>
      <c r="C37">
        <v>1</v>
      </c>
      <c r="D37">
        <v>1</v>
      </c>
      <c r="E37">
        <v>2</v>
      </c>
      <c r="F37">
        <v>10</v>
      </c>
      <c r="G37">
        <f>B37+C37+D37+E37+F37</f>
        <v>17</v>
      </c>
      <c r="H37" s="183">
        <f t="shared" si="0"/>
        <v>0.5714285714285714</v>
      </c>
    </row>
    <row r="38" spans="1:8" x14ac:dyDescent="0.25">
      <c r="A38" s="181" t="s">
        <v>242</v>
      </c>
      <c r="B38">
        <v>3</v>
      </c>
      <c r="C38">
        <v>1</v>
      </c>
      <c r="D38">
        <v>2</v>
      </c>
      <c r="E38">
        <v>10</v>
      </c>
      <c r="F38">
        <v>1</v>
      </c>
      <c r="G38">
        <v>56</v>
      </c>
      <c r="H38" s="183">
        <f t="shared" si="0"/>
        <v>0.25</v>
      </c>
    </row>
    <row r="39" spans="1:8" x14ac:dyDescent="0.25">
      <c r="A39" t="s">
        <v>361</v>
      </c>
      <c r="B39">
        <v>5</v>
      </c>
      <c r="C39">
        <v>1</v>
      </c>
      <c r="D39">
        <v>1</v>
      </c>
      <c r="E39">
        <v>13</v>
      </c>
      <c r="F39">
        <v>7</v>
      </c>
      <c r="G39">
        <v>27</v>
      </c>
      <c r="H39" s="183">
        <f t="shared" si="0"/>
        <v>0.3</v>
      </c>
    </row>
    <row r="40" spans="1:8" x14ac:dyDescent="0.25">
      <c r="A40" t="s">
        <v>362</v>
      </c>
      <c r="C40">
        <v>1</v>
      </c>
      <c r="D40">
        <v>1</v>
      </c>
      <c r="E40">
        <v>1</v>
      </c>
      <c r="F40">
        <v>10</v>
      </c>
      <c r="G40">
        <v>5</v>
      </c>
      <c r="H40" s="183">
        <f t="shared" si="0"/>
        <v>0.33333333333333331</v>
      </c>
    </row>
    <row r="41" spans="1:8" x14ac:dyDescent="0.25">
      <c r="A41" t="s">
        <v>363</v>
      </c>
      <c r="B41">
        <v>1</v>
      </c>
      <c r="C41">
        <v>2</v>
      </c>
      <c r="D41">
        <v>5</v>
      </c>
      <c r="E41">
        <v>11</v>
      </c>
      <c r="F41">
        <v>5</v>
      </c>
      <c r="G41">
        <v>24</v>
      </c>
      <c r="H41" s="183">
        <f t="shared" si="0"/>
        <v>0.15789473684210525</v>
      </c>
    </row>
    <row r="42" spans="1:8" ht="15.75" x14ac:dyDescent="0.25">
      <c r="A42" s="186" t="s">
        <v>5</v>
      </c>
      <c r="B42" s="184">
        <v>112</v>
      </c>
      <c r="C42" s="184">
        <v>68</v>
      </c>
      <c r="D42" s="184">
        <v>82</v>
      </c>
      <c r="E42" s="184">
        <v>281</v>
      </c>
      <c r="F42" s="184">
        <v>80</v>
      </c>
      <c r="G42" s="184">
        <v>623</v>
      </c>
      <c r="H42" s="185">
        <f t="shared" si="0"/>
        <v>0.33149171270718231</v>
      </c>
    </row>
  </sheetData>
  <autoFilter ref="A3:H4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Parametros</vt:lpstr>
      <vt:lpstr>Tablero de control</vt:lpstr>
      <vt:lpstr>Hoja1</vt:lpstr>
      <vt:lpstr>Hoja2</vt:lpstr>
      <vt:lpstr>Hoja3</vt:lpstr>
      <vt:lpstr>POR SECTOR</vt:lpstr>
      <vt:lpstr>X DEPENDENCIA</vt:lpstr>
      <vt:lpstr>datos presentación</vt:lpstr>
      <vt:lpstr>Hoja2 (2)</vt:lpstr>
      <vt:lpstr>ANALISIS</vt:lpstr>
      <vt:lpstr>Reporte Metas 2026</vt:lpstr>
      <vt:lpstr>Reporte Metas 2027</vt:lpstr>
      <vt:lpstr>Metascuatrienio</vt:lpstr>
      <vt:lpstr>'Tablero de control'!Área_de_impresión</vt:lpstr>
      <vt:lpstr>'Tablero de 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dc:creator>
  <cp:lastModifiedBy>Usuario</cp:lastModifiedBy>
  <cp:lastPrinted>2024-09-13T15:18:30Z</cp:lastPrinted>
  <dcterms:created xsi:type="dcterms:W3CDTF">2016-12-27T14:21:46Z</dcterms:created>
  <dcterms:modified xsi:type="dcterms:W3CDTF">2025-10-28T23:07:10Z</dcterms:modified>
</cp:coreProperties>
</file>