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CEL\Downloads\"/>
    </mc:Choice>
  </mc:AlternateContent>
  <xr:revisionPtr revIDLastSave="0" documentId="13_ncr:1_{93047F2B-88A5-466A-B760-903F42714EC6}" xr6:coauthVersionLast="47" xr6:coauthVersionMax="47" xr10:uidLastSave="{00000000-0000-0000-0000-000000000000}"/>
  <bookViews>
    <workbookView xWindow="20370" yWindow="-120" windowWidth="29040" windowHeight="15840" xr2:uid="{765465FB-B37E-4264-9EF8-AFB0F6D34D81}"/>
  </bookViews>
  <sheets>
    <sheet name="POAI 2025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B">'[1]GIROS SITUAD.FISCAL- 2000'!#REF!</definedName>
    <definedName name="__123Graph_D">'[1]GIROS SITUAD.FISCAL- 2000'!#REF!</definedName>
    <definedName name="__123Graph_F">'[1]GIROS SITUAD.FISCAL- 2000'!#REF!</definedName>
    <definedName name="__123Graph_X">'[1]GIROS SITUAD.FISCAL- 2000'!#REF!</definedName>
    <definedName name="_1">#REF!</definedName>
    <definedName name="_1994">'[2]Educa 94-01 miles corrientes'!$M$2</definedName>
    <definedName name="_1995">'[2]Educa 94-01 miles corrientes'!$N$2</definedName>
    <definedName name="_1996">'[2]Educa 94-01 miles corrientes'!$O$2</definedName>
    <definedName name="_1997">'[2]Educa 94-01 miles corrientes'!$P$2</definedName>
    <definedName name="_1998">#REF!</definedName>
    <definedName name="_1999">#REF!</definedName>
    <definedName name="_2">#REF!</definedName>
    <definedName name="_2000">#REF!</definedName>
    <definedName name="_2001">#REF!</definedName>
    <definedName name="_200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a1">#REF!</definedName>
    <definedName name="_CumplimientoLey617">#REF!</definedName>
    <definedName name="_xlnm._FilterDatabase" localSheetId="0" hidden="1">'POAI 2025 '!$A$3:$L$165</definedName>
    <definedName name="_fmi1">[3]PAGOFMI!$A$1:$L$51</definedName>
    <definedName name="_fmi2">[3]PAGOFMI!$P$1:$AA$51</definedName>
    <definedName name="_fmi3">[3]PAGORES!$AC$1:$AN$43</definedName>
    <definedName name="_fmi4">[3]PAGORES!$AP$1:$BA$44</definedName>
    <definedName name="_GastosDeFuncionamiento">#REF!</definedName>
    <definedName name="_Ley617">#REF!</definedName>
    <definedName name="_Ley617Gastos">#REF!</definedName>
    <definedName name="_Order1">255</definedName>
    <definedName name="_Order2">255</definedName>
    <definedName name="_PIB01">[4]SUPUESTOS!#REF!</definedName>
    <definedName name="_PIB02">[5]SUPUESTOS!#REF!</definedName>
    <definedName name="_PIB95">[4]SUPUESTOS!$J$47</definedName>
    <definedName name="_PIB96">[4]SUPUESTOS!$K$47</definedName>
    <definedName name="_PIB97">[6]SUPUESTOS!$L$47</definedName>
    <definedName name="_PIB98">[6]SUPUESTOS!$M$47</definedName>
    <definedName name="_PIB99">[6]SUPUESTOS!$N$47</definedName>
    <definedName name="_RES9397">#REF!</definedName>
    <definedName name="_rez2">'[3]PAGOS VIGENCIA t'!$A$57:$AH$108</definedName>
    <definedName name="_rez3">[3]PAGORES!$A$1:$M$37</definedName>
    <definedName name="_rez4">[3]PAGORES!$O$1:$AN$43</definedName>
    <definedName name="_sgp2009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_Table1_Out">[7]CARBOCOL!#REF!</definedName>
    <definedName name="_Table2_In2">[8]ANUAL1!#REF!</definedName>
    <definedName name="_Table2_Out">[7]CARBOCOL!#REF!</definedName>
    <definedName name="A">#REF!</definedName>
    <definedName name="A_2002">#REF!</definedName>
    <definedName name="A_CAPITAL">[9]Hoja4!$B$3:$O$34</definedName>
    <definedName name="A_DEPTOS">[9]Hoja4!$B$76:$N$108</definedName>
    <definedName name="A_impresión_IM">#REF!</definedName>
    <definedName name="A_MUNPIOS">[9]Hoja4!$B$39:$N$71</definedName>
    <definedName name="AAA">[10]proyecINGRESOS99!$L$1:$T$97</definedName>
    <definedName name="Ajustado">#REF!</definedName>
    <definedName name="ANEXO_No.">#REF!</definedName>
    <definedName name="ANEXO_No._5">#REF!</definedName>
    <definedName name="aprnac">[11]GASTOS!#REF!</definedName>
    <definedName name="APROPIACIONES_PAC_Y_REZAGO_1999___2000">#REF!</definedName>
    <definedName name="aprprp">[11]GASTOS!#REF!</definedName>
    <definedName name="asigbas">#REF!</definedName>
    <definedName name="asigbasempu">#REF!</definedName>
    <definedName name="asigbasisten">#REF!</definedName>
    <definedName name="asigbastotal">#REF!</definedName>
    <definedName name="asigmen">#REF!</definedName>
    <definedName name="auxalm">#REF!</definedName>
    <definedName name="B">[12]LOTERIAS!$B$54:$P$54</definedName>
    <definedName name="basnac">[11]GASTOS!#REF!</definedName>
    <definedName name="basprp">[11]GASTOS!#REF!</definedName>
    <definedName name="bonser">#REF!</definedName>
    <definedName name="BuiltIn_Print_Area___0___0___0">#REF!</definedName>
    <definedName name="BuiltIn_Print_Area___0___0___0___0">#REF!</definedName>
    <definedName name="BuiltIn_Print_Titles">NA()</definedName>
    <definedName name="BuiltIn_Print_Titles___0">NA()</definedName>
    <definedName name="BuiltIn_Print_Titles___0___0">NA()</definedName>
    <definedName name="BuiltIn_Print_Titles___0___0___0">#REF!</definedName>
    <definedName name="CapacidadDeEndeudamiento">#REF!</definedName>
    <definedName name="CapacidadDePago">#REF!</definedName>
    <definedName name="CARBOCRECIM">#REF!</definedName>
    <definedName name="CARBOPESOS">#REF!</definedName>
    <definedName name="CARBOPIB">#REF!</definedName>
    <definedName name="castigocuadro2">'[13]CUA1-3'!$Y$1:$AD$93</definedName>
    <definedName name="CAT_00">'[14]94-03 Mil Corr '!#REF!</definedName>
    <definedName name="CAT_01">'[14]94-03 Mil Corr '!#REF!</definedName>
    <definedName name="CAT_02">'[14]94-03 Mil Corr '!#REF!</definedName>
    <definedName name="CAT_94">'[14]94-03 Mil Corr '!#REF!</definedName>
    <definedName name="CAT_95">'[14]94-03 Mil Corr '!#REF!</definedName>
    <definedName name="CAT_96">'[14]94-03 Mil Corr '!#REF!</definedName>
    <definedName name="CAT_97">'[14]94-03 Mil Corr '!#REF!</definedName>
    <definedName name="CAT_98">'[14]94-03 Mil Corr '!#REF!</definedName>
    <definedName name="CAT_99">'[14]94-03 Mil Corr '!#REF!</definedName>
    <definedName name="CENSO1964">#REF!</definedName>
    <definedName name="CENSO1973">#REF!</definedName>
    <definedName name="CENSO1985">#REF!</definedName>
    <definedName name="COD_DEP">#REF!</definedName>
    <definedName name="COD_DEPARTAMENTO">#REF!</definedName>
    <definedName name="COD_MUN">#REF!</definedName>
    <definedName name="codigo">#REF!</definedName>
    <definedName name="CODIGO_DIVIPOLA">#REF!</definedName>
    <definedName name="COL_MENU">[15]RESUMEN!#REF!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POSICION_DEL_PRESUPUESTO_DE_RENTAS_DE_LA_NACION">'[10]proyecINGRESOS99 (det)'!$V$98:$AH$145</definedName>
    <definedName name="Concepto_MOD">#REF!</definedName>
    <definedName name="Conceptos_MOD">[16]Gastos_Inversión_2011!#REF!</definedName>
    <definedName name="conceptos_validacion">#REF!</definedName>
    <definedName name="Confis">#REF!</definedName>
    <definedName name="conpln3">#REF!</definedName>
    <definedName name="conpln4">#REF!</definedName>
    <definedName name="conpln5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uce">#REF!</definedName>
    <definedName name="CRUCE2">#REF!</definedName>
    <definedName name="CRUCE3">#REF!</definedName>
    <definedName name="Cuadro_2b1">[17]RESUOPE!$AE$150:$BB$224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#REF!</definedName>
    <definedName name="Cuadro_No._1b">[18]Hoja2!$L$3:$O$23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2b">[17]RESUOPE!$B$9:$AB$83</definedName>
    <definedName name="CUAINGRE">#REF!</definedName>
    <definedName name="Cwvu.ComparEneMar9697.">'[19]Seguimiento CSF'!#REF!,'[19]Seguimiento CSF'!$A$30:$IV$34,'[19]Seguimiento CSF'!$A$104:$IV$104,'[19]Seguimiento CSF'!#REF!,'[19]Seguimiento CSF'!#REF!,'[19]Seguimiento CSF'!$A$124:$IV$125</definedName>
    <definedName name="Cwvu.EneFeb.">'[19]Seguimiento CSF'!#REF!,'[19]Seguimiento CSF'!#REF!</definedName>
    <definedName name="Cwvu.EneMar.">'[19]Seguimiento CSF'!#REF!,'[19]Seguimiento CSF'!$A$67:$IV$67,'[19]Seguimiento CSF'!#REF!,'[19]Seguimiento CSF'!#REF!</definedName>
    <definedName name="Cwvu.Formato._.Corto.">'[19]Seguimiento CSF'!$A$11:$IV$12,'[19]Seguimiento CSF'!#REF!,'[19]Seguimiento CSF'!$A$45:$IV$46,'[19]Seguimiento CSF'!$A$48:$IV$57,'[19]Seguimiento CSF'!$A$61:$IV$63,'[19]Seguimiento CSF'!$A$65:$IV$66,'[19]Seguimiento CSF'!$A$72:$IV$82,'[19]Seguimiento CSF'!$A$89:$IV$92,'[19]Seguimiento CSF'!$A$114:$IV$116,'[19]Seguimiento CSF'!$A$118:$IV$122,'[19]Seguimiento CSF'!$A$129:$IV$132,'[19]Seguimiento CSF'!$A$134:$IV$135</definedName>
    <definedName name="Cwvu.Formato._.Total.">'[19]Seguimiento CSF'!#REF!,'[19]Seguimiento CSF'!#REF!,'[19]Seguimiento CSF'!#REF!</definedName>
    <definedName name="d">'[20]Dolares ingresos'!$C$2:$U$48</definedName>
    <definedName name="DBALANCEFMI2">#REF!</definedName>
    <definedName name="DboREGISTRO_LEY_617">#REF!</definedName>
    <definedName name="DDD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ebajo98">#REF!</definedName>
    <definedName name="DEPAR_CA">[9]Hoja4!$B$3:$B$34</definedName>
    <definedName name="DEPAR_DEP">[9]Hoja4!$B$76:$B$108</definedName>
    <definedName name="DEPAR_MUN">[9]Hoja4!$B$39:$B$71</definedName>
    <definedName name="DEPTO">#REF!</definedName>
    <definedName name="DEPTO_2002">#REF!</definedName>
    <definedName name="DETALLE_DE_LA_COMPOSICION_DEL_PRESUPUESTO_DE_RENTAS_DE_LA_NACION">[10]proyecINGRESOS99!$A$1:$I$97</definedName>
    <definedName name="DETALLE1996">#REF!</definedName>
    <definedName name="DETALLE1997">#REF!</definedName>
    <definedName name="deuda">#REF!</definedName>
    <definedName name="DEUDA_FLOTANTE_1990_1998">#REF!</definedName>
    <definedName name="DIFERCOLUM00">#REF!</definedName>
    <definedName name="DIFERCOLUM01">#REF!</definedName>
    <definedName name="DIFERCOLUM02">#REF!</definedName>
    <definedName name="DIFERCOLUM99">#REF!</definedName>
    <definedName name="dos">#REF!</definedName>
    <definedName name="DPTOS">#REF!</definedName>
    <definedName name="ECOPETROLCRECIM">#REF!</definedName>
    <definedName name="ECOPETROLPESOS">#REF!</definedName>
    <definedName name="ECOPETROLPIB">#REF!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GRAFICOS1">#REF!</definedName>
    <definedName name="EGRAFICOS2">#REF!</definedName>
    <definedName name="EGRAFICOS3">#REF!</definedName>
    <definedName name="ejcprp">[11]GASTOS!#REF!</definedName>
    <definedName name="eje">[11]GASTOS!#REF!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pln">#REF!</definedName>
    <definedName name="encima98">#REF!</definedName>
    <definedName name="ENEROP">#REF!</definedName>
    <definedName name="ENERORN">#REF!</definedName>
    <definedName name="ENERORP">#REF!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timaciones">#REF!</definedName>
    <definedName name="Excel_BuiltIn__FilterDatabase_3">#REF!</definedName>
    <definedName name="FEBRERON">[21]VIGN!#REF!</definedName>
    <definedName name="FEBREROP">#REF!</definedName>
    <definedName name="FEBRERORN">#REF!</definedName>
    <definedName name="FEBRERORP">#REF!</definedName>
    <definedName name="ffff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NCCRECIM">#REF!</definedName>
    <definedName name="FNCPESOS">#REF!</definedName>
    <definedName name="FNCPIB">#REF!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Z_00">'[14]94-03 Mil Corr '!#REF!</definedName>
    <definedName name="FORZ_01_RESERVA">'[14]94-03 Mil Corr '!#REF!</definedName>
    <definedName name="FORZ_94">'[14]94-03 Mil Corr '!#REF!</definedName>
    <definedName name="FORZ_95">'[14]94-03 Mil Corr '!#REF!</definedName>
    <definedName name="FORZ_96">'[14]94-03 Mil Corr '!#REF!</definedName>
    <definedName name="FORZ_97">'[14]94-03 Mil Corr '!#REF!</definedName>
    <definedName name="FORZ_98">'[14]94-03 Mil Corr '!#REF!</definedName>
    <definedName name="FORZ_99">'[14]94-03 Mil Corr '!#REF!</definedName>
    <definedName name="FORZ_PG_02">'[14]94-03 Mil Corr '!#REF!</definedName>
    <definedName name="fun">[11]GASTOS!#REF!</definedName>
    <definedName name="futnac">[11]GASTOS!#REF!</definedName>
    <definedName name="futprp">[11]GASTOS!#REF!</definedName>
    <definedName name="GASOLINA_REGULAR">'[22]MODELO DE GASOLINA'!$A$8:$P$25</definedName>
    <definedName name="gasrep">#REF!</definedName>
    <definedName name="Gastos">#REF!</definedName>
    <definedName name="GASTOS_FUNCIONAMIENTO">#REF!</definedName>
    <definedName name="Gastos_generales">#REF!</definedName>
    <definedName name="GastosDeAsamblea">#REF!</definedName>
    <definedName name="GOBIERNOCRECIM">#REF!</definedName>
    <definedName name="GOBIERNOPESOS">#REF!</definedName>
    <definedName name="GOBIERNOPIB">#REF!</definedName>
    <definedName name="Google_Sheet_Link_1242989032" hidden="1">Cuadro_No._1C</definedName>
    <definedName name="Google_Sheet_Link_1917958669" hidden="1">Cuadro_No._1a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163" i="2"/>
  <c r="E162" i="2"/>
  <c r="E133" i="2"/>
  <c r="E132" i="2"/>
  <c r="E131" i="2"/>
  <c r="E92" i="2"/>
  <c r="E44" i="2"/>
  <c r="F37" i="2"/>
  <c r="F144" i="2"/>
  <c r="E150" i="2"/>
  <c r="F156" i="2"/>
  <c r="F128" i="2"/>
  <c r="F32" i="2"/>
  <c r="F6" i="2"/>
  <c r="F151" i="2"/>
  <c r="E34" i="2"/>
  <c r="E22" i="2"/>
  <c r="E20" i="2"/>
  <c r="E130" i="2"/>
  <c r="G128" i="2" l="1"/>
  <c r="H128" i="2"/>
  <c r="I128" i="2"/>
  <c r="J128" i="2"/>
  <c r="K128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7" i="2"/>
  <c r="K6" i="2"/>
  <c r="K23" i="2"/>
  <c r="K27" i="2"/>
  <c r="K32" i="2"/>
  <c r="K36" i="2"/>
  <c r="K45" i="2"/>
  <c r="K74" i="2"/>
  <c r="K82" i="2"/>
  <c r="K84" i="2"/>
  <c r="K94" i="2"/>
  <c r="K103" i="2"/>
  <c r="K105" i="2"/>
  <c r="K109" i="2"/>
  <c r="K113" i="2"/>
  <c r="K120" i="2"/>
  <c r="K123" i="2"/>
  <c r="K134" i="2"/>
  <c r="K139" i="2"/>
  <c r="K141" i="2"/>
  <c r="K144" i="2"/>
  <c r="K151" i="2"/>
  <c r="K156" i="2"/>
  <c r="K164" i="2"/>
  <c r="E96" i="2"/>
  <c r="E148" i="2"/>
  <c r="E147" i="2"/>
  <c r="E146" i="2"/>
  <c r="E145" i="2"/>
  <c r="E149" i="2"/>
  <c r="E158" i="2"/>
  <c r="E161" i="2"/>
  <c r="E159" i="2"/>
  <c r="E160" i="2"/>
  <c r="E157" i="2"/>
  <c r="F94" i="2"/>
  <c r="E79" i="2"/>
  <c r="E40" i="2"/>
  <c r="E38" i="2"/>
  <c r="E39" i="2"/>
  <c r="F113" i="2"/>
  <c r="E156" i="2" l="1"/>
  <c r="E144" i="2"/>
  <c r="K112" i="2"/>
  <c r="K93" i="2"/>
  <c r="K5" i="2"/>
  <c r="K143" i="2"/>
  <c r="K127" i="2"/>
  <c r="K35" i="2"/>
  <c r="E102" i="2"/>
  <c r="E101" i="2"/>
  <c r="E100" i="2"/>
  <c r="E99" i="2"/>
  <c r="E98" i="2"/>
  <c r="E97" i="2"/>
  <c r="E125" i="2"/>
  <c r="E126" i="2"/>
  <c r="E124" i="2"/>
  <c r="E116" i="2"/>
  <c r="E114" i="2"/>
  <c r="E117" i="2"/>
  <c r="E118" i="2"/>
  <c r="E119" i="2"/>
  <c r="E111" i="2"/>
  <c r="E110" i="2"/>
  <c r="E115" i="2"/>
  <c r="E76" i="2"/>
  <c r="E77" i="2"/>
  <c r="E78" i="2"/>
  <c r="E80" i="2"/>
  <c r="E81" i="2"/>
  <c r="E30" i="2"/>
  <c r="E28" i="2"/>
  <c r="E31" i="2"/>
  <c r="E29" i="2"/>
  <c r="E83" i="2"/>
  <c r="F85" i="2"/>
  <c r="E87" i="2"/>
  <c r="E88" i="2"/>
  <c r="E89" i="2"/>
  <c r="E90" i="2"/>
  <c r="E91" i="2"/>
  <c r="K4" i="2" l="1"/>
  <c r="E113" i="2"/>
  <c r="E85" i="2"/>
  <c r="F84" i="2"/>
  <c r="E27" i="2"/>
  <c r="E26" i="2"/>
  <c r="E25" i="2"/>
  <c r="E9" i="2"/>
  <c r="E10" i="2"/>
  <c r="E11" i="2"/>
  <c r="E14" i="2"/>
  <c r="E12" i="2"/>
  <c r="E13" i="2"/>
  <c r="E15" i="2"/>
  <c r="E16" i="2"/>
  <c r="E17" i="2"/>
  <c r="E18" i="2"/>
  <c r="E19" i="2"/>
  <c r="E8" i="2"/>
  <c r="E6" i="2" l="1"/>
  <c r="E45" i="2"/>
  <c r="E122" i="2" l="1"/>
  <c r="F109" i="2" l="1"/>
  <c r="E109" i="2"/>
  <c r="G6" i="2" l="1"/>
  <c r="H6" i="2"/>
  <c r="I6" i="2"/>
  <c r="J6" i="2"/>
  <c r="G36" i="2" l="1"/>
  <c r="I36" i="2"/>
  <c r="G123" i="2"/>
  <c r="H123" i="2"/>
  <c r="I123" i="2"/>
  <c r="J123" i="2"/>
  <c r="F123" i="2"/>
  <c r="G74" i="2"/>
  <c r="H74" i="2"/>
  <c r="I74" i="2"/>
  <c r="J74" i="2"/>
  <c r="F74" i="2"/>
  <c r="E154" i="2"/>
  <c r="E153" i="2"/>
  <c r="E152" i="2"/>
  <c r="E165" i="2"/>
  <c r="E164" i="2" s="1"/>
  <c r="J164" i="2"/>
  <c r="I164" i="2"/>
  <c r="H164" i="2"/>
  <c r="G164" i="2"/>
  <c r="F164" i="2"/>
  <c r="J156" i="2"/>
  <c r="I156" i="2"/>
  <c r="H156" i="2"/>
  <c r="G156" i="2"/>
  <c r="E155" i="2"/>
  <c r="J151" i="2"/>
  <c r="I151" i="2"/>
  <c r="H151" i="2"/>
  <c r="G151" i="2"/>
  <c r="J144" i="2"/>
  <c r="I144" i="2"/>
  <c r="H144" i="2"/>
  <c r="G144" i="2"/>
  <c r="E142" i="2"/>
  <c r="E141" i="2" s="1"/>
  <c r="J141" i="2"/>
  <c r="I141" i="2"/>
  <c r="H141" i="2"/>
  <c r="G141" i="2"/>
  <c r="F141" i="2"/>
  <c r="E140" i="2"/>
  <c r="E139" i="2" s="1"/>
  <c r="J139" i="2"/>
  <c r="I139" i="2"/>
  <c r="H139" i="2"/>
  <c r="G139" i="2"/>
  <c r="F139" i="2"/>
  <c r="E137" i="2"/>
  <c r="E138" i="2"/>
  <c r="J134" i="2"/>
  <c r="I134" i="2"/>
  <c r="H134" i="2"/>
  <c r="G134" i="2"/>
  <c r="F134" i="2"/>
  <c r="E129" i="2"/>
  <c r="E128" i="2" s="1"/>
  <c r="E121" i="2"/>
  <c r="J120" i="2"/>
  <c r="I120" i="2"/>
  <c r="H120" i="2"/>
  <c r="G120" i="2"/>
  <c r="F120" i="2"/>
  <c r="J113" i="2"/>
  <c r="I113" i="2"/>
  <c r="H113" i="2"/>
  <c r="G113" i="2"/>
  <c r="J109" i="2"/>
  <c r="I109" i="2"/>
  <c r="H109" i="2"/>
  <c r="G109" i="2"/>
  <c r="E108" i="2"/>
  <c r="E107" i="2"/>
  <c r="E106" i="2"/>
  <c r="J105" i="2"/>
  <c r="I105" i="2"/>
  <c r="H105" i="2"/>
  <c r="G105" i="2"/>
  <c r="F105" i="2"/>
  <c r="E104" i="2"/>
  <c r="E103" i="2" s="1"/>
  <c r="J103" i="2"/>
  <c r="I103" i="2"/>
  <c r="H103" i="2"/>
  <c r="G103" i="2"/>
  <c r="F103" i="2"/>
  <c r="E95" i="2"/>
  <c r="E94" i="2" s="1"/>
  <c r="J94" i="2"/>
  <c r="I94" i="2"/>
  <c r="H94" i="2"/>
  <c r="G94" i="2"/>
  <c r="J84" i="2"/>
  <c r="I84" i="2"/>
  <c r="H84" i="2"/>
  <c r="G84" i="2"/>
  <c r="E82" i="2"/>
  <c r="J82" i="2"/>
  <c r="I82" i="2"/>
  <c r="H82" i="2"/>
  <c r="G82" i="2"/>
  <c r="F82" i="2"/>
  <c r="J45" i="2"/>
  <c r="I45" i="2"/>
  <c r="H45" i="2"/>
  <c r="G45" i="2"/>
  <c r="F45" i="2"/>
  <c r="E43" i="2"/>
  <c r="E42" i="2"/>
  <c r="E41" i="2"/>
  <c r="E37" i="2"/>
  <c r="J36" i="2"/>
  <c r="H36" i="2"/>
  <c r="E33" i="2"/>
  <c r="E32" i="2" s="1"/>
  <c r="J32" i="2"/>
  <c r="I32" i="2"/>
  <c r="H32" i="2"/>
  <c r="G32" i="2"/>
  <c r="J27" i="2"/>
  <c r="I27" i="2"/>
  <c r="H27" i="2"/>
  <c r="G27" i="2"/>
  <c r="F27" i="2"/>
  <c r="E24" i="2"/>
  <c r="J23" i="2"/>
  <c r="I23" i="2"/>
  <c r="H23" i="2"/>
  <c r="G23" i="2"/>
  <c r="F23" i="2"/>
  <c r="E151" i="2" l="1"/>
  <c r="E36" i="2"/>
  <c r="E105" i="2"/>
  <c r="J35" i="2"/>
  <c r="H35" i="2"/>
  <c r="E74" i="2"/>
  <c r="G35" i="2"/>
  <c r="I35" i="2"/>
  <c r="F93" i="2"/>
  <c r="J93" i="2"/>
  <c r="I112" i="2"/>
  <c r="E120" i="2"/>
  <c r="G93" i="2"/>
  <c r="H112" i="2"/>
  <c r="I93" i="2"/>
  <c r="H127" i="2"/>
  <c r="F127" i="2"/>
  <c r="H5" i="2"/>
  <c r="F143" i="2"/>
  <c r="J143" i="2"/>
  <c r="G112" i="2"/>
  <c r="G143" i="2"/>
  <c r="F36" i="2"/>
  <c r="F35" i="2" s="1"/>
  <c r="E123" i="2"/>
  <c r="G5" i="2"/>
  <c r="F5" i="2"/>
  <c r="J5" i="2"/>
  <c r="E23" i="2"/>
  <c r="G127" i="2"/>
  <c r="I127" i="2"/>
  <c r="J127" i="2"/>
  <c r="H143" i="2"/>
  <c r="I5" i="2"/>
  <c r="H93" i="2"/>
  <c r="I143" i="2"/>
  <c r="F112" i="2"/>
  <c r="J112" i="2"/>
  <c r="E134" i="2"/>
  <c r="E93" i="2" l="1"/>
  <c r="E127" i="2"/>
  <c r="I4" i="2"/>
  <c r="E112" i="2"/>
  <c r="G4" i="2"/>
  <c r="E143" i="2"/>
  <c r="E5" i="2"/>
  <c r="J4" i="2"/>
  <c r="H4" i="2"/>
  <c r="F4" i="2"/>
  <c r="E86" i="2" l="1"/>
  <c r="E84" i="2" l="1"/>
  <c r="E35" i="2" s="1"/>
  <c r="E4" i="2" s="1"/>
</calcChain>
</file>

<file path=xl/sharedStrings.xml><?xml version="1.0" encoding="utf-8"?>
<sst xmlns="http://schemas.openxmlformats.org/spreadsheetml/2006/main" count="457" uniqueCount="359">
  <si>
    <t>PLAN DE DESARROLLO "NARIÑO, REGIÓN PAIS PARA EL MUNDO 2024-2027"</t>
  </si>
  <si>
    <t>PLAN OPERATIVO ANUAL DE INVERSIONES (POAI) VIGENCIA 2025</t>
  </si>
  <si>
    <t xml:space="preserve">ITEM </t>
  </si>
  <si>
    <t>Transformación Estratégica / Estrategía / Proyecto</t>
  </si>
  <si>
    <t xml:space="preserve">VALOR </t>
  </si>
  <si>
    <t>RECURSOS PROPIOS</t>
  </si>
  <si>
    <t>S.G.P.</t>
  </si>
  <si>
    <t>SGR</t>
  </si>
  <si>
    <t>RECURSOS DE LA NACIÓN</t>
  </si>
  <si>
    <t>COFINANCIACIÓN</t>
  </si>
  <si>
    <t>DERECHOS HUMANOS, CULTURA DE PAZ Y ALIANZAS PARA LA VIDA</t>
  </si>
  <si>
    <t>1.1</t>
  </si>
  <si>
    <t xml:space="preserve">GOBERNANZA PARA LA PAZ TERRITORIAL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</si>
  <si>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</si>
  <si>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</si>
  <si>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</si>
  <si>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</si>
  <si>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</si>
  <si>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</si>
  <si>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</si>
  <si>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</si>
  <si>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</si>
  <si>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</si>
  <si>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</si>
  <si>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1.2</t>
  </si>
  <si>
    <t xml:space="preserve">CUNA - CULTURA Y SABERES PARA LA VIDA Y LA PAZ </t>
  </si>
  <si>
    <t>1.2.1</t>
  </si>
  <si>
    <t>Salvaguardia y promoción del patrimonio cultural del departamento de nariño 2025</t>
  </si>
  <si>
    <t>1.2.2</t>
  </si>
  <si>
    <t>Fortalecimiento del sector artístico y cultural del departamento de nariño 2025</t>
  </si>
  <si>
    <t>1.2.3</t>
  </si>
  <si>
    <t>Preservación de las prácticas y saberes culturales en el departamento de nariño 2025</t>
  </si>
  <si>
    <t>1.3</t>
  </si>
  <si>
    <t xml:space="preserve">RECREACIÓN Y DEPORTE: MOTOR DE LA CONVIVENCIA PACÍFICA </t>
  </si>
  <si>
    <t>1.3.1</t>
  </si>
  <si>
    <t>1.3.2</t>
  </si>
  <si>
    <t>1.3.3</t>
  </si>
  <si>
    <t>1.4</t>
  </si>
  <si>
    <t>MOVILIDAD SEGURA Y ALTERNATIVA</t>
  </si>
  <si>
    <t>1.4.1</t>
  </si>
  <si>
    <t>Fortalecimiento de la seguridad vial y la movilidad sostenible en el departamento Nariño</t>
  </si>
  <si>
    <t xml:space="preserve">INCLUSIÓN SOCIAL Y ACCESO A DERECHOS </t>
  </si>
  <si>
    <t>2.1</t>
  </si>
  <si>
    <t xml:space="preserve">EDUCACIÓN PARA LA TRANSFORMACIÓN </t>
  </si>
  <si>
    <t>2.1.1</t>
  </si>
  <si>
    <t>Ampliación de la cobertura, mejoramiento de la retención estudiantil, la calidad y la perticinencia de la educación superior en el Departamento de Nariño</t>
  </si>
  <si>
    <t>2.1.2</t>
  </si>
  <si>
    <t>Fortalecimiento de la calidad y cobertura en la prestación del servicio educativo en los 61 municipios no certificados del Departamento de Nariño, para la vigencia 2025</t>
  </si>
  <si>
    <t>2.1.3</t>
  </si>
  <si>
    <t>2.1.4</t>
  </si>
  <si>
    <t>2.1.5</t>
  </si>
  <si>
    <t>Construcción de infraestructura educativa en los establecimientos educativos del Departamento de Nariño.</t>
  </si>
  <si>
    <t>2.2</t>
  </si>
  <si>
    <t xml:space="preserve">SALUD PARA EL BUEN VIVIR </t>
  </si>
  <si>
    <t>2.2.1</t>
  </si>
  <si>
    <t>Fortalecimiento de las acciones intersectoriales para el mejoramiento de la Seguridad Alimentaria y Nutricional y disminución de la enfermedad asociada (2025) en el departamento de Nariño</t>
  </si>
  <si>
    <t>2.2.2</t>
  </si>
  <si>
    <t>Consolidación de Territorios Saludables Y Sostenibles Hacia la Garantía del Goce Efectivo de un Ambiente Sano y la Mejora de la Salud Ambiental en Nariño</t>
  </si>
  <si>
    <t>2.2.3</t>
  </si>
  <si>
    <t>Fortalecimiento de capacidades a los entes territoriales municipales encaminados a promover los hábitos y estilos de vida saludable para la prevención de enfermedades crónicas en el departamento de Nariño</t>
  </si>
  <si>
    <t>2.2.4</t>
  </si>
  <si>
    <t>Fortalecimiento de la Implementación del componente de cáncer en la red integrada de prestadores de servicios de salud según lineamientos de Plan Decenal de control de cáncer y su plan choque en Nariño</t>
  </si>
  <si>
    <t>2.2.5</t>
  </si>
  <si>
    <t>Fortalecimiento de las Políticas Públicas relacionadas con Salud Mental y Sustancias Psicoactivas (2025) en el departamento de Nariño</t>
  </si>
  <si>
    <t>2.2.6</t>
  </si>
  <si>
    <t xml:space="preserve">	Fortalecimiento del Plan integral de Derechos Sexuales y Reproductivos "Nariño Decide"  Nariño</t>
  </si>
  <si>
    <t>2.2.7</t>
  </si>
  <si>
    <t>Fortalecimiento de la estrategia de gestión integrada para reducir la morbilidad y mortalidad asociadas a enfermedades endemoepidémicas - ETV en la población a riesgo del departamento de   Nariño</t>
  </si>
  <si>
    <t>2.2.8</t>
  </si>
  <si>
    <t>2.2.9</t>
  </si>
  <si>
    <t>Fortalecimiento de capacidades en los actores del SGSSS para la disminucion de la carga de morbilidad y mortalidad por enfermedades emergentes, reemergentes y desatendidas en el departamento de   Nariño</t>
  </si>
  <si>
    <t>2.2.10</t>
  </si>
  <si>
    <t>Fortalecimiento de la gestión del riesgo frente a emergencias y desastres en el departamento de Nariño</t>
  </si>
  <si>
    <t>2.2.11</t>
  </si>
  <si>
    <t>Incremento en las coberturas de las condiciones de salud y riesgo ocupacional con intervenciones en Salud a la población trabajadora del sector informal en el departamento de Nariño</t>
  </si>
  <si>
    <t>2.2.12</t>
  </si>
  <si>
    <t>Fortalecimiento de acciones en salud con enfoque diferencial para Poblaciones de especial protección en el Departamento de  Nariño</t>
  </si>
  <si>
    <t>2.2.13</t>
  </si>
  <si>
    <t>Implementación del modelo de atención en servicios de salud a población de orientaciones sexuales, identidades y expresiones de genero diversas en Nariño</t>
  </si>
  <si>
    <t>2.2.14</t>
  </si>
  <si>
    <t>Fortalecimiento del desarrollo institucional en planificación y gestión para el Instituto Departamental de Salud de Nariño</t>
  </si>
  <si>
    <t>2.2.15</t>
  </si>
  <si>
    <t>Mejoramiento de los servicios tecnológicos del IDSN, departamento de Nariño</t>
  </si>
  <si>
    <t>2.2.16</t>
  </si>
  <si>
    <t>Mejoramiento de la infraestructura fisica de las sedes de IDSN, departamento de   Nariño</t>
  </si>
  <si>
    <t>2.2.17</t>
  </si>
  <si>
    <t>Fortalecimiento En La Gestión Del Proceso De Planeación Integral Para La Salud En Las 64 Entidades Territoriales De Salud Del Departamento De Nariño</t>
  </si>
  <si>
    <t>2.2.18</t>
  </si>
  <si>
    <t>Fortalecimiento De la gestión segura de medicamentos y dispositivos médicos en el departamento de Nariño</t>
  </si>
  <si>
    <t>2.2.19</t>
  </si>
  <si>
    <t>Fortalecimiento de la gestión del talento humano del IDSN, del departamento de Nariño</t>
  </si>
  <si>
    <t>2.2.20</t>
  </si>
  <si>
    <t>Implementación del Sistema de Gestion Documental en el Instituto Departamental de Salud de Nariño</t>
  </si>
  <si>
    <t>2.2.21</t>
  </si>
  <si>
    <t>Fortalecimiento de la implementación del Sistema de Gestión y Seguridad y Salud en el Trabajo para el Instituto Departamental de Salud de Nariño</t>
  </si>
  <si>
    <t>2.2.22</t>
  </si>
  <si>
    <t>Mejoramiento de la cobertura de aseguramiento y la gestión del riesgo en la prestación de servicios de salud en el departamento de Nariño</t>
  </si>
  <si>
    <t>2.2.23</t>
  </si>
  <si>
    <t>Fortalecimiento de la capacidad instalada de la Red Departamental de Laboratorios para el cumplimiento de la normatividad vigente en el departamento de Nariño</t>
  </si>
  <si>
    <t>2.2.24</t>
  </si>
  <si>
    <t>2.2.25</t>
  </si>
  <si>
    <t>2.2.26</t>
  </si>
  <si>
    <t>2.2.27</t>
  </si>
  <si>
    <t>2.2.28</t>
  </si>
  <si>
    <t>2.3</t>
  </si>
  <si>
    <t>AGUA Y SANEAMIENTO PARA EL BUEN VIVIR</t>
  </si>
  <si>
    <t>2.3.1</t>
  </si>
  <si>
    <t xml:space="preserve">Inversiones en gestión social en el sector de agua potable y saneamiento basico para vigencia 2025 en el departamento de Nariño </t>
  </si>
  <si>
    <t>2.3.2</t>
  </si>
  <si>
    <t>2.3.3</t>
  </si>
  <si>
    <t>2.3.4</t>
  </si>
  <si>
    <t>2.3.5</t>
  </si>
  <si>
    <t>2.3.6</t>
  </si>
  <si>
    <t>2.3.7</t>
  </si>
  <si>
    <t>2.4</t>
  </si>
  <si>
    <t xml:space="preserve">VIVIENDA DIGNA </t>
  </si>
  <si>
    <t>2.4.1</t>
  </si>
  <si>
    <t>2.5</t>
  </si>
  <si>
    <t xml:space="preserve">DESARROLLO, EQUIDAD E INCLUSIÓN SOCIAL PARA EL CIERRE DE BRECHAS </t>
  </si>
  <si>
    <t>2.5.1</t>
  </si>
  <si>
    <t>Proteccion de Derechos y fortalecimiento de oportunidades para las Mujeres de Nariño 2025</t>
  </si>
  <si>
    <t>2.5.2</t>
  </si>
  <si>
    <t>Proteccion de Derechos y fortalecimiento de oportunidades para para la poblaciòn LGBTIQ+ de Nariño 2025</t>
  </si>
  <si>
    <t>2.5.3</t>
  </si>
  <si>
    <t>Proteccion y garantìa de derechos  para la primera infancia e infancia  de Nariño 2025</t>
  </si>
  <si>
    <t>2.5.4</t>
  </si>
  <si>
    <t>Proteccion de Derechos y fortalecimiento de oportunidades para adolescentes y jovenes  de Nariño 2025</t>
  </si>
  <si>
    <t>2.5.5</t>
  </si>
  <si>
    <t>Proteccion de Derechos y fortalecimiento de oportunidades para para las personas mayores de Nariño 2025</t>
  </si>
  <si>
    <t>2.5.6</t>
  </si>
  <si>
    <t>Proteccion de Derechos y fortalecimiento de oportunidades para  la poblacion con discapacidad de Nariño 2025</t>
  </si>
  <si>
    <t>2.5.7</t>
  </si>
  <si>
    <t>Protección de derechos y fortalecimiento de oportunidades para la poblaciòn Habitante de  Calle de Nariño 2025</t>
  </si>
  <si>
    <t xml:space="preserve">SOBERANIA ALIMENTARIA, PRODUCTIVA Y COMPETITIVIDAD </t>
  </si>
  <si>
    <t>3.1</t>
  </si>
  <si>
    <t xml:space="preserve">EL CAMPO FLORECE </t>
  </si>
  <si>
    <t>3.1.1</t>
  </si>
  <si>
    <t>Fortalecimiento de las capacidades  de Soberania y Seguridad Alimentaria  en el Departamento de Narino, como garantia del DHANA</t>
  </si>
  <si>
    <t>3.1.2</t>
  </si>
  <si>
    <t>Apoyo a la gestión en procesos de formalización de la propiedad privada rural a los pequeños productores y colectivos agropecuarios en el Departamento de Nariño</t>
  </si>
  <si>
    <t>3.1.3</t>
  </si>
  <si>
    <t>3.1.4</t>
  </si>
  <si>
    <t>3.1.5</t>
  </si>
  <si>
    <t>3.1.6</t>
  </si>
  <si>
    <t>3.1.7</t>
  </si>
  <si>
    <t>3.1.8</t>
  </si>
  <si>
    <t>3.2</t>
  </si>
  <si>
    <t>TURISMO PARA LA PAZ</t>
  </si>
  <si>
    <t>3.2.1</t>
  </si>
  <si>
    <t xml:space="preserve">ECONOMÍA POPULAR, SOCIAL Y SOLIDARIA </t>
  </si>
  <si>
    <t>3.3.1</t>
  </si>
  <si>
    <t>Fortalecimiento al desarrollo de la economia popular a traves de la inclución financiera y crediticia en el departamento de Nariño</t>
  </si>
  <si>
    <t>3.3.2</t>
  </si>
  <si>
    <t xml:space="preserve">Fortalecimiento a la competetividad y productividad en el departamento de Nariño </t>
  </si>
  <si>
    <t>3.3.3</t>
  </si>
  <si>
    <t xml:space="preserve">Fortalecimiento al CTeI que da respuesta a las necesidades sociales y oportunidades de desarrollo productivo en el departamento de Nariño  </t>
  </si>
  <si>
    <t>3.4</t>
  </si>
  <si>
    <t>MINERIA AMIGABLE, GAS Y ENERGIAS ALTERNATIVAS</t>
  </si>
  <si>
    <t>3.4.2</t>
  </si>
  <si>
    <t xml:space="preserve">SOSTENIBILIDAD AMBIENTAL Y ORDENAMIENTO TERRITORIAL </t>
  </si>
  <si>
    <t>4.1</t>
  </si>
  <si>
    <t xml:space="preserve">BIODIVERSIDAD Y JUSTICIA AMBIENTAL </t>
  </si>
  <si>
    <t>4.1.1</t>
  </si>
  <si>
    <t>Implementación de la política pública en protección y bienestar animal</t>
  </si>
  <si>
    <t>4.1.2</t>
  </si>
  <si>
    <t>Implementación de medidas para un desarrollo bajo en carbono y resiliente al clima en el departamento de Nariño</t>
  </si>
  <si>
    <t>4.1.3</t>
  </si>
  <si>
    <t>Implementación de acciones para la conservación de la diversidad biocultural en los cinco mundos</t>
  </si>
  <si>
    <t>4.1.4</t>
  </si>
  <si>
    <t>Diseño e implementación de una estrategia para la restauración de áreas ambientales estratégicas en el departamento de Nariño</t>
  </si>
  <si>
    <t>4.1.5</t>
  </si>
  <si>
    <t>Implementación de estrategias de educación orientadas a la formación de ciudadanos y ciudadanas sensibilizados de sus derechos y deberes ambientales</t>
  </si>
  <si>
    <t>4.2</t>
  </si>
  <si>
    <t xml:space="preserve">ORDENAMIENTO TERRITORIAL </t>
  </si>
  <si>
    <t>4.2.1</t>
  </si>
  <si>
    <t>4.2.2</t>
  </si>
  <si>
    <t xml:space="preserve">Fortalecimiento del Ordenamiento Territorial del departamento de Nariño: hacia un desarrollo sostenible y participativo vigencia 2025 </t>
  </si>
  <si>
    <t>4.3</t>
  </si>
  <si>
    <t xml:space="preserve">GESTIÓN INTEGRAL DE RIESGO DE DESASTRES </t>
  </si>
  <si>
    <t>4.3.1</t>
  </si>
  <si>
    <t>4.3.2</t>
  </si>
  <si>
    <t>4.3.3</t>
  </si>
  <si>
    <t xml:space="preserve">INTEGRACIÓN REGIONAL Y DESARROLLO FRONTERIZO </t>
  </si>
  <si>
    <t>5.1</t>
  </si>
  <si>
    <t>INFRAESTRUCTURA PARA LA PAZ</t>
  </si>
  <si>
    <t>5.1.1</t>
  </si>
  <si>
    <t>Mejoramiento y Mantenimiento del Corredor Vial Junin - Barbacoas - Magüi Payan 2025</t>
  </si>
  <si>
    <t>5.1.2</t>
  </si>
  <si>
    <t>5.2</t>
  </si>
  <si>
    <t xml:space="preserve">TECNOLOGIA DE INFORMACIÓN, COMUNICACIÓN PARA LA PAZ </t>
  </si>
  <si>
    <t>5.2.1</t>
  </si>
  <si>
    <t>5.2.2</t>
  </si>
  <si>
    <t>5.2.3</t>
  </si>
  <si>
    <t>5.2.4</t>
  </si>
  <si>
    <t>Fortalecimiento Laboratorio de Innovación Social y Digital del Departamento de Nariño</t>
  </si>
  <si>
    <t>NARIÑO, REGIÓN PAÍS PARA EL MUNDO</t>
  </si>
  <si>
    <t>5.3.1</t>
  </si>
  <si>
    <t>NARIÑO SIN FRONTERAS</t>
  </si>
  <si>
    <t>5.4.1</t>
  </si>
  <si>
    <t>GESTIÓN Y ADMINISTRACIÓN PÚBLICA PARA LAS TRANSFORMACIONES TERRITORIALES</t>
  </si>
  <si>
    <t>6.1</t>
  </si>
  <si>
    <t xml:space="preserve">MODERNIZACIÓN INSTITUCIONAL DE EFICIENCIA ADMINISTRATIVA </t>
  </si>
  <si>
    <t>6.1.1</t>
  </si>
  <si>
    <t>Implementación Política de Gestión Documental, vigencia 2025 en la Gobernación de Nariño</t>
  </si>
  <si>
    <t>6.1.2</t>
  </si>
  <si>
    <t>Implementación de la política de servicio al ciudadano, acorde con los lineamientos dados por la Función Publica, para la vigencia fiscal 2025 Gobernación de Nariño</t>
  </si>
  <si>
    <t>6.1.3</t>
  </si>
  <si>
    <t>Implementación del sistema de información de pasivo pensional con estándares de calidad, para la vigencia 2025, en el departamento de Nariño</t>
  </si>
  <si>
    <t>6.1.4</t>
  </si>
  <si>
    <t>6.1.5</t>
  </si>
  <si>
    <t>6.2</t>
  </si>
  <si>
    <t>FINANZAS SANAS</t>
  </si>
  <si>
    <t>6.2.1</t>
  </si>
  <si>
    <t>6.2.2</t>
  </si>
  <si>
    <t>6.2.3</t>
  </si>
  <si>
    <t>6.2.4</t>
  </si>
  <si>
    <t>6.3</t>
  </si>
  <si>
    <t>PLANEACIÓN INSTITUCIONAL Y GESTIÓN PÚBLICA</t>
  </si>
  <si>
    <t>6.3.1</t>
  </si>
  <si>
    <t xml:space="preserve">Fortalecimineto del banco de programas y proyectos de inversión en el departamento de Nariño </t>
  </si>
  <si>
    <t>6.3.2</t>
  </si>
  <si>
    <t xml:space="preserve">Implementación del modelo integrado de planeación y gestión en el departamento de Nariño </t>
  </si>
  <si>
    <t>6.3.3</t>
  </si>
  <si>
    <t>Asistencia tecnica integral para el desarrollo territorial de Nariño vigencia 2025</t>
  </si>
  <si>
    <t>6.3.4</t>
  </si>
  <si>
    <t>6.3.5</t>
  </si>
  <si>
    <t>6.4</t>
  </si>
  <si>
    <t xml:space="preserve">CAMINANDO LA PALABRA: COMUNICACIÓN INCLUSIVA, LIBRE Y DEMOCRATICA  </t>
  </si>
  <si>
    <t>6.4.1</t>
  </si>
  <si>
    <t>Implementación de la Estrategia de Comunicación Pública de la Gobernación de Nariño 2025</t>
  </si>
  <si>
    <t>Dependencias</t>
  </si>
  <si>
    <t>Secretaría de Gobierno - Subsecretaría de Desarrollo Comunitario</t>
  </si>
  <si>
    <t>Secretaría de Gobierno</t>
  </si>
  <si>
    <t>Secretaría de Gobierno - Subsecretaría de Gestión Pública</t>
  </si>
  <si>
    <t>Secretaría de Gobierno - Subsecretaría de Paz y Derechos Humanos</t>
  </si>
  <si>
    <t>Dirección Administrativa de Cultura</t>
  </si>
  <si>
    <t>Secretaría de Recreación y Deportes</t>
  </si>
  <si>
    <t>Secretaría de Hacienda - Subsecretaría de Tránsito y Transporte</t>
  </si>
  <si>
    <t xml:space="preserve">Secretaría de Educación - Programa Educacion Superior </t>
  </si>
  <si>
    <t>Secretaría de Educación</t>
  </si>
  <si>
    <t>IDSN</t>
  </si>
  <si>
    <t>Secretaría de Planeación -PDA</t>
  </si>
  <si>
    <t>Secretaría de Infraestructura - Vivienda</t>
  </si>
  <si>
    <t>Secretaría de Equidad de Género e Inclusión Social</t>
  </si>
  <si>
    <t>Oficina SSAN</t>
  </si>
  <si>
    <t>Secretaría de Agricultura y Desarrollo Rural</t>
  </si>
  <si>
    <t>Dirección Administrativa de Turismo</t>
  </si>
  <si>
    <t>Secretaría de Planeación</t>
  </si>
  <si>
    <t>Secretaría de Infraestructura - Minas y energía</t>
  </si>
  <si>
    <t>Secretaría de Medio Ambiente y Desarrollo Sostenible</t>
  </si>
  <si>
    <t>Dirección Administrativa de Gestión del Riesgo</t>
  </si>
  <si>
    <t>Secretaría de Infraestructura</t>
  </si>
  <si>
    <t>Oficina de Cooperación Internacional</t>
  </si>
  <si>
    <t>Oficina de Asuntos Fronterizos</t>
  </si>
  <si>
    <t>Secretaría General</t>
  </si>
  <si>
    <t>Oficina de Prensa y Comunicaciones</t>
  </si>
  <si>
    <t>2.1.6</t>
  </si>
  <si>
    <t>2.1.7</t>
  </si>
  <si>
    <t>1.3.4</t>
  </si>
  <si>
    <t>Fortalecimiento de la Gestión Participativa y articulación Institucional para la Gestión de la Salud publica en el Departamento de Nariño</t>
  </si>
  <si>
    <t>ID</t>
  </si>
  <si>
    <t xml:space="preserve">Fortalecimiento a organizaciones comunales veedurías, riav, reconocimiento de personerías jurídicas e inspección vigilancia y control de entidades sin ánimo de lucro del departamento nariño </t>
  </si>
  <si>
    <t xml:space="preserve">Fortalecimiento Territorial para la Gobernanza Participativa y el Desarrollo Rural en el Departamento de Nariño </t>
  </si>
  <si>
    <t>Apoyo a la participación ciudadana en los procesos electorales en el departamento de   Nariño</t>
  </si>
  <si>
    <t>Fortalecimiento de las capacidades de las instituciones encargadas de la provisión de justicia para la vigencia 2025 en el departamento de   Nariño</t>
  </si>
  <si>
    <t xml:space="preserve">	Apoyo a organizaciones sociales y campesinas para fortalecer los procesos de tránsito hacia economías productivas desde los nuevos cultivos para la Paz  Nariño</t>
  </si>
  <si>
    <t>Apoyo al acceso y goce efectivo de los Derechos Humanos y Derecho Internacional Humanitario, vigencia 2025 Departamento de Nariño</t>
  </si>
  <si>
    <t>BPIN</t>
  </si>
  <si>
    <t>Fortalecimiento del programa deporte para el alto rendimiento como estrategia para el desarrollo deportivo y competitivo con recursos de tasa pro deporte en el departamento de Nariño</t>
  </si>
  <si>
    <t>Apoyo a los entes deportivos y recreativos municipales en el fortalecimiento de los programas en deporte formativo y juegos Intercolegiados mediante los recursos de impuesto al Tabaco en el departamento de Nariño</t>
  </si>
  <si>
    <t>Fortalecimiento de la capacidad de respuesta de la DAGRD Nariño ante situaciones de emergencia de origen natural, antrópico no intencional y biosanitario en el año 2025 en el departamento de Nariño</t>
  </si>
  <si>
    <t>Fortalecimiento del conocimiento de la gestión del riesgo de desastres para mejorar la sostenibilidad ambiental y el ordenamiento territorial vigencia 2025 Nariño</t>
  </si>
  <si>
    <t>Implementación componente de reducción del riesgo modificando o disminuyendo sus condiciones mediante medidas de mitigación y prevención en el año 2025 en el departamento nariño</t>
  </si>
  <si>
    <t>Implementación del programa de alimentación escolar PAE en los municipios no certificados en educación del departamento de Nariño, vigencia 2025 Nariño</t>
  </si>
  <si>
    <t>Fortalecimiento administrativo y operativo del sector educativo en el Departamento de Nariño, vigencia 2025 Nariño</t>
  </si>
  <si>
    <t>Fortalecimiento de las expresiones étnico-culturales, soberanía, gobernanza y de desarrollo integral de las comunidades étnico-territoriales del departamento de Nariño</t>
  </si>
  <si>
    <t>Contribución al mejoramiento del servicio penitenciario y carcelario en el marco de los Derechos Humanos en el departamento  Nariño</t>
  </si>
  <si>
    <t>Fortalecimiento de los instrumentos de Planeación Ambiental en el sector Agua Potable y saneamiento básico para vigencia 2025 para los Municipios del Departamento de   Nariño</t>
  </si>
  <si>
    <t xml:space="preserve">Fortalecimiento de las Victimas y el goce efectivo de los Derechos Humanos y el DDHH en la Paz Territorial del departamento de Nariño </t>
  </si>
  <si>
    <t>Fortalecimiento Victimas en la Paz Territorial en el Departamento de  Nariño</t>
  </si>
  <si>
    <t>Contribución en el desarrollo de acciones de Paz y Postconflicto vigencia 2025  en el departamento de Nariño</t>
  </si>
  <si>
    <t>Fortalecimiento de una cultura de paz y del tejido restaurativo para la reconciliación comunitaria en el departamento de Nariño</t>
  </si>
  <si>
    <t>Fortalecimiento a la gestión y articulación de la administración pública territorial con la estrategia de Cooperación Internacional - vigencia 2025 - Departamento de Nariño</t>
  </si>
  <si>
    <t>Mejoramiento del suministro de agua potable y saneamiento básico en el departamento de Nariño</t>
  </si>
  <si>
    <t>Mejoramiento de la política sanitaria en el departamento de Nariño</t>
  </si>
  <si>
    <t>Construcción , mejoramiento, adecuación de infraestructura educativa y dotación de los establecimientos educativos del Departamento de Nariño</t>
  </si>
  <si>
    <t>Adecuación , reparación, mantenimiento y construcción de escenarios deportivos para el 2025 en el departamento de Nariño</t>
  </si>
  <si>
    <t>Desarrollo y fortalecimiento de los procesos y procedimientos de depuración contable y sostenibIilidad financiera de la Gobernación de Nariño</t>
  </si>
  <si>
    <t>Mejoramiento del servicio de seguimiento y control de las rentas departamentales de Nariño</t>
  </si>
  <si>
    <t>Mejoramiento de la vigilancia y control a los establecimientos comerciales en el departamento de Nariño</t>
  </si>
  <si>
    <t>Mejoramiento del sistema de administración y control de los impuestos vehicular y de registro del departamento de Nariño</t>
  </si>
  <si>
    <t>Fortalecimiento del programa deporte para la construcción de la Paz territorial, vinculando a todos los sectores del ecosistema deportivo y recreativo en el departamento de   Nariño</t>
  </si>
  <si>
    <t>Inversiones en Gestión del Riesgo y atención de emergencias en el sector de agua potable y saneamiento básico en el Nariño</t>
  </si>
  <si>
    <t>Implementación y seguimiento del plan de Aseguramiento y Desarrollo Institucional en la prestación de los servicios de agua potable y saneamiento básico para la vigencia 2025 en el departamento de Nariño</t>
  </si>
  <si>
    <t>Conformación mecanismo de evaluación y viabilización de proyectos, del sector Agua potable y Saneamiento básico en el marco del Plan departamental para el manejo empresaria de los servicios de agua potable y saneamiento básico vigencia 2025 PDA Nariño</t>
  </si>
  <si>
    <t>Inversiones para estudios y diseños construcción y mejoramiento de infraestructura en el sector agua potable y saneamiento básico Vigencia 2025 en el Departamento de Nariño</t>
  </si>
  <si>
    <t>Construcción adquisición y/o mejoramiento de vivienda de interés social y prioritario para familias vulnerables en el Departamento de Nariño</t>
  </si>
  <si>
    <t>Fortalecimiento de los sistemas de producción agrícola y pecuaria sostenibles y diversificación productiva en el departamento de Nariño</t>
  </si>
  <si>
    <t>Fortalecimiento al acceso de crédito público agropecuario y rural y asistencia técnica a los productores agrícolas, pecuarios, pesqueros, silviculturales para la atención y mitigación frente a eventos de riesgos climáticos, fenómenos naturales y de mercado, para buenas prácticas productivas agrícolas en el departamento de Nariño</t>
  </si>
  <si>
    <t>Fortalecimiento de la cadena de valor agropecuaria mediante la innovación, agroindustrialización y el acceso a mercados locales, nacionales e internacionales en el departamento de Nariño</t>
  </si>
  <si>
    <t>Modernización de la infraestructura y la tecnología agropecuaria para mejorar la eficiencia productiva rural del departamento de Nariño</t>
  </si>
  <si>
    <t>Fortalecimiento de las plantas de beneficio animal y actividades que se desprenden de su ejercicio para la vigencia 2025, Departamento de Nariño</t>
  </si>
  <si>
    <t>Fortalecimiento al sector Minas y Energía  para la vigencia 2025 del departamento de  Nariño</t>
  </si>
  <si>
    <t>Fortalecimiento del sector de hidrocarburos para la vigencia 2025 en el Departamento de  Nariño</t>
  </si>
  <si>
    <t>3.4.3</t>
  </si>
  <si>
    <t>Estudios de Preinversión, Mantenimiento, Mejoramiento, Atención de Emergencias Viales, y Puentes en la red vial en el Departamento de  Nariño</t>
  </si>
  <si>
    <t>Desarrollo de Tecnología que Transforma en el Departamento de Nariño</t>
  </si>
  <si>
    <t>Implementación Política Pública de Innovación Social del Departamento de Nariño</t>
  </si>
  <si>
    <t>Fortalecimiento del desarrollo integral de los municipios de la sub región sur y la zona de integración fronteriza Ecuador Colombia ZIFEC, vigencia 2025</t>
  </si>
  <si>
    <t>Aportes para el fortalecimiento de la región administrativa y de planificación del pacífico - RAP PACÍFICO, a través de la integración en el departamento de   Nariño</t>
  </si>
  <si>
    <t>Fortalecimiento al Consejo Territorial de Planeación del Departamento de Nariño</t>
  </si>
  <si>
    <t>Fortalecimiento de Conectividad digital del Departamento de Nariño</t>
  </si>
  <si>
    <t>Fortalecimiento institucional en seguridad humana, convivencia y DDHH en el Departamento de Nariño</t>
  </si>
  <si>
    <t>Fortalecimiento del turismo para la vigencia 2025, desde la gestión turística en infraestructura, competitividad y promoción de los 5 mundos por descubrir, posicionándose como país región para el mundo al departamento de  Nariño</t>
  </si>
  <si>
    <t>Fortalecimiento del Plan Anual de Bienestar Social Institucional, capacitación, estímulos e incentivos  para la vigencia 2025 en la gobernación de  Nariño</t>
  </si>
  <si>
    <t>Fortalecimiento de los procesos y procedimientos, con el fin de garantizar la implementación del SG-SST vigencia 2025 para el Talento Humano de la Gobernación de  Nariño</t>
  </si>
  <si>
    <t xml:space="preserve">Fortalecimiento de la asistencia técnica agropecuaria agroindustrial TIC enfocada a las necesidades del sector productivo del departamento de   Nariño </t>
  </si>
  <si>
    <t>Fortalecimiento de la gestión de proyectos de inversión pública en el departamento de Nariño</t>
  </si>
  <si>
    <t>Construcción ,mejoramiento, adecuación de infraestructura educativa y dotación de ambientes de aprendizaje, en los establecimientos educativos de los municipios no certificados del Departamento de Nariño</t>
  </si>
  <si>
    <t>4.1.6</t>
  </si>
  <si>
    <t>Fortalecimiento de sistemas de información para el monitoreo y seguimiento de acciones de conservación y restauración en el Departamento de Nariño</t>
  </si>
  <si>
    <t>1.1.12</t>
  </si>
  <si>
    <t>1.1.13</t>
  </si>
  <si>
    <t xml:space="preserve">Fortalecimiento de acciones de coberturas de vacunación del programa ampliado de inmunizaciones en el departamento de Nariño </t>
  </si>
  <si>
    <t>Fortalecimiento de la Vigilancia Epidemiológica y Gestión del Conocimiento en el Departamento   Nariño</t>
  </si>
  <si>
    <t>Fortalecimiento de la estrategia de atención primaria en salud en los municipios priorizados del departamento de  Nariño</t>
  </si>
  <si>
    <t>Fortalecimiento de la cultura de autocuidado de la salud en el departamento de  Nariño</t>
  </si>
  <si>
    <t>5.1.3</t>
  </si>
  <si>
    <t>Mejoramiento adecuación, construcción, estudios y diseños de infraestructura social vigencia 2025 en el departamento de Nariño</t>
  </si>
  <si>
    <t>Junin Barbacoas</t>
  </si>
  <si>
    <t>Secretaría Tic, -  Innovación y Gobierno Abierto</t>
  </si>
  <si>
    <t>Secretaría Tic,-  Innovación y Gobierno Abierto</t>
  </si>
  <si>
    <t>Secretaría Tic</t>
  </si>
  <si>
    <t>Secretaría Tic,</t>
  </si>
  <si>
    <t>5.1.4</t>
  </si>
  <si>
    <t>Construcción Dragado de Profundización al Canal de Acceso al Puerto de Tumaco   Nariño</t>
  </si>
  <si>
    <t>Fortalecimiento al conocimiento de alto valor en el desarrollo productivo vigencia 2024 en el Departamento de   Nariño</t>
  </si>
  <si>
    <t>6.3.6</t>
  </si>
  <si>
    <t>5.1.5</t>
  </si>
  <si>
    <t>Apoyo financiero a obras de infraestructura social en el departamento de Nariño</t>
  </si>
  <si>
    <t>2.5.8</t>
  </si>
  <si>
    <t>Desarrollo territorial y construcción de paz en las subregiones del Telembí y Pacífico Sur en el Departamento de  Nariño</t>
  </si>
  <si>
    <t>1.1.14</t>
  </si>
  <si>
    <t>1.1.15</t>
  </si>
  <si>
    <t>Fortalecimiento institucional para la gobernanza y trasformación de paz en las subregion de cordillera del departamento de  Nariño</t>
  </si>
  <si>
    <t>Implementación Política Publica de Paz 2025-2027 en el departamento de  Nariño</t>
  </si>
  <si>
    <t>1.4.2</t>
  </si>
  <si>
    <t>Adecuación de un plan de movilidad sostenible para la Implementacion de Vehículos alternativos (bicicletas electricas), en los municipios del departamento de   Nariño</t>
  </si>
  <si>
    <t>6.3.7</t>
  </si>
  <si>
    <t>Fortalecimiento integral de la capacidad de seguimiento, gestión y monitoreo al ciclo de proyectos de inversión territorial en la Secretaría de Planeación Departamental de la Gobernación de  Nariño</t>
  </si>
  <si>
    <t>Fortalecimiento  institucional a la Gobernación del departamento de  Nariño</t>
  </si>
  <si>
    <t>Secretaría de Educación Despacho</t>
  </si>
  <si>
    <t>Secretaría de Educación despacho</t>
  </si>
  <si>
    <t>Secretaría de Hacienda</t>
  </si>
  <si>
    <t>2.1.8</t>
  </si>
  <si>
    <t>Mejoramiento de la infraestructura educativa de la Institución Educativa Ricaurte sede 2 en el municipio de Ricaurte, Departamento de
Ricaurte</t>
  </si>
  <si>
    <t>1.1.16</t>
  </si>
  <si>
    <t>Fortalecimiento institucional para la gobernanza y trasformación de paz en la subregion Pacifico del departamento de  Nariño</t>
  </si>
  <si>
    <t>6.1.6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</si>
</sst>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#,##0.0"/>
  </numFmts>
  <fonts count="16" x14ac:knownFonts="1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ADB9CA"/>
        <bgColor rgb="FFADB9CA"/>
      </patternFill>
    </fill>
    <fill>
      <patternFill patternType="solid">
        <fgColor theme="8" tint="0.59999389629810485"/>
        <bgColor rgb="FFD6DCE4"/>
      </patternFill>
    </fill>
    <fill>
      <patternFill patternType="solid">
        <fgColor theme="2" tint="-0.14999847407452621"/>
        <bgColor rgb="FFD6DCE4"/>
      </patternFill>
    </fill>
    <fill>
      <patternFill patternType="solid">
        <fgColor theme="2" tint="-0.14999847407452621"/>
        <bgColor rgb="FFC8C8C8"/>
      </patternFill>
    </fill>
    <fill>
      <patternFill patternType="solid">
        <fgColor rgb="FFC8C8C8"/>
        <bgColor rgb="FFC8C8C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8C8C8"/>
      </patternFill>
    </fill>
    <fill>
      <patternFill patternType="solid">
        <fgColor theme="6" tint="0.39997558519241921"/>
        <bgColor rgb="FFC8C8C8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3" fillId="0" borderId="0"/>
    <xf numFmtId="0" fontId="2" fillId="0" borderId="0"/>
    <xf numFmtId="0" fontId="15" fillId="0" borderId="0"/>
    <xf numFmtId="0" fontId="1" fillId="0" borderId="0"/>
  </cellStyleXfs>
  <cellXfs count="111">
    <xf numFmtId="0" fontId="0" fillId="0" borderId="0" xfId="0"/>
    <xf numFmtId="4" fontId="0" fillId="0" borderId="0" xfId="0" applyNumberFormat="1"/>
    <xf numFmtId="3" fontId="6" fillId="2" borderId="1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vertical="center"/>
    </xf>
    <xf numFmtId="3" fontId="6" fillId="4" borderId="9" xfId="0" applyNumberFormat="1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left" vertical="center" wrapText="1"/>
    </xf>
    <xf numFmtId="3" fontId="6" fillId="4" borderId="9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/>
    </xf>
    <xf numFmtId="164" fontId="6" fillId="5" borderId="9" xfId="0" applyNumberFormat="1" applyFont="1" applyFill="1" applyBorder="1" applyAlignment="1">
      <alignment horizontal="center" vertical="center" wrapText="1"/>
    </xf>
    <xf numFmtId="3" fontId="6" fillId="6" borderId="9" xfId="0" applyNumberFormat="1" applyFont="1" applyFill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8" fontId="0" fillId="0" borderId="0" xfId="0" applyNumberFormat="1" applyAlignment="1">
      <alignment vertical="center"/>
    </xf>
    <xf numFmtId="3" fontId="7" fillId="0" borderId="10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7" fillId="9" borderId="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7" fillId="8" borderId="7" xfId="0" applyFont="1" applyFill="1" applyBorder="1" applyAlignment="1">
      <alignment vertical="center" wrapText="1"/>
    </xf>
    <xf numFmtId="3" fontId="7" fillId="11" borderId="10" xfId="0" applyNumberFormat="1" applyFont="1" applyFill="1" applyBorder="1" applyAlignment="1">
      <alignment horizontal="right" vertical="center"/>
    </xf>
    <xf numFmtId="0" fontId="7" fillId="8" borderId="13" xfId="0" applyFont="1" applyFill="1" applyBorder="1" applyAlignment="1">
      <alignment vertical="center" wrapText="1"/>
    </xf>
    <xf numFmtId="3" fontId="7" fillId="8" borderId="13" xfId="0" applyNumberFormat="1" applyFont="1" applyFill="1" applyBorder="1" applyAlignment="1">
      <alignment horizontal="left" vertical="center" wrapText="1"/>
    </xf>
    <xf numFmtId="3" fontId="7" fillId="11" borderId="9" xfId="0" applyNumberFormat="1" applyFont="1" applyFill="1" applyBorder="1" applyAlignment="1">
      <alignment horizontal="left" vertical="center" wrapText="1"/>
    </xf>
    <xf numFmtId="3" fontId="7" fillId="11" borderId="5" xfId="0" applyNumberFormat="1" applyFont="1" applyFill="1" applyBorder="1" applyAlignment="1">
      <alignment horizontal="right" vertical="center"/>
    </xf>
    <xf numFmtId="3" fontId="9" fillId="11" borderId="11" xfId="0" applyNumberFormat="1" applyFont="1" applyFill="1" applyBorder="1" applyAlignment="1">
      <alignment horizontal="right" vertical="center"/>
    </xf>
    <xf numFmtId="3" fontId="6" fillId="4" borderId="13" xfId="0" applyNumberFormat="1" applyFont="1" applyFill="1" applyBorder="1" applyAlignment="1">
      <alignment horizontal="right" vertical="center"/>
    </xf>
    <xf numFmtId="3" fontId="6" fillId="4" borderId="14" xfId="0" applyNumberFormat="1" applyFont="1" applyFill="1" applyBorder="1" applyAlignment="1">
      <alignment horizontal="right" vertical="center"/>
    </xf>
    <xf numFmtId="164" fontId="6" fillId="5" borderId="10" xfId="0" applyNumberFormat="1" applyFont="1" applyFill="1" applyBorder="1" applyAlignment="1">
      <alignment horizontal="center" vertical="center" wrapText="1"/>
    </xf>
    <xf numFmtId="3" fontId="8" fillId="8" borderId="13" xfId="0" applyNumberFormat="1" applyFont="1" applyFill="1" applyBorder="1" applyAlignment="1">
      <alignment horizontal="left" vertical="center" wrapText="1"/>
    </xf>
    <xf numFmtId="4" fontId="10" fillId="0" borderId="0" xfId="1" applyNumberFormat="1"/>
    <xf numFmtId="4" fontId="6" fillId="2" borderId="3" xfId="1" applyNumberFormat="1" applyFont="1" applyFill="1" applyBorder="1" applyAlignment="1">
      <alignment horizontal="center" vertical="center" wrapText="1"/>
    </xf>
    <xf numFmtId="3" fontId="7" fillId="3" borderId="6" xfId="1" applyNumberFormat="1" applyFont="1" applyFill="1" applyBorder="1" applyAlignment="1">
      <alignment vertical="center"/>
    </xf>
    <xf numFmtId="4" fontId="5" fillId="0" borderId="8" xfId="1" applyNumberFormat="1" applyFont="1" applyBorder="1" applyAlignment="1">
      <alignment horizontal="center" vertical="center" wrapText="1"/>
    </xf>
    <xf numFmtId="4" fontId="5" fillId="0" borderId="8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3" fontId="7" fillId="12" borderId="10" xfId="0" applyNumberFormat="1" applyFont="1" applyFill="1" applyBorder="1" applyAlignment="1">
      <alignment horizontal="right" vertical="center"/>
    </xf>
    <xf numFmtId="3" fontId="7" fillId="12" borderId="10" xfId="0" applyNumberFormat="1" applyFont="1" applyFill="1" applyBorder="1" applyAlignment="1">
      <alignment horizontal="right" vertical="center" wrapText="1"/>
    </xf>
    <xf numFmtId="3" fontId="6" fillId="12" borderId="10" xfId="0" applyNumberFormat="1" applyFont="1" applyFill="1" applyBorder="1" applyAlignment="1">
      <alignment horizontal="right" vertical="center" wrapText="1"/>
    </xf>
    <xf numFmtId="3" fontId="6" fillId="12" borderId="12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/>
    </xf>
    <xf numFmtId="3" fontId="7" fillId="12" borderId="8" xfId="0" applyNumberFormat="1" applyFont="1" applyFill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3" fontId="7" fillId="8" borderId="9" xfId="0" applyNumberFormat="1" applyFont="1" applyFill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 wrapText="1"/>
    </xf>
    <xf numFmtId="3" fontId="6" fillId="6" borderId="10" xfId="0" applyNumberFormat="1" applyFont="1" applyFill="1" applyBorder="1" applyAlignment="1">
      <alignment horizontal="right" vertical="center"/>
    </xf>
    <xf numFmtId="3" fontId="6" fillId="7" borderId="9" xfId="0" applyNumberFormat="1" applyFont="1" applyFill="1" applyBorder="1" applyAlignment="1">
      <alignment horizontal="right" vertical="center" wrapText="1"/>
    </xf>
    <xf numFmtId="3" fontId="6" fillId="7" borderId="10" xfId="0" applyNumberFormat="1" applyFont="1" applyFill="1" applyBorder="1" applyAlignment="1">
      <alignment horizontal="right" vertical="center" wrapText="1"/>
    </xf>
    <xf numFmtId="3" fontId="6" fillId="7" borderId="10" xfId="0" applyNumberFormat="1" applyFont="1" applyFill="1" applyBorder="1" applyAlignment="1">
      <alignment horizontal="right" vertical="center"/>
    </xf>
    <xf numFmtId="3" fontId="7" fillId="11" borderId="9" xfId="0" applyNumberFormat="1" applyFont="1" applyFill="1" applyBorder="1" applyAlignment="1">
      <alignment horizontal="right" vertical="center"/>
    </xf>
    <xf numFmtId="3" fontId="6" fillId="6" borderId="10" xfId="0" applyNumberFormat="1" applyFont="1" applyFill="1" applyBorder="1" applyAlignment="1">
      <alignment horizontal="right" vertical="center" wrapText="1"/>
    </xf>
    <xf numFmtId="3" fontId="7" fillId="12" borderId="15" xfId="0" applyNumberFormat="1" applyFont="1" applyFill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13" fillId="4" borderId="9" xfId="0" applyNumberFormat="1" applyFont="1" applyFill="1" applyBorder="1" applyAlignment="1">
      <alignment horizontal="left" vertical="center" wrapText="1"/>
    </xf>
    <xf numFmtId="8" fontId="0" fillId="0" borderId="0" xfId="0" applyNumberFormat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left" vertical="center" wrapText="1"/>
    </xf>
    <xf numFmtId="1" fontId="7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3" fontId="8" fillId="0" borderId="13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left" vertical="center" wrapText="1"/>
    </xf>
    <xf numFmtId="3" fontId="9" fillId="0" borderId="11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left" vertical="center" wrapText="1"/>
    </xf>
    <xf numFmtId="3" fontId="13" fillId="6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13" fillId="6" borderId="9" xfId="0" applyNumberFormat="1" applyFont="1" applyFill="1" applyBorder="1" applyAlignment="1">
      <alignment horizontal="right" vertical="center" wrapText="1"/>
    </xf>
    <xf numFmtId="3" fontId="6" fillId="13" borderId="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 wrapText="1"/>
    </xf>
    <xf numFmtId="3" fontId="8" fillId="10" borderId="10" xfId="0" applyNumberFormat="1" applyFont="1" applyFill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 wrapText="1"/>
    </xf>
    <xf numFmtId="3" fontId="8" fillId="8" borderId="9" xfId="0" applyNumberFormat="1" applyFont="1" applyFill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3" fontId="7" fillId="12" borderId="12" xfId="0" applyNumberFormat="1" applyFont="1" applyFill="1" applyBorder="1" applyAlignment="1">
      <alignment horizontal="right" vertical="center" wrapText="1"/>
    </xf>
    <xf numFmtId="3" fontId="6" fillId="6" borderId="7" xfId="0" applyNumberFormat="1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vertical="center" wrapText="1"/>
    </xf>
    <xf numFmtId="1" fontId="8" fillId="0" borderId="9" xfId="0" applyNumberFormat="1" applyFont="1" applyBorder="1" applyAlignment="1">
      <alignment vertical="center" wrapText="1"/>
    </xf>
    <xf numFmtId="1" fontId="8" fillId="0" borderId="9" xfId="0" applyNumberFormat="1" applyFont="1" applyBorder="1" applyAlignment="1">
      <alignment horizontal="right" vertical="center" wrapText="1"/>
    </xf>
    <xf numFmtId="0" fontId="11" fillId="0" borderId="8" xfId="1" applyFont="1" applyBorder="1" applyAlignment="1">
      <alignment horizontal="center" vertical="center"/>
    </xf>
    <xf numFmtId="0" fontId="8" fillId="8" borderId="9" xfId="0" applyFont="1" applyFill="1" applyBorder="1" applyAlignment="1">
      <alignment vertical="center" wrapText="1"/>
    </xf>
    <xf numFmtId="3" fontId="8" fillId="8" borderId="9" xfId="0" applyNumberFormat="1" applyFont="1" applyFill="1" applyBorder="1" applyAlignment="1">
      <alignment vertical="center" wrapText="1"/>
    </xf>
    <xf numFmtId="3" fontId="8" fillId="0" borderId="9" xfId="0" applyNumberFormat="1" applyFont="1" applyBorder="1" applyAlignment="1">
      <alignment vertical="center" wrapText="1"/>
    </xf>
    <xf numFmtId="0" fontId="8" fillId="9" borderId="9" xfId="0" applyFont="1" applyFill="1" applyBorder="1" applyAlignment="1">
      <alignment vertical="center" wrapText="1"/>
    </xf>
    <xf numFmtId="3" fontId="8" fillId="0" borderId="9" xfId="0" applyNumberFormat="1" applyFont="1" applyBorder="1" applyAlignment="1">
      <alignment horizontal="left" vertical="center" wrapText="1"/>
    </xf>
    <xf numFmtId="3" fontId="6" fillId="4" borderId="13" xfId="1" applyNumberFormat="1" applyFont="1" applyFill="1" applyBorder="1" applyAlignment="1">
      <alignment horizontal="left" vertical="center" wrapText="1"/>
    </xf>
    <xf numFmtId="4" fontId="6" fillId="6" borderId="8" xfId="1" applyNumberFormat="1" applyFont="1" applyFill="1" applyBorder="1" applyAlignment="1">
      <alignment horizontal="right" vertical="center" wrapText="1"/>
    </xf>
    <xf numFmtId="4" fontId="6" fillId="4" borderId="8" xfId="1" applyNumberFormat="1" applyFont="1" applyFill="1" applyBorder="1" applyAlignment="1">
      <alignment horizontal="right" vertical="center"/>
    </xf>
    <xf numFmtId="3" fontId="6" fillId="4" borderId="8" xfId="0" applyNumberFormat="1" applyFont="1" applyFill="1" applyBorder="1" applyAlignment="1">
      <alignment horizontal="left" vertical="center" wrapText="1"/>
    </xf>
    <xf numFmtId="4" fontId="6" fillId="6" borderId="8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4" fontId="0" fillId="0" borderId="0" xfId="0" applyNumberFormat="1"/>
    <xf numFmtId="0" fontId="0" fillId="0" borderId="0" xfId="0"/>
  </cellXfs>
  <cellStyles count="6">
    <cellStyle name="Normal" xfId="0" builtinId="0"/>
    <cellStyle name="Normal 2" xfId="1" xr:uid="{72654B5B-36E4-4D66-B07D-2036D3F0BD0F}"/>
    <cellStyle name="Normal 3" xfId="2" xr:uid="{7319F89A-BA4C-4A97-9E5D-D4B877CD6ED0}"/>
    <cellStyle name="Normal 3 2" xfId="3" xr:uid="{0FDB2767-5476-4040-B74F-2920B527F3EE}"/>
    <cellStyle name="Normal 4" xfId="5" xr:uid="{0A2FCFCB-709F-48BE-B7C0-BF62A152F528}"/>
    <cellStyle name="Normal 5" xfId="4" xr:uid="{070D8445-66BF-40B9-BDB9-1C15C723B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rtorres\Configuraci&#243;n%20local\Archivos%20temporales%20de%20Internet\OLK3\Consejos%20comunales\Cifras%20soporte\Educaci&#243;n\COSTOS%20Y%20RECURSOS%20EDUCACION%20BASI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\Distribuciones\Conpes%202004\Consejos\Consejos%20comunales\Ejercicios%20Finales\Pr2201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REGI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UNCIONAM972000sh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s-jcasteblanco\Consejos%20Anticorrupci&#243;n\1_Elabora\Consejos%20Anticorrupci&#243;n\Doc%20Base\Adicionales\Transferencias_Sectores%20x%20Mpios%2094-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PREFCJ1\RESTO\SOCIAL\MODESTS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INISTERIO%20DE%20HACIENDA/Hojas%20de%20parametrizaci&#243;n/HVPARAMETRIZACION%202012/HVPARAMETRIZACION_MARZO_2012/Gastos_inversion_marzo20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ec2000go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soreria%201997%20Cierre%20ene2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OS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gob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4juli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gobie%20CHEQUE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PREFCJ1\CARBOCOL\MODCARB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PREFCJ1\CAFE\MODCAF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GDAL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Y FEC 2001"/>
      <sheetName val="COMPROMISOS Y PAGOS SGP 2002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.LEY21"/>
      <sheetName val="Hoja2"/>
      <sheetName val="ART.86 LEY 30-92"/>
      <sheetName val="JUNTA CENTRAL DE CONTADORES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-2000 Y 2001"/>
      <sheetName val="JUNTA CENT.CONTAD. 2000 Y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GOBLOCAL"/>
      <sheetName val="BDEMPLOCAL"/>
      <sheetName val="RESUMENLG"/>
      <sheetName val="RESUMENLE"/>
      <sheetName val="PRES NETO"/>
      <sheetName val="SUPUESTOS"/>
      <sheetName val="Resumen x Entidades"/>
      <sheetName val="DEUDA EXTERNA"/>
      <sheetName val="RESUMEN FMI"/>
      <sheetName val="FMI DEPARTAMENTOS"/>
      <sheetName val=" FMI MUNICIPIOS"/>
      <sheetName val="FMI FNR"/>
      <sheetName val="FMI EMPRESAS"/>
      <sheetName val="RESUMEN"/>
      <sheetName val="MUNICIPIOS"/>
      <sheetName val="DEPARTAM"/>
      <sheetName val="LOTERIAS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PIB"/>
      <sheetName val="SISTEMA GRAL.PART."/>
      <sheetName val="COMPARATIVO FMI-PF"/>
      <sheetName val="COMPARATIVO FMI-PF $MM"/>
      <sheetName val="FNR-PROYECCIONES MFMP"/>
      <sheetName val="ModDeuda"/>
      <sheetName val="RESUMEN CON PLAN"/>
      <sheetName val="TRANSFERENCIAS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IPM"/>
      <sheetName val="GASTOS"/>
      <sheetName val="fn version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LOTERIAS"/>
      <sheetName val="SUPUESTOS"/>
      <sheetName val="proyecINGRESOS99"/>
      <sheetName val="proyecINGRESOS99 (det)"/>
      <sheetName val="DATOS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-03 Mil Corr "/>
      <sheetName val="edu_sal_agua_milcte"/>
      <sheetName val="Educación"/>
      <sheetName val="Salud"/>
      <sheetName val="Hoja2"/>
      <sheetName val="Hoja3"/>
      <sheetName val="Agua"/>
      <sheetName val="94_03 Mil Corr "/>
      <sheetName val="CUA1-3"/>
      <sheetName val="BC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ía"/>
      <sheetName val="Atributos "/>
      <sheetName val="Gastos_Inversión_2011"/>
      <sheetName val="Dominios Variables"/>
      <sheetName val="Conceptos por ambito"/>
      <sheetName val="Ambitos de Aplicación"/>
      <sheetName val="Var. Cualitativas "/>
      <sheetName val="Var. Cuantitativas "/>
      <sheetName val="Formularios "/>
      <sheetName val="Tipos de deficiencia"/>
      <sheetName val="Mensajes "/>
      <sheetName val="Expresiones"/>
      <sheetName val="Hoja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RESUMEN"/>
      <sheetName val="EMBI"/>
      <sheetName val="Educa 94-01 miles corrientes"/>
    </sheetNames>
    <sheetDataSet>
      <sheetData sheetId="0" refreshError="1"/>
      <sheetData sheetId="1" refreshError="1">
        <row r="9">
          <cell r="B9" t="str">
            <v>Cuadro 2b</v>
          </cell>
        </row>
        <row r="10">
          <cell r="B10" t="str">
            <v xml:space="preserve">SECTOR PUBLICO NO FINANCIERO </v>
          </cell>
        </row>
        <row r="12">
          <cell r="B12" t="str">
            <v>(MILLONES DE PESOS)</v>
          </cell>
        </row>
        <row r="13">
          <cell r="C13" t="str">
            <v>ESCENARIO CON AJUSTES</v>
          </cell>
          <cell r="H13" t="str">
            <v xml:space="preserve">  </v>
          </cell>
        </row>
        <row r="14">
          <cell r="B14" t="str">
            <v>GOBIERNO NACIONAL</v>
          </cell>
        </row>
        <row r="15">
          <cell r="Y15">
            <v>36504.734179629631</v>
          </cell>
        </row>
        <row r="17">
          <cell r="W17" t="str">
            <v>PORCENTAJE DEL PIB</v>
          </cell>
        </row>
        <row r="18">
          <cell r="E18" t="str">
            <v>CONCEPTOS</v>
          </cell>
          <cell r="H18" t="str">
            <v xml:space="preserve">        1993</v>
          </cell>
          <cell r="I18" t="str">
            <v xml:space="preserve">        1994</v>
          </cell>
          <cell r="J18" t="str">
            <v xml:space="preserve">        1995</v>
          </cell>
          <cell r="K18" t="str">
            <v xml:space="preserve">        1996</v>
          </cell>
          <cell r="L18" t="str">
            <v xml:space="preserve">        1997</v>
          </cell>
          <cell r="M18" t="str">
            <v xml:space="preserve">        1998</v>
          </cell>
          <cell r="N18" t="str">
            <v xml:space="preserve">        1999</v>
          </cell>
          <cell r="O18" t="str">
            <v xml:space="preserve">        2000</v>
          </cell>
          <cell r="P18">
            <v>2001</v>
          </cell>
          <cell r="Q18">
            <v>2002</v>
          </cell>
          <cell r="R18">
            <v>2003</v>
          </cell>
          <cell r="S18">
            <v>2004</v>
          </cell>
          <cell r="T18">
            <v>2005</v>
          </cell>
          <cell r="U18" t="str">
            <v xml:space="preserve">        1993</v>
          </cell>
          <cell r="V18" t="str">
            <v xml:space="preserve">        1994</v>
          </cell>
          <cell r="W18" t="str">
            <v xml:space="preserve">        1995</v>
          </cell>
          <cell r="X18" t="str">
            <v xml:space="preserve">        1996</v>
          </cell>
          <cell r="Y18" t="str">
            <v xml:space="preserve">        1997</v>
          </cell>
          <cell r="Z18" t="str">
            <v xml:space="preserve">        1998</v>
          </cell>
          <cell r="AA18" t="str">
            <v xml:space="preserve">        1999</v>
          </cell>
          <cell r="AB18" t="str">
            <v xml:space="preserve">        2000</v>
          </cell>
        </row>
        <row r="21">
          <cell r="C21" t="str">
            <v xml:space="preserve"> 1.</v>
          </cell>
          <cell r="D21" t="str">
            <v xml:space="preserve"> INGRESOS TOTALES</v>
          </cell>
          <cell r="H21">
            <v>5907600.3079954172</v>
          </cell>
          <cell r="I21">
            <v>7700800</v>
          </cell>
          <cell r="J21">
            <v>9523699.209999999</v>
          </cell>
          <cell r="K21">
            <v>12048768</v>
          </cell>
          <cell r="L21">
            <v>15287795.690864535</v>
          </cell>
          <cell r="M21">
            <v>16883418</v>
          </cell>
          <cell r="N21">
            <v>20104461</v>
          </cell>
          <cell r="O21">
            <v>22954281.374545835</v>
          </cell>
          <cell r="P21">
            <v>26884218.527028114</v>
          </cell>
          <cell r="Q21">
            <v>30400205.534018699</v>
          </cell>
          <cell r="R21">
            <v>33447283.291050017</v>
          </cell>
          <cell r="S21">
            <v>36346372.138895892</v>
          </cell>
          <cell r="T21">
            <v>40860117.549001813</v>
          </cell>
          <cell r="U21">
            <v>13.45751052104413</v>
          </cell>
          <cell r="V21">
            <v>13.281296754577992</v>
          </cell>
          <cell r="W21">
            <v>12.955499297505174</v>
          </cell>
          <cell r="X21">
            <v>13.458728036460998</v>
          </cell>
          <cell r="Y21">
            <v>12.314731967955858</v>
          </cell>
          <cell r="Z21">
            <v>11.844430210932694</v>
          </cell>
          <cell r="AA21">
            <v>13.100613585202014</v>
          </cell>
          <cell r="AB21">
            <v>13.025585863029439</v>
          </cell>
        </row>
        <row r="22">
          <cell r="D22" t="str">
            <v xml:space="preserve"> 1.1.</v>
          </cell>
          <cell r="E22" t="str">
            <v>INGRESOS CORRIENTES</v>
          </cell>
          <cell r="H22">
            <v>5263700.6850998439</v>
          </cell>
          <cell r="I22">
            <v>6861486</v>
          </cell>
          <cell r="J22">
            <v>8461545.209999999</v>
          </cell>
          <cell r="K22">
            <v>10503503</v>
          </cell>
          <cell r="L22">
            <v>13687699.342834629</v>
          </cell>
          <cell r="M22">
            <v>15006976</v>
          </cell>
          <cell r="N22">
            <v>16400237</v>
          </cell>
          <cell r="O22">
            <v>20121494.774545837</v>
          </cell>
          <cell r="P22">
            <v>23540534.267028112</v>
          </cell>
          <cell r="Q22">
            <v>26701514.8384187</v>
          </cell>
          <cell r="R22">
            <v>29623705.342883013</v>
          </cell>
          <cell r="S22">
            <v>32256610.720940348</v>
          </cell>
          <cell r="T22">
            <v>36473628.937412955</v>
          </cell>
          <cell r="U22">
            <v>11.990707504955546</v>
          </cell>
          <cell r="V22">
            <v>11.833761653773937</v>
          </cell>
          <cell r="W22">
            <v>11.510605344282316</v>
          </cell>
          <cell r="X22">
            <v>11.732634432595283</v>
          </cell>
          <cell r="Y22">
            <v>11.025811181248315</v>
          </cell>
          <cell r="Z22">
            <v>10.528026961669838</v>
          </cell>
          <cell r="AA22">
            <v>10.686840479967742</v>
          </cell>
          <cell r="AB22">
            <v>11.418099029185171</v>
          </cell>
        </row>
        <row r="23">
          <cell r="E23" t="str">
            <v xml:space="preserve">  1.1.1.</v>
          </cell>
          <cell r="F23" t="str">
            <v>TRIBUTARIOS</v>
          </cell>
          <cell r="H23">
            <v>5051354.6850998439</v>
          </cell>
          <cell r="I23">
            <v>6731364</v>
          </cell>
          <cell r="J23">
            <v>8229679.2799999993</v>
          </cell>
          <cell r="K23">
            <v>10171715</v>
          </cell>
          <cell r="L23">
            <v>13148299.554000001</v>
          </cell>
          <cell r="M23">
            <v>14825238</v>
          </cell>
          <cell r="N23">
            <v>16128233</v>
          </cell>
          <cell r="O23">
            <v>19382413.840017654</v>
          </cell>
          <cell r="P23">
            <v>23059998.070563033</v>
          </cell>
          <cell r="Q23">
            <v>26545378.694288172</v>
          </cell>
          <cell r="R23">
            <v>29431895.680207804</v>
          </cell>
          <cell r="S23">
            <v>32037180.466513693</v>
          </cell>
          <cell r="T23">
            <v>36222600.726463035</v>
          </cell>
          <cell r="U23">
            <v>11.506983424090755</v>
          </cell>
          <cell r="V23">
            <v>11.60934485340265</v>
          </cell>
          <cell r="W23">
            <v>11.195188107031038</v>
          </cell>
          <cell r="X23">
            <v>11.362020237205238</v>
          </cell>
          <cell r="Y23">
            <v>10.591310095716423</v>
          </cell>
          <cell r="Z23">
            <v>10.400530085286485</v>
          </cell>
          <cell r="AA23">
            <v>10.509595275650685</v>
          </cell>
          <cell r="AB23">
            <v>10.998701792768076</v>
          </cell>
        </row>
        <row r="24">
          <cell r="F24" t="str">
            <v>Renta</v>
          </cell>
          <cell r="H24">
            <v>2053778</v>
          </cell>
          <cell r="I24">
            <v>2726730</v>
          </cell>
          <cell r="J24">
            <v>3257473</v>
          </cell>
          <cell r="K24">
            <v>3637291</v>
          </cell>
          <cell r="L24">
            <v>5081160.7374290004</v>
          </cell>
          <cell r="M24">
            <v>5764752</v>
          </cell>
          <cell r="N24">
            <v>6035064</v>
          </cell>
          <cell r="O24">
            <v>6761800</v>
          </cell>
          <cell r="P24">
            <v>7864403.8464191798</v>
          </cell>
          <cell r="Q24">
            <v>9076043.5092593804</v>
          </cell>
          <cell r="R24">
            <v>10943170.717495337</v>
          </cell>
          <cell r="S24">
            <v>12377808.872159338</v>
          </cell>
          <cell r="T24">
            <v>14011512.910577733</v>
          </cell>
          <cell r="U24">
            <v>4.6785052478046572</v>
          </cell>
          <cell r="V24">
            <v>4.7026945641505362</v>
          </cell>
          <cell r="W24">
            <v>4.4312811894383719</v>
          </cell>
          <cell r="X24">
            <v>4.0629307791856615</v>
          </cell>
          <cell r="Y24">
            <v>4.0930120883896057</v>
          </cell>
          <cell r="Z24">
            <v>4.044216801795387</v>
          </cell>
          <cell r="AA24">
            <v>3.9326118430115393</v>
          </cell>
          <cell r="AB24">
            <v>3.8370361089282898</v>
          </cell>
        </row>
        <row r="25">
          <cell r="F25" t="str">
            <v>Ventas internas</v>
          </cell>
          <cell r="H25">
            <v>1270304</v>
          </cell>
          <cell r="I25">
            <v>1688410</v>
          </cell>
          <cell r="J25">
            <v>2064330</v>
          </cell>
          <cell r="K25">
            <v>2804742</v>
          </cell>
          <cell r="L25">
            <v>3829700</v>
          </cell>
          <cell r="M25">
            <v>4037970</v>
          </cell>
          <cell r="N25">
            <v>3993819</v>
          </cell>
          <cell r="O25">
            <v>5222366.5599999996</v>
          </cell>
          <cell r="P25">
            <v>6360920.4053122215</v>
          </cell>
          <cell r="Q25">
            <v>7480264.3391452357</v>
          </cell>
          <cell r="R25">
            <v>8614424.9488249905</v>
          </cell>
          <cell r="S25">
            <v>9854902.0121063925</v>
          </cell>
          <cell r="T25">
            <v>11274007.752722001</v>
          </cell>
          <cell r="U25">
            <v>2.8937518710918355</v>
          </cell>
          <cell r="V25">
            <v>2.91194087022089</v>
          </cell>
          <cell r="W25">
            <v>2.8081972430142361</v>
          </cell>
          <cell r="X25">
            <v>3.1329559827560542</v>
          </cell>
          <cell r="Y25">
            <v>3.084926693902823</v>
          </cell>
          <cell r="Z25">
            <v>2.8328063582172689</v>
          </cell>
          <cell r="AA25">
            <v>2.6024810835882608</v>
          </cell>
          <cell r="AB25">
            <v>2.963472605634538</v>
          </cell>
        </row>
        <row r="26">
          <cell r="F26" t="str">
            <v>Ventas externas</v>
          </cell>
          <cell r="H26">
            <v>811677</v>
          </cell>
          <cell r="I26">
            <v>1083655</v>
          </cell>
          <cell r="J26">
            <v>1412000.57</v>
          </cell>
          <cell r="K26">
            <v>1378928.75</v>
          </cell>
          <cell r="L26">
            <v>2006900</v>
          </cell>
          <cell r="M26">
            <v>2368507</v>
          </cell>
          <cell r="N26">
            <v>1867124</v>
          </cell>
          <cell r="O26">
            <v>2764967</v>
          </cell>
          <cell r="P26">
            <v>2810127.8624632023</v>
          </cell>
          <cell r="Q26">
            <v>3237569.8594494509</v>
          </cell>
          <cell r="R26">
            <v>3969400.4033376002</v>
          </cell>
          <cell r="S26">
            <v>4429317.2790943999</v>
          </cell>
          <cell r="T26">
            <v>4905586.9443504</v>
          </cell>
          <cell r="U26">
            <v>1.8489997964835252</v>
          </cell>
          <cell r="V26">
            <v>1.8689413612328867</v>
          </cell>
          <cell r="W26">
            <v>1.9208053498270774</v>
          </cell>
          <cell r="X26">
            <v>1.5402925035909993</v>
          </cell>
          <cell r="Y26">
            <v>1.6166121059074015</v>
          </cell>
          <cell r="Z26">
            <v>1.6616076120134893</v>
          </cell>
          <cell r="AA26">
            <v>1.2166687801108782</v>
          </cell>
          <cell r="AB26">
            <v>1.5690020732637948</v>
          </cell>
        </row>
        <row r="27">
          <cell r="F27" t="str">
            <v>Aduanas</v>
          </cell>
          <cell r="H27">
            <v>508123</v>
          </cell>
          <cell r="I27">
            <v>718041</v>
          </cell>
          <cell r="J27">
            <v>868730.35</v>
          </cell>
          <cell r="K27">
            <v>912710</v>
          </cell>
          <cell r="L27">
            <v>1240900</v>
          </cell>
          <cell r="M27">
            <v>1646641</v>
          </cell>
          <cell r="N27">
            <v>1360239</v>
          </cell>
          <cell r="O27">
            <v>2110784</v>
          </cell>
          <cell r="P27">
            <v>2253717.4192327252</v>
          </cell>
          <cell r="Q27">
            <v>2597327.7729860581</v>
          </cell>
          <cell r="R27">
            <v>2416436.9338500001</v>
          </cell>
          <cell r="S27">
            <v>2696418.7981499997</v>
          </cell>
          <cell r="T27">
            <v>2986355.6885249997</v>
          </cell>
          <cell r="U27">
            <v>1.1575039376360279</v>
          </cell>
          <cell r="V27">
            <v>1.2383798570218596</v>
          </cell>
          <cell r="W27">
            <v>1.1817714095095224</v>
          </cell>
          <cell r="X27">
            <v>1.0195163245037433</v>
          </cell>
          <cell r="Y27">
            <v>0.99957843550774539</v>
          </cell>
          <cell r="Z27">
            <v>1.1551881501103878</v>
          </cell>
          <cell r="AA27">
            <v>0.88636872794160482</v>
          </cell>
          <cell r="AB27">
            <v>1.197780831457318</v>
          </cell>
        </row>
        <row r="28">
          <cell r="F28" t="str">
            <v>Gasolina</v>
          </cell>
          <cell r="H28">
            <v>319997.68509984389</v>
          </cell>
          <cell r="I28">
            <v>405857</v>
          </cell>
          <cell r="J28">
            <v>465782.39</v>
          </cell>
          <cell r="K28">
            <v>637180.5</v>
          </cell>
          <cell r="L28">
            <v>636400</v>
          </cell>
          <cell r="M28">
            <v>641768</v>
          </cell>
          <cell r="N28">
            <v>799292</v>
          </cell>
          <cell r="O28">
            <v>939040.28001765453</v>
          </cell>
          <cell r="P28">
            <v>1310298</v>
          </cell>
          <cell r="Q28">
            <v>1512491</v>
          </cell>
          <cell r="R28">
            <v>1700369.0592616</v>
          </cell>
          <cell r="S28">
            <v>1948541.6215686558</v>
          </cell>
          <cell r="T28">
            <v>2209797.9160182984</v>
          </cell>
          <cell r="U28">
            <v>0.72895456520858726</v>
          </cell>
          <cell r="V28">
            <v>0.6999671796336433</v>
          </cell>
          <cell r="W28">
            <v>0.63362389900964566</v>
          </cell>
          <cell r="X28">
            <v>0.71174406044138594</v>
          </cell>
          <cell r="Y28">
            <v>0.51263737316232505</v>
          </cell>
          <cell r="Z28">
            <v>0.45022733474998089</v>
          </cell>
          <cell r="AA28">
            <v>0.52084040620354299</v>
          </cell>
          <cell r="AB28">
            <v>0.53286572542309341</v>
          </cell>
        </row>
        <row r="29">
          <cell r="F29" t="str">
            <v>Resto</v>
          </cell>
          <cell r="H29">
            <v>87475</v>
          </cell>
          <cell r="I29">
            <v>108671</v>
          </cell>
          <cell r="J29">
            <v>161362.96999999997</v>
          </cell>
          <cell r="K29">
            <v>171960</v>
          </cell>
          <cell r="L29">
            <v>278838.596571</v>
          </cell>
          <cell r="M29">
            <v>365600</v>
          </cell>
          <cell r="N29">
            <v>1185151</v>
          </cell>
          <cell r="O29">
            <v>1583456</v>
          </cell>
          <cell r="P29">
            <v>1405162.5371357051</v>
          </cell>
          <cell r="Q29">
            <v>1587485.2134480462</v>
          </cell>
          <cell r="R29">
            <v>1213186.6174382728</v>
          </cell>
          <cell r="S29">
            <v>730191.88343491009</v>
          </cell>
          <cell r="T29">
            <v>835339.51426960295</v>
          </cell>
          <cell r="U29">
            <v>0.19926800586612206</v>
          </cell>
          <cell r="V29">
            <v>0.18742102114283515</v>
          </cell>
          <cell r="W29">
            <v>0.21950901623218616</v>
          </cell>
          <cell r="X29">
            <v>0.19208294766318293</v>
          </cell>
          <cell r="Y29">
            <v>0.22461201395730163</v>
          </cell>
          <cell r="Z29">
            <v>0.25648382839997164</v>
          </cell>
          <cell r="AA29">
            <v>0.77227662512890816</v>
          </cell>
          <cell r="AB29">
            <v>0.89854444806104217</v>
          </cell>
        </row>
        <row r="30">
          <cell r="F30" t="str">
            <v>Reforma y Racionalización Tributarias</v>
          </cell>
          <cell r="K30">
            <v>628902.75</v>
          </cell>
          <cell r="L30">
            <v>74400.22</v>
          </cell>
          <cell r="M30">
            <v>0</v>
          </cell>
          <cell r="N30">
            <v>887544</v>
          </cell>
          <cell r="O30">
            <v>0</v>
          </cell>
          <cell r="P30">
            <v>1055368</v>
          </cell>
          <cell r="Q30">
            <v>1054197</v>
          </cell>
          <cell r="R30">
            <v>574907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0.70249763906421159</v>
          </cell>
          <cell r="Y30">
            <v>5.9931384889219175E-2</v>
          </cell>
          <cell r="Z30">
            <v>0</v>
          </cell>
          <cell r="AA30">
            <v>0.57834780966595112</v>
          </cell>
          <cell r="AB30">
            <v>0</v>
          </cell>
        </row>
        <row r="31">
          <cell r="E31" t="str">
            <v xml:space="preserve">  1.1.2.</v>
          </cell>
          <cell r="F31" t="str">
            <v>NO TRIBUTARIOS</v>
          </cell>
          <cell r="H31">
            <v>212346</v>
          </cell>
          <cell r="I31">
            <v>130122</v>
          </cell>
          <cell r="J31">
            <v>231865.93</v>
          </cell>
          <cell r="K31">
            <v>331788</v>
          </cell>
          <cell r="L31">
            <v>539399.78883462772</v>
          </cell>
          <cell r="M31">
            <v>181738</v>
          </cell>
          <cell r="N31">
            <v>272004</v>
          </cell>
          <cell r="O31">
            <v>739080.93452818377</v>
          </cell>
          <cell r="P31">
            <v>480536.19646507886</v>
          </cell>
          <cell r="Q31">
            <v>156136.14413052661</v>
          </cell>
          <cell r="R31">
            <v>191809.66267521112</v>
          </cell>
          <cell r="S31">
            <v>219430.25442665338</v>
          </cell>
          <cell r="T31">
            <v>251028.21094991729</v>
          </cell>
          <cell r="U31">
            <v>0.48372408086479063</v>
          </cell>
          <cell r="V31">
            <v>0.22441680037128575</v>
          </cell>
          <cell r="W31">
            <v>0.31541723725127863</v>
          </cell>
          <cell r="X31">
            <v>0.37061419539004498</v>
          </cell>
          <cell r="Y31">
            <v>0.43450108553189259</v>
          </cell>
          <cell r="Z31">
            <v>0.12749687638335352</v>
          </cell>
          <cell r="AA31">
            <v>0.17724520431705626</v>
          </cell>
          <cell r="AB31">
            <v>0.41939723641709403</v>
          </cell>
        </row>
        <row r="32">
          <cell r="F32" t="str">
            <v>Contribución hidrocarburos</v>
          </cell>
          <cell r="H32">
            <v>92000</v>
          </cell>
          <cell r="I32">
            <v>115700</v>
          </cell>
          <cell r="J32">
            <v>172307.49</v>
          </cell>
          <cell r="K32">
            <v>267843</v>
          </cell>
          <cell r="L32">
            <v>278800</v>
          </cell>
          <cell r="M32">
            <v>41269</v>
          </cell>
          <cell r="N32">
            <v>14000</v>
          </cell>
          <cell r="O32">
            <v>58186.551473012805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0.20957595358311781</v>
          </cell>
          <cell r="V32">
            <v>0.19954368825377539</v>
          </cell>
          <cell r="W32">
            <v>0.23439731940566821</v>
          </cell>
          <cell r="X32">
            <v>0.29918628140817577</v>
          </cell>
          <cell r="Y32">
            <v>0.22458092337783822</v>
          </cell>
          <cell r="Z32">
            <v>2.8951945060827218E-2</v>
          </cell>
          <cell r="AA32">
            <v>9.1227807695430495E-3</v>
          </cell>
          <cell r="AB32">
            <v>3.3018412117478295E-2</v>
          </cell>
        </row>
        <row r="33">
          <cell r="F33" t="str">
            <v xml:space="preserve">Resto </v>
          </cell>
          <cell r="H33">
            <v>120346</v>
          </cell>
          <cell r="I33">
            <v>14422</v>
          </cell>
          <cell r="J33">
            <v>59558.44</v>
          </cell>
          <cell r="K33">
            <v>63945</v>
          </cell>
          <cell r="L33">
            <v>260599.78883462772</v>
          </cell>
          <cell r="M33">
            <v>140469</v>
          </cell>
          <cell r="N33">
            <v>258004</v>
          </cell>
          <cell r="O33">
            <v>680894.383055171</v>
          </cell>
          <cell r="P33">
            <v>480536.19646507886</v>
          </cell>
          <cell r="Q33">
            <v>156136.14413052661</v>
          </cell>
          <cell r="R33">
            <v>191809.66267521112</v>
          </cell>
          <cell r="S33">
            <v>219430.25442665338</v>
          </cell>
          <cell r="T33">
            <v>251028.21094991729</v>
          </cell>
          <cell r="U33">
            <v>0.27414812728167276</v>
          </cell>
          <cell r="V33">
            <v>2.4873112117510362E-2</v>
          </cell>
          <cell r="W33">
            <v>8.1019917845610356E-2</v>
          </cell>
          <cell r="X33">
            <v>7.1427913981869234E-2</v>
          </cell>
          <cell r="Y33">
            <v>0.20992016215405432</v>
          </cell>
          <cell r="Z33">
            <v>9.85449313225263E-2</v>
          </cell>
          <cell r="AA33">
            <v>0.16812242354751319</v>
          </cell>
          <cell r="AB33">
            <v>0.38637882429961579</v>
          </cell>
        </row>
        <row r="34">
          <cell r="D34" t="str">
            <v xml:space="preserve"> 1.2.</v>
          </cell>
          <cell r="E34" t="str">
            <v>CONTRIBUCIONES PARAFISCALES</v>
          </cell>
          <cell r="H34">
            <v>81799.62289557296</v>
          </cell>
          <cell r="I34">
            <v>219100</v>
          </cell>
          <cell r="J34">
            <v>259554</v>
          </cell>
          <cell r="U34">
            <v>0.18633949968564281</v>
          </cell>
          <cell r="V34">
            <v>0.37787400256181675</v>
          </cell>
          <cell r="W34">
            <v>0.35308251452690081</v>
          </cell>
        </row>
        <row r="35">
          <cell r="D35" t="str">
            <v xml:space="preserve"> 1.3.</v>
          </cell>
          <cell r="E35" t="str">
            <v>FONDOS ESPECIALES</v>
          </cell>
          <cell r="K35">
            <v>400315</v>
          </cell>
          <cell r="L35">
            <v>382093.34802990541</v>
          </cell>
          <cell r="M35">
            <v>386363</v>
          </cell>
          <cell r="N35">
            <v>539961</v>
          </cell>
          <cell r="O35">
            <v>604451</v>
          </cell>
          <cell r="P35">
            <v>758201</v>
          </cell>
          <cell r="Q35">
            <v>856056</v>
          </cell>
          <cell r="R35">
            <v>1059783.7867870014</v>
          </cell>
          <cell r="S35">
            <v>1202635.0115191403</v>
          </cell>
          <cell r="T35">
            <v>1367601.312581595</v>
          </cell>
          <cell r="U35">
            <v>0</v>
          </cell>
          <cell r="V35">
            <v>0</v>
          </cell>
          <cell r="W35">
            <v>0</v>
          </cell>
          <cell r="X35">
            <v>0.44716030003365359</v>
          </cell>
          <cell r="Y35">
            <v>0.30778650257204399</v>
          </cell>
          <cell r="Z35">
            <v>0.27104994910311336</v>
          </cell>
          <cell r="AA35">
            <v>0.35185327336451672</v>
          </cell>
          <cell r="AB35">
            <v>0.34300043081395692</v>
          </cell>
        </row>
        <row r="36">
          <cell r="D36" t="str">
            <v xml:space="preserve"> 1.4.</v>
          </cell>
          <cell r="E36" t="str">
            <v>OTROS DE CAPITAL</v>
          </cell>
          <cell r="H36">
            <v>562100</v>
          </cell>
          <cell r="I36">
            <v>620214</v>
          </cell>
          <cell r="J36">
            <v>802600</v>
          </cell>
          <cell r="K36">
            <v>1144950</v>
          </cell>
          <cell r="L36">
            <v>1218003</v>
          </cell>
          <cell r="M36">
            <v>1490079</v>
          </cell>
          <cell r="N36">
            <v>3164263</v>
          </cell>
          <cell r="O36">
            <v>2228335.5999999996</v>
          </cell>
          <cell r="P36">
            <v>2585483.2600000012</v>
          </cell>
          <cell r="Q36">
            <v>2842634.6956000007</v>
          </cell>
          <cell r="R36">
            <v>2763794.1613799995</v>
          </cell>
          <cell r="S36">
            <v>2887126.4064364014</v>
          </cell>
          <cell r="T36">
            <v>3018887.299007263</v>
          </cell>
          <cell r="U36">
            <v>1.2804635164029405</v>
          </cell>
          <cell r="V36">
            <v>1.0696610982422392</v>
          </cell>
          <cell r="W36">
            <v>1.0918114386959576</v>
          </cell>
          <cell r="X36">
            <v>1.2789333038320616</v>
          </cell>
          <cell r="Y36">
            <v>0.98113428413549886</v>
          </cell>
          <cell r="Z36">
            <v>1.0453533001597413</v>
          </cell>
          <cell r="AA36">
            <v>2.0619198318697571</v>
          </cell>
          <cell r="AB36">
            <v>1.2644864030303153</v>
          </cell>
        </row>
        <row r="37">
          <cell r="E37" t="str">
            <v>Rendimientos financieros</v>
          </cell>
          <cell r="H37">
            <v>121900</v>
          </cell>
          <cell r="I37">
            <v>125100</v>
          </cell>
          <cell r="J37">
            <v>141300</v>
          </cell>
          <cell r="K37">
            <v>293738</v>
          </cell>
          <cell r="L37">
            <v>318811.99</v>
          </cell>
          <cell r="M37">
            <v>291800</v>
          </cell>
          <cell r="N37">
            <v>320558</v>
          </cell>
          <cell r="O37">
            <v>494497</v>
          </cell>
          <cell r="P37">
            <v>559493</v>
          </cell>
          <cell r="Q37">
            <v>626156</v>
          </cell>
          <cell r="R37">
            <v>657463.80000000005</v>
          </cell>
          <cell r="S37">
            <v>683762.35200000007</v>
          </cell>
          <cell r="T37">
            <v>711112.84608000005</v>
          </cell>
          <cell r="U37">
            <v>0.27768813849763108</v>
          </cell>
          <cell r="V37">
            <v>0.2157555350090519</v>
          </cell>
          <cell r="W37">
            <v>0.19221649176144878</v>
          </cell>
          <cell r="X37">
            <v>0.3281115426883463</v>
          </cell>
          <cell r="Y37">
            <v>0.25681166104062458</v>
          </cell>
          <cell r="Z37">
            <v>0.2047100140238286</v>
          </cell>
          <cell r="AA37">
            <v>0.20888431128022719</v>
          </cell>
          <cell r="AB37">
            <v>0.28060617657379883</v>
          </cell>
        </row>
        <row r="38">
          <cell r="E38" t="str">
            <v>Excedentes financieros</v>
          </cell>
          <cell r="H38">
            <v>154960</v>
          </cell>
          <cell r="I38">
            <v>220000</v>
          </cell>
          <cell r="J38">
            <v>428800</v>
          </cell>
          <cell r="K38">
            <v>550000</v>
          </cell>
          <cell r="L38">
            <v>635803</v>
          </cell>
          <cell r="M38">
            <v>712766</v>
          </cell>
          <cell r="N38">
            <v>2645009</v>
          </cell>
          <cell r="O38">
            <v>1515273.0000000002</v>
          </cell>
          <cell r="P38">
            <v>1779006.8400000003</v>
          </cell>
          <cell r="Q38">
            <v>1940644.1904000002</v>
          </cell>
          <cell r="R38">
            <v>1816704.1309200004</v>
          </cell>
          <cell r="S38">
            <v>1902152.7747580006</v>
          </cell>
          <cell r="T38">
            <v>1994514.7220617256</v>
          </cell>
          <cell r="U38">
            <v>0.35299880181782534</v>
          </cell>
          <cell r="V38">
            <v>0.37942620065540705</v>
          </cell>
          <cell r="W38">
            <v>0.58331515688116953</v>
          </cell>
          <cell r="X38">
            <v>0.61436160278408125</v>
          </cell>
          <cell r="Y38">
            <v>0.51215647355236615</v>
          </cell>
          <cell r="Z38">
            <v>0.50003542788111111</v>
          </cell>
          <cell r="AA38">
            <v>1.7235598028905921</v>
          </cell>
          <cell r="AB38">
            <v>0.85985347331836159</v>
          </cell>
        </row>
        <row r="39">
          <cell r="F39" t="str">
            <v>Ecopetrol</v>
          </cell>
          <cell r="H39">
            <v>110000</v>
          </cell>
          <cell r="I39">
            <v>139000</v>
          </cell>
          <cell r="J39">
            <v>194020</v>
          </cell>
          <cell r="K39">
            <v>226224</v>
          </cell>
          <cell r="L39">
            <v>223000</v>
          </cell>
          <cell r="M39">
            <v>279000</v>
          </cell>
          <cell r="N39">
            <v>279000</v>
          </cell>
          <cell r="O39">
            <v>674000</v>
          </cell>
          <cell r="P39">
            <v>311674</v>
          </cell>
          <cell r="Q39">
            <v>340633.9</v>
          </cell>
          <cell r="R39">
            <v>136800</v>
          </cell>
          <cell r="S39">
            <v>156499.25380120002</v>
          </cell>
          <cell r="T39">
            <v>179035.06026665284</v>
          </cell>
          <cell r="U39">
            <v>0.25057994450155385</v>
          </cell>
          <cell r="V39">
            <v>0.23972837223227988</v>
          </cell>
          <cell r="W39">
            <v>0.26393378437053289</v>
          </cell>
          <cell r="X39">
            <v>0.25269698041495636</v>
          </cell>
          <cell r="Y39">
            <v>0.17963251762287635</v>
          </cell>
          <cell r="Z39">
            <v>0.19573027386102868</v>
          </cell>
          <cell r="AA39">
            <v>0.18180398819303648</v>
          </cell>
          <cell r="AB39">
            <v>0.38246655290272824</v>
          </cell>
        </row>
        <row r="40">
          <cell r="F40" t="str">
            <v>Resto</v>
          </cell>
          <cell r="H40">
            <v>44960</v>
          </cell>
          <cell r="I40">
            <v>81000</v>
          </cell>
          <cell r="J40">
            <v>234780</v>
          </cell>
          <cell r="K40">
            <v>323776</v>
          </cell>
          <cell r="L40">
            <v>412803</v>
          </cell>
          <cell r="M40">
            <v>433766</v>
          </cell>
          <cell r="N40">
            <v>2366009</v>
          </cell>
          <cell r="O40">
            <v>841273.00000000023</v>
          </cell>
          <cell r="P40">
            <v>1467332.8400000003</v>
          </cell>
          <cell r="Q40">
            <v>1600010.2904000003</v>
          </cell>
          <cell r="R40">
            <v>1679904.1309200004</v>
          </cell>
          <cell r="S40">
            <v>1745653.5209568006</v>
          </cell>
          <cell r="T40">
            <v>1815479.6617950727</v>
          </cell>
          <cell r="U40">
            <v>0.10241885731627148</v>
          </cell>
          <cell r="V40">
            <v>0.13969782842312711</v>
          </cell>
          <cell r="W40">
            <v>0.31938137251063659</v>
          </cell>
          <cell r="X40">
            <v>0.36166462236912489</v>
          </cell>
          <cell r="Y40">
            <v>0.3325239559294898</v>
          </cell>
          <cell r="Z40">
            <v>0.30430515402008235</v>
          </cell>
          <cell r="AA40">
            <v>1.5417558146975556</v>
          </cell>
          <cell r="AB40">
            <v>0.47738692041563341</v>
          </cell>
        </row>
        <row r="41">
          <cell r="E41" t="str">
            <v>Recuperación de cartera</v>
          </cell>
          <cell r="H41">
            <v>66700</v>
          </cell>
          <cell r="I41">
            <v>55200</v>
          </cell>
          <cell r="J41">
            <v>5900</v>
          </cell>
          <cell r="K41">
            <v>8100</v>
          </cell>
          <cell r="L41">
            <v>75800</v>
          </cell>
          <cell r="M41">
            <v>75100</v>
          </cell>
          <cell r="N41">
            <v>3481</v>
          </cell>
          <cell r="O41">
            <v>3829.1000000000004</v>
          </cell>
          <cell r="P41">
            <v>4332</v>
          </cell>
          <cell r="Q41">
            <v>4887</v>
          </cell>
          <cell r="R41">
            <v>5131.3500000000004</v>
          </cell>
          <cell r="S41">
            <v>5336.6040000000003</v>
          </cell>
          <cell r="T41">
            <v>5550.0681600000007</v>
          </cell>
          <cell r="U41">
            <v>0.1519425663477604</v>
          </cell>
          <cell r="V41">
            <v>9.5201483073538498E-2</v>
          </cell>
          <cell r="W41">
            <v>8.0260247798481822E-3</v>
          </cell>
          <cell r="X41">
            <v>9.0478708773655617E-3</v>
          </cell>
          <cell r="Y41">
            <v>6.1058945452080841E-2</v>
          </cell>
          <cell r="Z41">
            <v>5.2685819236427442E-2</v>
          </cell>
          <cell r="AA41">
            <v>2.2683142756270967E-3</v>
          </cell>
          <cell r="AB41">
            <v>2.1728526375665233E-3</v>
          </cell>
        </row>
        <row r="42">
          <cell r="E42" t="str">
            <v>Reintegros y recursos no apropiados</v>
          </cell>
          <cell r="H42">
            <v>78400</v>
          </cell>
          <cell r="I42">
            <v>171400</v>
          </cell>
          <cell r="J42">
            <v>226600</v>
          </cell>
          <cell r="K42">
            <v>192000</v>
          </cell>
          <cell r="L42">
            <v>83188.009999999995</v>
          </cell>
          <cell r="M42">
            <v>199903</v>
          </cell>
          <cell r="N42">
            <v>190017</v>
          </cell>
          <cell r="O42">
            <v>209018.7</v>
          </cell>
          <cell r="P42">
            <v>236476.19600000003</v>
          </cell>
          <cell r="Q42">
            <v>264401.76776000008</v>
          </cell>
          <cell r="R42">
            <v>277621.85614800011</v>
          </cell>
          <cell r="S42">
            <v>288726.73039392009</v>
          </cell>
          <cell r="T42">
            <v>300275.79960967693</v>
          </cell>
          <cell r="U42">
            <v>0.17859516044474388</v>
          </cell>
          <cell r="V42">
            <v>0.29560750360153071</v>
          </cell>
          <cell r="W42">
            <v>0.30825376527349113</v>
          </cell>
          <cell r="X42">
            <v>0.21446805042644293</v>
          </cell>
          <cell r="Y42">
            <v>6.7010186871466426E-2</v>
          </cell>
          <cell r="Z42">
            <v>0.14024039045032696</v>
          </cell>
          <cell r="AA42">
            <v>0.12382024524901869</v>
          </cell>
          <cell r="AB42">
            <v>0.11860929032820398</v>
          </cell>
        </row>
        <row r="43">
          <cell r="E43" t="str">
            <v xml:space="preserve">Resto </v>
          </cell>
          <cell r="H43">
            <v>140140</v>
          </cell>
          <cell r="I43">
            <v>48514</v>
          </cell>
          <cell r="J43">
            <v>0</v>
          </cell>
          <cell r="K43">
            <v>101112</v>
          </cell>
          <cell r="L43">
            <v>104400</v>
          </cell>
          <cell r="M43">
            <v>210510</v>
          </cell>
          <cell r="N43">
            <v>5198</v>
          </cell>
          <cell r="O43">
            <v>5717.8</v>
          </cell>
          <cell r="P43">
            <v>6175.2240000000002</v>
          </cell>
          <cell r="Q43">
            <v>6545.7374400000008</v>
          </cell>
          <cell r="R43">
            <v>6873.0243120000014</v>
          </cell>
          <cell r="S43">
            <v>7147.9452844800016</v>
          </cell>
          <cell r="T43">
            <v>7433.8630958592021</v>
          </cell>
          <cell r="U43">
            <v>0.31923884929497964</v>
          </cell>
          <cell r="V43">
            <v>8.3670375902710981E-2</v>
          </cell>
          <cell r="W43">
            <v>0</v>
          </cell>
          <cell r="X43">
            <v>0.11294423705582549</v>
          </cell>
          <cell r="Y43">
            <v>8.4097017218960943E-2</v>
          </cell>
          <cell r="Z43">
            <v>0.14768164856804714</v>
          </cell>
          <cell r="AA43">
            <v>3.3871581742917693E-3</v>
          </cell>
          <cell r="AB43">
            <v>3.2446101723845981E-3</v>
          </cell>
        </row>
        <row r="45">
          <cell r="C45" t="str">
            <v xml:space="preserve"> 2.</v>
          </cell>
          <cell r="D45" t="str">
            <v xml:space="preserve"> PAGOS TOTALES</v>
          </cell>
          <cell r="H45">
            <v>6046333.0410558749</v>
          </cell>
          <cell r="I45">
            <v>8498337</v>
          </cell>
          <cell r="J45">
            <v>11290300</v>
          </cell>
          <cell r="K45">
            <v>15363198.08</v>
          </cell>
          <cell r="L45">
            <v>19589241</v>
          </cell>
          <cell r="M45">
            <v>23492406</v>
          </cell>
          <cell r="N45">
            <v>27734235</v>
          </cell>
          <cell r="O45">
            <v>31690348.102001004</v>
          </cell>
          <cell r="P45">
            <v>34233070.352725402</v>
          </cell>
          <cell r="Q45">
            <v>38373303.230387703</v>
          </cell>
          <cell r="R45">
            <v>41980882.71451927</v>
          </cell>
          <cell r="S45">
            <v>45846335.122750215</v>
          </cell>
          <cell r="T45">
            <v>51033025.458530419</v>
          </cell>
          <cell r="U45">
            <v>13.773543616960843</v>
          </cell>
          <cell r="V45">
            <v>14.656780544542137</v>
          </cell>
          <cell r="W45">
            <v>15.35868263930846</v>
          </cell>
          <cell r="X45">
            <v>17.161016356942035</v>
          </cell>
          <cell r="Y45">
            <v>15.779662238346509</v>
          </cell>
          <cell r="Z45">
            <v>16.48091419367195</v>
          </cell>
          <cell r="AA45">
            <v>18.07238183685627</v>
          </cell>
          <cell r="AB45">
            <v>17.982935013145163</v>
          </cell>
        </row>
        <row r="46">
          <cell r="D46" t="str">
            <v xml:space="preserve"> 2.1.</v>
          </cell>
          <cell r="E46" t="str">
            <v xml:space="preserve"> PAGOS CORRIENTES</v>
          </cell>
          <cell r="H46">
            <v>5073285.0410558749</v>
          </cell>
          <cell r="I46">
            <v>7159337</v>
          </cell>
          <cell r="J46">
            <v>9544400</v>
          </cell>
          <cell r="K46">
            <v>13046998.08</v>
          </cell>
          <cell r="L46">
            <v>16419841</v>
          </cell>
          <cell r="M46">
            <v>21212186</v>
          </cell>
          <cell r="N46">
            <v>25711137</v>
          </cell>
          <cell r="O46">
            <v>29337897.772421002</v>
          </cell>
          <cell r="P46">
            <v>32081049.352725405</v>
          </cell>
          <cell r="Q46">
            <v>36160675.230387703</v>
          </cell>
          <cell r="R46">
            <v>39158525.664519273</v>
          </cell>
          <cell r="S46">
            <v>42617558.652750216</v>
          </cell>
          <cell r="T46">
            <v>47339305.178530417</v>
          </cell>
          <cell r="U46">
            <v>11.556940763894042</v>
          </cell>
          <cell r="V46">
            <v>12.347454714189453</v>
          </cell>
          <cell r="W46">
            <v>12.983659476064913</v>
          </cell>
          <cell r="X46">
            <v>14.573772094453874</v>
          </cell>
          <cell r="Y46">
            <v>13.226625012544069</v>
          </cell>
          <cell r="Z46">
            <v>14.881243637889172</v>
          </cell>
          <cell r="AA46">
            <v>16.75407615619191</v>
          </cell>
          <cell r="AB46">
            <v>16.648018739511112</v>
          </cell>
        </row>
        <row r="47">
          <cell r="E47" t="str">
            <v xml:space="preserve"> 2.1.1.</v>
          </cell>
          <cell r="F47" t="str">
            <v xml:space="preserve"> Interes deuda Externa</v>
          </cell>
          <cell r="H47">
            <v>338748</v>
          </cell>
          <cell r="I47">
            <v>375230</v>
          </cell>
          <cell r="J47">
            <v>383400</v>
          </cell>
          <cell r="K47">
            <v>467078</v>
          </cell>
          <cell r="L47">
            <v>617500</v>
          </cell>
          <cell r="M47">
            <v>889000</v>
          </cell>
          <cell r="N47">
            <v>1417360</v>
          </cell>
          <cell r="O47">
            <v>2280777.8724210002</v>
          </cell>
          <cell r="P47">
            <v>2554433</v>
          </cell>
          <cell r="Q47">
            <v>3248517</v>
          </cell>
          <cell r="R47">
            <v>2777321.1498819999</v>
          </cell>
          <cell r="S47">
            <v>3084712.2691718875</v>
          </cell>
          <cell r="T47">
            <v>3426119.7874645363</v>
          </cell>
          <cell r="U47">
            <v>0.77166777309102164</v>
          </cell>
          <cell r="V47">
            <v>0.64714587850876526</v>
          </cell>
          <cell r="W47">
            <v>0.52155557637182925</v>
          </cell>
          <cell r="X47">
            <v>0.52173597946396932</v>
          </cell>
          <cell r="Y47">
            <v>0.49741291314854769</v>
          </cell>
          <cell r="Z47">
            <v>0.62367101599446062</v>
          </cell>
          <cell r="AA47">
            <v>0.92359032510853833</v>
          </cell>
          <cell r="AB47">
            <v>1.2942451792309768</v>
          </cell>
        </row>
        <row r="48">
          <cell r="E48" t="str">
            <v xml:space="preserve"> 2.1.2.</v>
          </cell>
          <cell r="F48" t="str">
            <v xml:space="preserve"> Interes deuda Interna</v>
          </cell>
          <cell r="H48">
            <v>243638</v>
          </cell>
          <cell r="I48">
            <v>404920</v>
          </cell>
          <cell r="J48">
            <v>652700</v>
          </cell>
          <cell r="K48">
            <v>1411444</v>
          </cell>
          <cell r="L48">
            <v>1832800</v>
          </cell>
          <cell r="M48">
            <v>3201700</v>
          </cell>
          <cell r="N48">
            <v>3535289</v>
          </cell>
          <cell r="O48">
            <v>4814374.9000000004</v>
          </cell>
          <cell r="P48">
            <v>4087899</v>
          </cell>
          <cell r="Q48">
            <v>4167775</v>
          </cell>
          <cell r="R48">
            <v>5441978.6862513637</v>
          </cell>
          <cell r="S48">
            <v>6082000.8508751765</v>
          </cell>
          <cell r="T48">
            <v>7184995.5533625428</v>
          </cell>
          <cell r="U48">
            <v>0.55500724107699628</v>
          </cell>
          <cell r="V48">
            <v>0.69835116895176097</v>
          </cell>
          <cell r="W48">
            <v>0.8878959955604927</v>
          </cell>
          <cell r="X48">
            <v>1.5766127237817722</v>
          </cell>
          <cell r="Y48">
            <v>1.4763698578439808</v>
          </cell>
          <cell r="Z48">
            <v>2.2461276624403426</v>
          </cell>
          <cell r="AA48">
            <v>2.3036904645697911</v>
          </cell>
          <cell r="AB48">
            <v>2.7319545584338529</v>
          </cell>
        </row>
        <row r="49">
          <cell r="E49" t="str">
            <v xml:space="preserve"> 2.1.3.</v>
          </cell>
          <cell r="F49" t="str">
            <v xml:space="preserve"> Otros</v>
          </cell>
          <cell r="H49">
            <v>4490899.0410558749</v>
          </cell>
          <cell r="I49">
            <v>6379187</v>
          </cell>
          <cell r="J49">
            <v>8508300</v>
          </cell>
          <cell r="K49">
            <v>11168476.08</v>
          </cell>
          <cell r="L49">
            <v>13969541</v>
          </cell>
          <cell r="M49">
            <v>17121486</v>
          </cell>
          <cell r="N49">
            <v>20758488</v>
          </cell>
          <cell r="O49">
            <v>22242745</v>
          </cell>
          <cell r="P49">
            <v>25438717.352725405</v>
          </cell>
          <cell r="Q49">
            <v>28744383.230387703</v>
          </cell>
          <cell r="R49">
            <v>30939225.828385908</v>
          </cell>
          <cell r="S49">
            <v>33450845.532703154</v>
          </cell>
          <cell r="T49">
            <v>36728189.83770334</v>
          </cell>
          <cell r="U49">
            <v>10.230265749726025</v>
          </cell>
          <cell r="V49">
            <v>11.001957666728927</v>
          </cell>
          <cell r="W49">
            <v>11.57420790413259</v>
          </cell>
          <cell r="X49">
            <v>12.475423391208132</v>
          </cell>
          <cell r="Y49">
            <v>11.252842241551541</v>
          </cell>
          <cell r="Z49">
            <v>12.011444959454369</v>
          </cell>
          <cell r="AA49">
            <v>13.526795366513584</v>
          </cell>
          <cell r="AB49">
            <v>12.62181900184628</v>
          </cell>
        </row>
        <row r="50">
          <cell r="F50" t="str">
            <v xml:space="preserve"> 2.1.3.1.</v>
          </cell>
          <cell r="G50" t="str">
            <v xml:space="preserve"> Servicios Personales</v>
          </cell>
          <cell r="H50">
            <v>1092593.0410558751</v>
          </cell>
          <cell r="I50">
            <v>1525331</v>
          </cell>
          <cell r="J50">
            <v>1946082.4</v>
          </cell>
          <cell r="K50">
            <v>2377977.85</v>
          </cell>
          <cell r="L50">
            <v>2848199.6999999997</v>
          </cell>
          <cell r="M50">
            <v>3547894.0000000005</v>
          </cell>
          <cell r="N50">
            <v>4084291.9999999995</v>
          </cell>
          <cell r="O50">
            <v>4453811</v>
          </cell>
          <cell r="P50">
            <v>4821438.6027839063</v>
          </cell>
          <cell r="Q50">
            <v>5294024.3743477929</v>
          </cell>
          <cell r="R50">
            <v>5666457.5972418422</v>
          </cell>
          <cell r="S50">
            <v>5935094.2064066734</v>
          </cell>
          <cell r="T50">
            <v>6315404.7765845414</v>
          </cell>
          <cell r="U50">
            <v>2.4889263962778654</v>
          </cell>
          <cell r="V50">
            <v>2.6306843003268758</v>
          </cell>
          <cell r="W50">
            <v>2.6473399264451558</v>
          </cell>
          <cell r="X50">
            <v>2.6562514242018973</v>
          </cell>
          <cell r="Y50">
            <v>2.2943017166086146</v>
          </cell>
          <cell r="Z50">
            <v>2.4889973629028694</v>
          </cell>
          <cell r="AA50">
            <v>2.661435751057037</v>
          </cell>
          <cell r="AB50">
            <v>2.5273497632793065</v>
          </cell>
        </row>
        <row r="51">
          <cell r="F51" t="str">
            <v xml:space="preserve"> 2.1.3.2.</v>
          </cell>
          <cell r="G51" t="str">
            <v>Operación Comercial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F52" t="str">
            <v xml:space="preserve"> 2.1.3.3.</v>
          </cell>
          <cell r="G52" t="str">
            <v xml:space="preserve"> Transferencias</v>
          </cell>
          <cell r="H52">
            <v>3000623</v>
          </cell>
          <cell r="I52">
            <v>4254181</v>
          </cell>
          <cell r="J52">
            <v>5837260.2000000002</v>
          </cell>
          <cell r="K52">
            <v>7937416.0999999996</v>
          </cell>
          <cell r="L52">
            <v>9799363</v>
          </cell>
          <cell r="M52">
            <v>12259100</v>
          </cell>
          <cell r="N52">
            <v>15462616</v>
          </cell>
          <cell r="O52">
            <v>16633000</v>
          </cell>
          <cell r="P52">
            <v>19372949.384746965</v>
          </cell>
          <cell r="Q52">
            <v>22095485.799481384</v>
          </cell>
          <cell r="R52">
            <v>23800751.239357423</v>
          </cell>
          <cell r="S52">
            <v>25971200.689425431</v>
          </cell>
          <cell r="T52">
            <v>28754312.309958752</v>
          </cell>
          <cell r="U52">
            <v>6.8354176800916919</v>
          </cell>
          <cell r="V52">
            <v>7.337035153320091</v>
          </cell>
          <cell r="W52">
            <v>7.940677120613822</v>
          </cell>
          <cell r="X52">
            <v>8.8662612312003102</v>
          </cell>
          <cell r="Y52">
            <v>7.8936513308989351</v>
          </cell>
          <cell r="Z52">
            <v>8.6002759867015666</v>
          </cell>
          <cell r="AA52">
            <v>10.075861135116334</v>
          </cell>
          <cell r="AB52">
            <v>9.4385254813517481</v>
          </cell>
        </row>
        <row r="53">
          <cell r="F53" t="str">
            <v xml:space="preserve"> 2.1.3.4.</v>
          </cell>
          <cell r="G53" t="str">
            <v>Gastos Generales y otros</v>
          </cell>
          <cell r="H53">
            <v>397683</v>
          </cell>
          <cell r="I53">
            <v>599675</v>
          </cell>
          <cell r="J53">
            <v>724957.4</v>
          </cell>
          <cell r="K53">
            <v>853082.13</v>
          </cell>
          <cell r="L53">
            <v>1321978.2999999998</v>
          </cell>
          <cell r="M53">
            <v>1314492</v>
          </cell>
          <cell r="N53">
            <v>1211580</v>
          </cell>
          <cell r="O53">
            <v>1155934</v>
          </cell>
          <cell r="P53">
            <v>1244329.3651945342</v>
          </cell>
          <cell r="Q53">
            <v>1354873.0565585278</v>
          </cell>
          <cell r="R53">
            <v>1472016.9917866443</v>
          </cell>
          <cell r="S53">
            <v>1544550.6368710471</v>
          </cell>
          <cell r="T53">
            <v>1658472.7511600466</v>
          </cell>
          <cell r="U53">
            <v>0.90592167335646778</v>
          </cell>
          <cell r="V53">
            <v>1.0342382130819601</v>
          </cell>
          <cell r="W53">
            <v>0.98619085707361187</v>
          </cell>
          <cell r="X53">
            <v>0.95291073580592356</v>
          </cell>
          <cell r="Y53">
            <v>1.0648891940439915</v>
          </cell>
          <cell r="Z53">
            <v>0.92217160984993318</v>
          </cell>
          <cell r="AA53">
            <v>0.78949848034021197</v>
          </cell>
          <cell r="AB53">
            <v>0.6559437572152258</v>
          </cell>
        </row>
        <row r="54">
          <cell r="D54" t="str">
            <v xml:space="preserve"> 2.2.</v>
          </cell>
          <cell r="E54" t="str">
            <v xml:space="preserve"> PAGOS DE CAPITAL</v>
          </cell>
          <cell r="H54">
            <v>973048</v>
          </cell>
          <cell r="I54">
            <v>1339000</v>
          </cell>
          <cell r="J54">
            <v>1745900</v>
          </cell>
          <cell r="K54">
            <v>2316200</v>
          </cell>
          <cell r="L54">
            <v>3169400</v>
          </cell>
          <cell r="M54">
            <v>2280220</v>
          </cell>
          <cell r="N54">
            <v>2023098</v>
          </cell>
          <cell r="O54">
            <v>2352450.3295800001</v>
          </cell>
          <cell r="P54">
            <v>2152021</v>
          </cell>
          <cell r="Q54">
            <v>2212628</v>
          </cell>
          <cell r="R54">
            <v>2822357.0500000003</v>
          </cell>
          <cell r="S54">
            <v>3228776.47</v>
          </cell>
          <cell r="T54">
            <v>3693720.2800000003</v>
          </cell>
          <cell r="U54">
            <v>2.2166028530667998</v>
          </cell>
          <cell r="V54">
            <v>2.3093258303526816</v>
          </cell>
          <cell r="W54">
            <v>2.375023163243549</v>
          </cell>
          <cell r="X54">
            <v>2.587244262488162</v>
          </cell>
          <cell r="Y54">
            <v>2.5530372258024405</v>
          </cell>
          <cell r="Z54">
            <v>1.5996705557827773</v>
          </cell>
          <cell r="AA54">
            <v>1.3183056806643574</v>
          </cell>
          <cell r="AB54">
            <v>1.3349162736340496</v>
          </cell>
        </row>
        <row r="55">
          <cell r="E55" t="str">
            <v xml:space="preserve"> 2.2.1.</v>
          </cell>
          <cell r="F55" t="str">
            <v xml:space="preserve"> Formación bruta de Capital Fijo</v>
          </cell>
          <cell r="H55">
            <v>973048</v>
          </cell>
          <cell r="I55">
            <v>1309000</v>
          </cell>
          <cell r="J55">
            <v>1745900</v>
          </cell>
          <cell r="K55">
            <v>2316200</v>
          </cell>
          <cell r="L55">
            <v>3169400</v>
          </cell>
          <cell r="M55">
            <v>2280220</v>
          </cell>
          <cell r="N55">
            <v>2023098</v>
          </cell>
          <cell r="O55">
            <v>2352450.3295800001</v>
          </cell>
          <cell r="P55">
            <v>2152021</v>
          </cell>
          <cell r="Q55">
            <v>2212628</v>
          </cell>
          <cell r="R55">
            <v>2822357.0500000003</v>
          </cell>
          <cell r="S55">
            <v>3228776.47</v>
          </cell>
          <cell r="T55">
            <v>3693720.2800000003</v>
          </cell>
          <cell r="U55">
            <v>2.2166028530667998</v>
          </cell>
          <cell r="V55">
            <v>2.2575858938996718</v>
          </cell>
          <cell r="W55">
            <v>2.375023163243549</v>
          </cell>
          <cell r="X55">
            <v>2.587244262488162</v>
          </cell>
          <cell r="Y55">
            <v>2.5530372258024405</v>
          </cell>
          <cell r="Z55">
            <v>1.5996705557827773</v>
          </cell>
          <cell r="AA55">
            <v>1.3183056806643574</v>
          </cell>
          <cell r="AB55">
            <v>1.3349162736340496</v>
          </cell>
        </row>
        <row r="56">
          <cell r="E56" t="str">
            <v xml:space="preserve"> 2.1.1.</v>
          </cell>
          <cell r="F56" t="str">
            <v xml:space="preserve"> Otros</v>
          </cell>
          <cell r="H56">
            <v>0</v>
          </cell>
          <cell r="I56">
            <v>30000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5.1739936453010053E-2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8">
          <cell r="C58" t="str">
            <v xml:space="preserve"> 3.</v>
          </cell>
          <cell r="D58" t="str">
            <v xml:space="preserve"> (DEFICIT) / SUPERAVIT REAL</v>
          </cell>
          <cell r="H58">
            <v>-138732.73306045774</v>
          </cell>
          <cell r="I58">
            <v>-797537</v>
          </cell>
          <cell r="J58">
            <v>-1766600.790000001</v>
          </cell>
          <cell r="K58">
            <v>-3314430.08</v>
          </cell>
          <cell r="L58">
            <v>-4301445.309135465</v>
          </cell>
          <cell r="M58">
            <v>-6608988</v>
          </cell>
          <cell r="N58">
            <v>-7629774</v>
          </cell>
          <cell r="O58">
            <v>-8736066.727455169</v>
          </cell>
          <cell r="P58">
            <v>-7348851.8256972879</v>
          </cell>
          <cell r="Q58">
            <v>-7973097.6963690035</v>
          </cell>
          <cell r="R58">
            <v>-8533599.4234692529</v>
          </cell>
          <cell r="S58">
            <v>-9499962.9838543236</v>
          </cell>
          <cell r="T58">
            <v>-10172907.909528606</v>
          </cell>
          <cell r="U58">
            <v>-0.31603309591671264</v>
          </cell>
          <cell r="V58">
            <v>-1.3754837899641426</v>
          </cell>
          <cell r="W58">
            <v>-2.4031833418032846</v>
          </cell>
          <cell r="X58">
            <v>-3.7022883204810375</v>
          </cell>
          <cell r="Y58">
            <v>-3.464930270390651</v>
          </cell>
          <cell r="Z58">
            <v>-4.6364839827392554</v>
          </cell>
          <cell r="AA58">
            <v>-4.9717682516542538</v>
          </cell>
          <cell r="AB58">
            <v>-4.9573491501157214</v>
          </cell>
        </row>
        <row r="60">
          <cell r="C60" t="str">
            <v xml:space="preserve"> 4.</v>
          </cell>
          <cell r="D60" t="str">
            <v xml:space="preserve"> PRESTAMO NETO</v>
          </cell>
          <cell r="H60">
            <v>96184.1</v>
          </cell>
          <cell r="I60">
            <v>129400</v>
          </cell>
          <cell r="J60">
            <v>172000</v>
          </cell>
          <cell r="K60">
            <v>385074.61</v>
          </cell>
          <cell r="L60">
            <v>248214.72892595999</v>
          </cell>
          <cell r="M60">
            <v>321089.15788879001</v>
          </cell>
          <cell r="N60">
            <v>259276.78503759997</v>
          </cell>
          <cell r="O60">
            <v>302834.40776999999</v>
          </cell>
          <cell r="P60">
            <v>1393080.9171751225</v>
          </cell>
          <cell r="Q60">
            <v>550863.16884596727</v>
          </cell>
          <cell r="R60">
            <v>159563.92936776136</v>
          </cell>
          <cell r="S60">
            <v>198341.09975731745</v>
          </cell>
          <cell r="T60">
            <v>272650.99781816173</v>
          </cell>
          <cell r="U60">
            <v>0.2191073312721083</v>
          </cell>
          <cell r="V60">
            <v>0.22317159256731667</v>
          </cell>
          <cell r="W60">
            <v>0.23397902748031985</v>
          </cell>
          <cell r="X60">
            <v>0.43013646289282725</v>
          </cell>
          <cell r="Y60">
            <v>0.19994366218856491</v>
          </cell>
          <cell r="Z60">
            <v>0.2252575942916844</v>
          </cell>
          <cell r="AA60">
            <v>0.16895180489499742</v>
          </cell>
          <cell r="AB60">
            <v>0.17184574486666329</v>
          </cell>
        </row>
        <row r="62">
          <cell r="C62" t="str">
            <v xml:space="preserve"> 5.</v>
          </cell>
          <cell r="D62" t="str">
            <v xml:space="preserve"> (DEFICIT) / SUPERAVIT (3-4)</v>
          </cell>
          <cell r="H62">
            <v>-234916.83306045775</v>
          </cell>
          <cell r="I62">
            <v>-926937</v>
          </cell>
          <cell r="J62">
            <v>-1938600.790000001</v>
          </cell>
          <cell r="K62">
            <v>-3699504.69</v>
          </cell>
          <cell r="L62">
            <v>-4549660.0380614251</v>
          </cell>
          <cell r="M62">
            <v>-6930077.1578887897</v>
          </cell>
          <cell r="N62">
            <v>-7889050.7850375995</v>
          </cell>
          <cell r="O62">
            <v>-9038901.1352251694</v>
          </cell>
          <cell r="P62">
            <v>-8741932.7428724095</v>
          </cell>
          <cell r="Q62">
            <v>-8523960.86521497</v>
          </cell>
          <cell r="R62">
            <v>-8693163.3528370149</v>
          </cell>
          <cell r="S62">
            <v>-9698304.0836116411</v>
          </cell>
          <cell r="T62">
            <v>-10445558.907346766</v>
          </cell>
          <cell r="U62">
            <v>-0.53514042718882093</v>
          </cell>
          <cell r="V62">
            <v>-1.5986553825314591</v>
          </cell>
          <cell r="W62">
            <v>-2.6371623692836046</v>
          </cell>
          <cell r="X62">
            <v>-4.1324247833738648</v>
          </cell>
          <cell r="Y62">
            <v>-3.6648739325792157</v>
          </cell>
          <cell r="Z62">
            <v>-4.8617415770309398</v>
          </cell>
          <cell r="AA62">
            <v>-5.1407200565492506</v>
          </cell>
          <cell r="AB62">
            <v>-5.1291948949823851</v>
          </cell>
        </row>
        <row r="64">
          <cell r="C64" t="str">
            <v xml:space="preserve"> 6.</v>
          </cell>
          <cell r="D64" t="str">
            <v xml:space="preserve"> FINANCIAMIENTO</v>
          </cell>
          <cell r="H64">
            <v>234916.83306045775</v>
          </cell>
          <cell r="I64">
            <v>926937</v>
          </cell>
          <cell r="J64">
            <v>1938600.790000001</v>
          </cell>
          <cell r="K64">
            <v>3699504.69</v>
          </cell>
          <cell r="L64">
            <v>4549660.0380614251</v>
          </cell>
          <cell r="M64">
            <v>6930077.1578887897</v>
          </cell>
          <cell r="N64">
            <v>7889050.7850375995</v>
          </cell>
          <cell r="O64">
            <v>9038901.1352251694</v>
          </cell>
          <cell r="P64">
            <v>8741932.7428724095</v>
          </cell>
          <cell r="Q64">
            <v>8523960.86521497</v>
          </cell>
          <cell r="R64">
            <v>8693163.3528370149</v>
          </cell>
          <cell r="S64">
            <v>9698304.0836116411</v>
          </cell>
          <cell r="T64">
            <v>10445558.907346766</v>
          </cell>
          <cell r="U64">
            <v>0.53514042718882093</v>
          </cell>
          <cell r="V64">
            <v>1.5986553825314591</v>
          </cell>
          <cell r="W64">
            <v>2.6371623692836046</v>
          </cell>
          <cell r="X64">
            <v>4.1324247833738648</v>
          </cell>
          <cell r="Y64">
            <v>3.6648739325792157</v>
          </cell>
          <cell r="Z64">
            <v>4.8617415770309398</v>
          </cell>
          <cell r="AA64">
            <v>5.1407200565492506</v>
          </cell>
          <cell r="AB64">
            <v>5.1291948949823851</v>
          </cell>
        </row>
        <row r="65">
          <cell r="D65" t="str">
            <v xml:space="preserve"> 6.1.</v>
          </cell>
          <cell r="E65" t="str">
            <v xml:space="preserve"> CREDITO EXTERNO NETO</v>
          </cell>
          <cell r="H65">
            <v>-281000</v>
          </cell>
          <cell r="I65">
            <v>119500</v>
          </cell>
          <cell r="J65">
            <v>223200</v>
          </cell>
          <cell r="K65">
            <v>1079814</v>
          </cell>
          <cell r="L65">
            <v>1096414</v>
          </cell>
          <cell r="M65">
            <v>2657500</v>
          </cell>
          <cell r="N65">
            <v>3116594</v>
          </cell>
          <cell r="O65">
            <v>1951997.6952539999</v>
          </cell>
          <cell r="P65">
            <v>2246137</v>
          </cell>
          <cell r="Q65">
            <v>2359507</v>
          </cell>
          <cell r="R65">
            <v>2898600.0920546278</v>
          </cell>
          <cell r="S65">
            <v>3315998.5102401618</v>
          </cell>
          <cell r="T65">
            <v>3793502.2939893613</v>
          </cell>
          <cell r="U65">
            <v>-0.64011785822669676</v>
          </cell>
          <cell r="V65">
            <v>0.20609741353782335</v>
          </cell>
          <cell r="W65">
            <v>0.30362859845120577</v>
          </cell>
          <cell r="X65">
            <v>1.2061750177248909</v>
          </cell>
          <cell r="Y65">
            <v>0.88319106357384902</v>
          </cell>
          <cell r="Z65">
            <v>1.864348397081304</v>
          </cell>
          <cell r="AA65">
            <v>2.0308574149766607</v>
          </cell>
          <cell r="AB65">
            <v>1.1076763053084087</v>
          </cell>
        </row>
        <row r="66">
          <cell r="E66" t="str">
            <v xml:space="preserve"> 6.1.1.</v>
          </cell>
          <cell r="F66" t="str">
            <v xml:space="preserve"> Mediano y Largo Plazo</v>
          </cell>
          <cell r="H66">
            <v>-281000</v>
          </cell>
          <cell r="I66">
            <v>119500</v>
          </cell>
          <cell r="J66">
            <v>223200</v>
          </cell>
          <cell r="K66">
            <v>1079814</v>
          </cell>
          <cell r="L66">
            <v>1096414</v>
          </cell>
          <cell r="M66">
            <v>2657500</v>
          </cell>
          <cell r="N66">
            <v>3116594</v>
          </cell>
          <cell r="O66">
            <v>1951997.6952539999</v>
          </cell>
          <cell r="P66">
            <v>2246137</v>
          </cell>
          <cell r="Q66">
            <v>2359507</v>
          </cell>
          <cell r="R66">
            <v>2898600.0920546278</v>
          </cell>
          <cell r="S66">
            <v>3315998.5102401618</v>
          </cell>
          <cell r="T66">
            <v>3793502.2939893613</v>
          </cell>
          <cell r="U66">
            <v>-0.64011785822669676</v>
          </cell>
          <cell r="V66">
            <v>0.20609741353782335</v>
          </cell>
          <cell r="W66">
            <v>0.30362859845120577</v>
          </cell>
          <cell r="X66">
            <v>1.2061750177248909</v>
          </cell>
          <cell r="Y66">
            <v>0.88319106357384902</v>
          </cell>
          <cell r="Z66">
            <v>1.864348397081304</v>
          </cell>
          <cell r="AA66">
            <v>2.0308574149766607</v>
          </cell>
          <cell r="AB66">
            <v>1.1076763053084087</v>
          </cell>
        </row>
        <row r="67">
          <cell r="F67" t="str">
            <v xml:space="preserve"> 6.1.1.1.</v>
          </cell>
          <cell r="G67" t="str">
            <v xml:space="preserve"> Desembolsos</v>
          </cell>
          <cell r="H67">
            <v>397000</v>
          </cell>
          <cell r="I67">
            <v>791500</v>
          </cell>
          <cell r="J67">
            <v>847900</v>
          </cell>
          <cell r="K67">
            <v>1819962</v>
          </cell>
          <cell r="L67">
            <v>1889514</v>
          </cell>
          <cell r="M67">
            <v>3663300</v>
          </cell>
          <cell r="N67">
            <v>4711114</v>
          </cell>
          <cell r="O67">
            <v>4094839</v>
          </cell>
          <cell r="P67">
            <v>7304402</v>
          </cell>
          <cell r="Q67">
            <v>7080917</v>
          </cell>
          <cell r="R67">
            <v>8698743.7070672754</v>
          </cell>
          <cell r="S67">
            <v>9951362.8156789709</v>
          </cell>
          <cell r="T67">
            <v>11384359.055958839</v>
          </cell>
          <cell r="U67">
            <v>0.90436579970106268</v>
          </cell>
          <cell r="V67">
            <v>1.3650719900852486</v>
          </cell>
          <cell r="W67">
            <v>1.1534349848869954</v>
          </cell>
          <cell r="X67">
            <v>2.0329359478656763</v>
          </cell>
          <cell r="Y67">
            <v>1.5220545152631013</v>
          </cell>
          <cell r="Z67">
            <v>2.5699595420613135</v>
          </cell>
          <cell r="AA67">
            <v>3.0698900144517882</v>
          </cell>
          <cell r="AB67">
            <v>2.3236483041864311</v>
          </cell>
        </row>
        <row r="68">
          <cell r="F68" t="str">
            <v xml:space="preserve"> 6.1.1.2.</v>
          </cell>
          <cell r="G68" t="str">
            <v xml:space="preserve"> Amortizaciones</v>
          </cell>
          <cell r="H68">
            <v>678000</v>
          </cell>
          <cell r="I68">
            <v>672000</v>
          </cell>
          <cell r="J68">
            <v>624700</v>
          </cell>
          <cell r="K68">
            <v>740148</v>
          </cell>
          <cell r="L68">
            <v>793100</v>
          </cell>
          <cell r="M68">
            <v>1005800</v>
          </cell>
          <cell r="N68">
            <v>1594520</v>
          </cell>
          <cell r="O68">
            <v>2142841.3047460001</v>
          </cell>
          <cell r="P68">
            <v>5058265</v>
          </cell>
          <cell r="Q68">
            <v>4721410</v>
          </cell>
          <cell r="R68">
            <v>5800143.6150126476</v>
          </cell>
          <cell r="S68">
            <v>6635364.3054388091</v>
          </cell>
          <cell r="T68">
            <v>7590856.7619694779</v>
          </cell>
          <cell r="U68">
            <v>1.5444836579277594</v>
          </cell>
          <cell r="V68">
            <v>1.1589745765474251</v>
          </cell>
          <cell r="W68">
            <v>0.84980638643578965</v>
          </cell>
          <cell r="X68">
            <v>0.82676093014078578</v>
          </cell>
          <cell r="Y68">
            <v>0.63886345168925207</v>
          </cell>
          <cell r="Z68">
            <v>0.70561114498000954</v>
          </cell>
          <cell r="AA68">
            <v>1.0390325994751273</v>
          </cell>
          <cell r="AB68">
            <v>1.2159719988780227</v>
          </cell>
        </row>
        <row r="69">
          <cell r="E69" t="str">
            <v xml:space="preserve"> 6.1.2.</v>
          </cell>
          <cell r="F69" t="str">
            <v xml:space="preserve"> Corto Plazo Neto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D70" t="str">
            <v xml:space="preserve"> 6.2.</v>
          </cell>
          <cell r="E70" t="str">
            <v xml:space="preserve"> CREDITO INTERNO NETO</v>
          </cell>
          <cell r="H70">
            <v>484000</v>
          </cell>
          <cell r="I70">
            <v>235200</v>
          </cell>
          <cell r="J70">
            <v>1755400</v>
          </cell>
          <cell r="K70">
            <v>1790859</v>
          </cell>
          <cell r="L70">
            <v>3517900</v>
          </cell>
          <cell r="M70">
            <v>3985000</v>
          </cell>
          <cell r="N70">
            <v>4804244</v>
          </cell>
          <cell r="O70">
            <v>5272589.5999999996</v>
          </cell>
          <cell r="P70">
            <v>2875616</v>
          </cell>
          <cell r="Q70">
            <v>3462251</v>
          </cell>
          <cell r="R70">
            <v>5794563.2607823871</v>
          </cell>
          <cell r="S70">
            <v>6382305.5733714774</v>
          </cell>
          <cell r="T70">
            <v>6652056.6133574042</v>
          </cell>
          <cell r="U70">
            <v>1.1025517558068372</v>
          </cell>
          <cell r="V70">
            <v>0.40564110179159873</v>
          </cell>
          <cell r="W70">
            <v>2.3879464234822878</v>
          </cell>
          <cell r="X70">
            <v>2.000427282909631</v>
          </cell>
          <cell r="Y70">
            <v>2.8337633800247382</v>
          </cell>
          <cell r="Z70">
            <v>2.7956456678716823</v>
          </cell>
          <cell r="AA70">
            <v>3.130576055385184</v>
          </cell>
          <cell r="AB70">
            <v>2.9919720611020391</v>
          </cell>
        </row>
        <row r="71">
          <cell r="E71" t="str">
            <v xml:space="preserve"> 6.2.1.</v>
          </cell>
          <cell r="F71" t="str">
            <v xml:space="preserve"> Desembolsos</v>
          </cell>
          <cell r="H71">
            <v>722000</v>
          </cell>
          <cell r="I71">
            <v>1633300</v>
          </cell>
          <cell r="J71">
            <v>2510800</v>
          </cell>
          <cell r="K71">
            <v>3874081</v>
          </cell>
          <cell r="L71">
            <v>6918965</v>
          </cell>
          <cell r="M71">
            <v>7708700</v>
          </cell>
          <cell r="N71">
            <v>11396854</v>
          </cell>
          <cell r="O71">
            <v>11729855</v>
          </cell>
          <cell r="P71">
            <v>9900804</v>
          </cell>
          <cell r="Q71">
            <v>12607011</v>
          </cell>
          <cell r="R71">
            <v>14910296.678260127</v>
          </cell>
          <cell r="S71">
            <v>18065715.92827341</v>
          </cell>
          <cell r="T71">
            <v>20784079.36663647</v>
          </cell>
          <cell r="U71">
            <v>1.6447156357283812</v>
          </cell>
          <cell r="V71">
            <v>2.8168946069567102</v>
          </cell>
          <cell r="W71">
            <v>3.4155496639394602</v>
          </cell>
          <cell r="X71">
            <v>4.3274302045006481</v>
          </cell>
          <cell r="Y71">
            <v>5.5734130147738323</v>
          </cell>
          <cell r="Z71">
            <v>5.4079783588262078</v>
          </cell>
          <cell r="AA71">
            <v>7.4265000360349847</v>
          </cell>
          <cell r="AB71">
            <v>6.6561976378320935</v>
          </cell>
        </row>
        <row r="72">
          <cell r="E72" t="str">
            <v xml:space="preserve"> 6.2.2.</v>
          </cell>
          <cell r="F72" t="str">
            <v xml:space="preserve"> Amortizaciones</v>
          </cell>
          <cell r="H72">
            <v>238000</v>
          </cell>
          <cell r="I72">
            <v>1398100</v>
          </cell>
          <cell r="J72">
            <v>755400</v>
          </cell>
          <cell r="K72">
            <v>2083222</v>
          </cell>
          <cell r="L72">
            <v>3401065</v>
          </cell>
          <cell r="M72">
            <v>3723700</v>
          </cell>
          <cell r="N72">
            <v>6592610</v>
          </cell>
          <cell r="O72">
            <v>6457265.4000000004</v>
          </cell>
          <cell r="P72">
            <v>7025188</v>
          </cell>
          <cell r="Q72">
            <v>9144760</v>
          </cell>
          <cell r="R72">
            <v>9115733.41747774</v>
          </cell>
          <cell r="S72">
            <v>11683410.354901932</v>
          </cell>
          <cell r="T72">
            <v>14132022.753279066</v>
          </cell>
          <cell r="U72">
            <v>0.54216387992154391</v>
          </cell>
          <cell r="V72">
            <v>2.4112535051651114</v>
          </cell>
          <cell r="W72">
            <v>1.0276032404571722</v>
          </cell>
          <cell r="X72">
            <v>2.3270029215910171</v>
          </cell>
          <cell r="Y72">
            <v>2.7396496347490937</v>
          </cell>
          <cell r="Z72">
            <v>2.6123326909545255</v>
          </cell>
          <cell r="AA72">
            <v>4.2959239806498006</v>
          </cell>
          <cell r="AB72">
            <v>3.664225576730054</v>
          </cell>
        </row>
        <row r="73">
          <cell r="D73" t="str">
            <v xml:space="preserve"> 6.3.</v>
          </cell>
          <cell r="E73" t="str">
            <v>OTROS RECURSOS</v>
          </cell>
          <cell r="H73">
            <v>31916.83306045772</v>
          </cell>
          <cell r="I73">
            <v>572237</v>
          </cell>
          <cell r="J73">
            <v>-39999.209999999031</v>
          </cell>
          <cell r="K73">
            <v>828831.69</v>
          </cell>
          <cell r="L73">
            <v>-64653.96193857491</v>
          </cell>
          <cell r="M73">
            <v>287577.15788878966</v>
          </cell>
          <cell r="N73">
            <v>-31787.214962400496</v>
          </cell>
          <cell r="O73">
            <v>1814313.8399711698</v>
          </cell>
          <cell r="P73">
            <v>3620179.7428724095</v>
          </cell>
          <cell r="Q73">
            <v>2702202.86521497</v>
          </cell>
          <cell r="R73">
            <v>0</v>
          </cell>
          <cell r="S73">
            <v>1.862645149230957E-9</v>
          </cell>
          <cell r="T73">
            <v>9.3132257461547852E-10</v>
          </cell>
          <cell r="U73">
            <v>7.2706529608680515E-2</v>
          </cell>
          <cell r="V73">
            <v>0.98691686720203708</v>
          </cell>
          <cell r="W73">
            <v>-5.4412652649888704E-2</v>
          </cell>
          <cell r="X73">
            <v>0.9258224827393432</v>
          </cell>
          <cell r="Y73">
            <v>-5.2080511019371445E-2</v>
          </cell>
          <cell r="Z73">
            <v>0.20174751207795374</v>
          </cell>
          <cell r="AA73">
            <v>-2.0713413812594166E-2</v>
          </cell>
          <cell r="AB73">
            <v>1.0295465285719367</v>
          </cell>
        </row>
        <row r="74">
          <cell r="E74" t="str">
            <v xml:space="preserve"> 6.3.1.</v>
          </cell>
          <cell r="F74" t="str">
            <v>Telefonía</v>
          </cell>
          <cell r="H74">
            <v>0</v>
          </cell>
          <cell r="K74">
            <v>90000</v>
          </cell>
          <cell r="L74">
            <v>91614</v>
          </cell>
          <cell r="M74">
            <v>111391</v>
          </cell>
          <cell r="N74">
            <v>138701</v>
          </cell>
          <cell r="O74">
            <v>193889.75599999996</v>
          </cell>
          <cell r="P74">
            <v>215254.33600000001</v>
          </cell>
          <cell r="Q74">
            <v>238515.96599999999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0.10053189863739512</v>
          </cell>
          <cell r="Y74">
            <v>7.3797549190592782E-2</v>
          </cell>
          <cell r="Z74">
            <v>7.8145487224565768E-2</v>
          </cell>
          <cell r="AA74">
            <v>9.0381343965456468E-2</v>
          </cell>
          <cell r="AB74">
            <v>0.11002425314609948</v>
          </cell>
        </row>
        <row r="75">
          <cell r="E75" t="str">
            <v xml:space="preserve"> 6.3.2.</v>
          </cell>
          <cell r="F75" t="str">
            <v>Privatizaciones y concesiones</v>
          </cell>
          <cell r="H75">
            <v>0</v>
          </cell>
          <cell r="I75">
            <v>1412500</v>
          </cell>
          <cell r="J75">
            <v>5900</v>
          </cell>
          <cell r="K75">
            <v>733300</v>
          </cell>
          <cell r="L75">
            <v>429765</v>
          </cell>
          <cell r="M75">
            <v>0</v>
          </cell>
          <cell r="N75">
            <v>1100379</v>
          </cell>
          <cell r="O75">
            <v>4027199</v>
          </cell>
          <cell r="P75">
            <v>625713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2.4360886746625567</v>
          </cell>
          <cell r="W75">
            <v>8.0260247798481822E-3</v>
          </cell>
          <cell r="X75">
            <v>0.81911156967557597</v>
          </cell>
          <cell r="Y75">
            <v>0.34618730464661635</v>
          </cell>
          <cell r="Z75">
            <v>0</v>
          </cell>
          <cell r="AA75">
            <v>0.71703688431492929</v>
          </cell>
          <cell r="AB75">
            <v>2.2852654590256885</v>
          </cell>
        </row>
        <row r="76">
          <cell r="E76" t="str">
            <v xml:space="preserve"> 6.3.3.</v>
          </cell>
          <cell r="F76" t="str">
            <v>Fondo Comunicaciones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E77" t="str">
            <v xml:space="preserve"> 6.3.4.</v>
          </cell>
          <cell r="F77" t="str">
            <v>Faltante</v>
          </cell>
          <cell r="K77">
            <v>76882.689999999944</v>
          </cell>
          <cell r="L77">
            <v>-73746.96193857491</v>
          </cell>
          <cell r="M77">
            <v>19880.157888789661</v>
          </cell>
          <cell r="N77">
            <v>-2662266.2149624005</v>
          </cell>
          <cell r="O77">
            <v>-1693197.9160288302</v>
          </cell>
          <cell r="P77">
            <v>3197389.4068724094</v>
          </cell>
          <cell r="Q77">
            <v>2263686.8992149699</v>
          </cell>
          <cell r="R77">
            <v>0</v>
          </cell>
          <cell r="S77">
            <v>1.862645149230957E-9</v>
          </cell>
          <cell r="T77">
            <v>9.3132257461547852E-10</v>
          </cell>
          <cell r="U77">
            <v>0</v>
          </cell>
          <cell r="V77">
            <v>0</v>
          </cell>
          <cell r="W77">
            <v>0</v>
          </cell>
          <cell r="X77">
            <v>8.5879586645002948E-2</v>
          </cell>
          <cell r="Y77">
            <v>-5.9405167892666581E-2</v>
          </cell>
          <cell r="Z77">
            <v>1.3946769705997458E-2</v>
          </cell>
          <cell r="AA77">
            <v>-1.7348050735187963</v>
          </cell>
          <cell r="AB77">
            <v>-0.96081835359885726</v>
          </cell>
        </row>
        <row r="78">
          <cell r="E78" t="str">
            <v xml:space="preserve"> 6.3.5</v>
          </cell>
          <cell r="F78" t="str">
            <v>Otros</v>
          </cell>
          <cell r="H78">
            <v>31916.83306045772</v>
          </cell>
          <cell r="I78">
            <v>-840263</v>
          </cell>
          <cell r="J78">
            <v>-45899.209999999031</v>
          </cell>
          <cell r="K78">
            <v>-71351</v>
          </cell>
          <cell r="L78">
            <v>-512286</v>
          </cell>
          <cell r="M78">
            <v>156306</v>
          </cell>
          <cell r="N78">
            <v>1391399</v>
          </cell>
          <cell r="O78">
            <v>-713577</v>
          </cell>
          <cell r="P78">
            <v>-418176.99999999988</v>
          </cell>
          <cell r="Q78">
            <v>200000.00000000003</v>
          </cell>
          <cell r="R78">
            <v>0</v>
          </cell>
          <cell r="S78">
            <v>0</v>
          </cell>
          <cell r="T78">
            <v>0</v>
          </cell>
          <cell r="U78">
            <v>7.2706529608680515E-2</v>
          </cell>
          <cell r="V78">
            <v>-1.4491718074605193</v>
          </cell>
          <cell r="W78">
            <v>-6.2438677429736883E-2</v>
          </cell>
          <cell r="X78">
            <v>-7.9700572218630875E-2</v>
          </cell>
          <cell r="Y78">
            <v>-0.41266019696391404</v>
          </cell>
          <cell r="AA78">
            <v>0.90667343142581625</v>
          </cell>
          <cell r="AB78">
            <v>-0.40492483000099416</v>
          </cell>
        </row>
        <row r="79">
          <cell r="D79" t="str">
            <v>DEFICIT REAL / PIB</v>
          </cell>
          <cell r="H79">
            <v>-3.1603309591671266E-3</v>
          </cell>
          <cell r="I79">
            <v>-1.3754837899641425E-2</v>
          </cell>
          <cell r="J79">
            <v>-2.4031833418032847E-2</v>
          </cell>
          <cell r="K79">
            <v>-3.7022883204810376E-2</v>
          </cell>
          <cell r="L79">
            <v>-3.4649302703906509E-2</v>
          </cell>
          <cell r="M79">
            <v>-4.6364839827392555E-2</v>
          </cell>
          <cell r="N79">
            <v>-4.9717682516542537E-2</v>
          </cell>
          <cell r="O79">
            <v>-4.957349150115721E-2</v>
          </cell>
          <cell r="P79">
            <v>-3.5869029695593177E-2</v>
          </cell>
          <cell r="Q79">
            <v>-3.4704210002917429E-2</v>
          </cell>
          <cell r="R79">
            <v>-3.0235718841700957E-2</v>
          </cell>
          <cell r="S79">
            <v>-2.9422795514408354E-2</v>
          </cell>
          <cell r="T79">
            <v>-2.7541089033218849E-2</v>
          </cell>
        </row>
        <row r="80">
          <cell r="D80" t="str">
            <v>PIB NOMINAL</v>
          </cell>
          <cell r="H80">
            <v>43898166</v>
          </cell>
          <cell r="I80">
            <v>57982290</v>
          </cell>
          <cell r="J80">
            <v>73510862</v>
          </cell>
          <cell r="K80">
            <v>89523824</v>
          </cell>
          <cell r="L80">
            <v>124142334</v>
          </cell>
          <cell r="M80">
            <v>142543100</v>
          </cell>
          <cell r="N80">
            <v>153461980</v>
          </cell>
          <cell r="O80">
            <v>176224560</v>
          </cell>
          <cell r="P80">
            <v>204880140</v>
          </cell>
          <cell r="Q80">
            <v>229744394</v>
          </cell>
          <cell r="R80">
            <v>282235705</v>
          </cell>
          <cell r="S80">
            <v>322877647</v>
          </cell>
          <cell r="T80">
            <v>369372028</v>
          </cell>
        </row>
        <row r="82">
          <cell r="H82">
            <v>36504.734179629631</v>
          </cell>
        </row>
        <row r="83">
          <cell r="H83">
            <v>36504.734179629631</v>
          </cell>
        </row>
        <row r="154">
          <cell r="AK154" t="str">
            <v xml:space="preserve">  </v>
          </cell>
        </row>
        <row r="156">
          <cell r="AY156">
            <v>36504.734179629631</v>
          </cell>
        </row>
        <row r="158">
          <cell r="AP158" t="str">
            <v>1998</v>
          </cell>
          <cell r="AU158">
            <v>0</v>
          </cell>
          <cell r="AW158" t="str">
            <v>PORCENTAJE DEL PIB</v>
          </cell>
          <cell r="AX158">
            <v>0</v>
          </cell>
          <cell r="AZ158" t="str">
            <v>1998</v>
          </cell>
          <cell r="BB158">
            <v>0</v>
          </cell>
        </row>
        <row r="159">
          <cell r="AH159" t="str">
            <v>CONCEPTOS</v>
          </cell>
          <cell r="AK159" t="str">
            <v xml:space="preserve">        1993</v>
          </cell>
          <cell r="AL159" t="str">
            <v xml:space="preserve">        1994</v>
          </cell>
          <cell r="AM159" t="str">
            <v xml:space="preserve">        1995</v>
          </cell>
          <cell r="AN159" t="str">
            <v xml:space="preserve">        1996</v>
          </cell>
          <cell r="AO159" t="str">
            <v xml:space="preserve">        1997</v>
          </cell>
          <cell r="AP159" t="str">
            <v>Revisión</v>
          </cell>
          <cell r="AQ159" t="str">
            <v>Con Reforma</v>
          </cell>
          <cell r="AS159" t="str">
            <v xml:space="preserve">        1999</v>
          </cell>
          <cell r="AT159" t="str">
            <v xml:space="preserve">        2000</v>
          </cell>
          <cell r="AU159" t="str">
            <v xml:space="preserve">        1993</v>
          </cell>
          <cell r="AV159" t="str">
            <v xml:space="preserve">        1994</v>
          </cell>
          <cell r="AW159" t="str">
            <v xml:space="preserve">        1995</v>
          </cell>
          <cell r="AX159" t="str">
            <v xml:space="preserve">        1996</v>
          </cell>
          <cell r="AY159" t="str">
            <v xml:space="preserve">        1997</v>
          </cell>
          <cell r="AZ159" t="str">
            <v>Revisión</v>
          </cell>
          <cell r="BA159" t="str">
            <v>Con Reforma</v>
          </cell>
          <cell r="BB159" t="str">
            <v xml:space="preserve">        2000</v>
          </cell>
        </row>
        <row r="160">
          <cell r="AP160" t="str">
            <v>Sin Reforma</v>
          </cell>
          <cell r="AZ160" t="str">
            <v>Sin Reforma</v>
          </cell>
        </row>
        <row r="162">
          <cell r="AK162">
            <v>5907600.3079954172</v>
          </cell>
          <cell r="AL162">
            <v>7700800</v>
          </cell>
          <cell r="AM162">
            <v>9523699.209999999</v>
          </cell>
          <cell r="AN162">
            <v>12048768</v>
          </cell>
          <cell r="AO162">
            <v>15287795.690864535</v>
          </cell>
          <cell r="AP162">
            <v>16883418</v>
          </cell>
          <cell r="AQ162">
            <v>17191608</v>
          </cell>
          <cell r="AS162">
            <v>20104461</v>
          </cell>
          <cell r="AT162">
            <v>22954281.374545835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>
            <v>13.458728036460998</v>
          </cell>
          <cell r="AY162">
            <v>12.314731967955858</v>
          </cell>
          <cell r="AZ162">
            <v>11.844430210932694</v>
          </cell>
          <cell r="BA162">
            <v>12.060638501618106</v>
          </cell>
          <cell r="BB162" t="e">
            <v>#DIV/0!</v>
          </cell>
        </row>
        <row r="163">
          <cell r="AH163" t="str">
            <v>INGRESOS CORRIENTES</v>
          </cell>
          <cell r="AK163">
            <v>5263700.6850998439</v>
          </cell>
          <cell r="AL163">
            <v>6861486</v>
          </cell>
          <cell r="AM163">
            <v>8461545.209999999</v>
          </cell>
          <cell r="AN163">
            <v>10503503</v>
          </cell>
          <cell r="AO163">
            <v>13687699.342834629</v>
          </cell>
          <cell r="AP163">
            <v>15006976</v>
          </cell>
          <cell r="AQ163">
            <v>14966094</v>
          </cell>
          <cell r="AS163">
            <v>16400237</v>
          </cell>
          <cell r="AT163">
            <v>20121494.774545837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>
            <v>11.732634432595283</v>
          </cell>
          <cell r="AY163">
            <v>11.025811181248315</v>
          </cell>
          <cell r="AZ163">
            <v>10.528026961669838</v>
          </cell>
          <cell r="BA163">
            <v>10.499346513440496</v>
          </cell>
          <cell r="BB163" t="e">
            <v>#DIV/0!</v>
          </cell>
        </row>
        <row r="164">
          <cell r="AH164" t="str">
            <v xml:space="preserve">  1.1.1.</v>
          </cell>
          <cell r="AI164" t="str">
            <v>TRIBUTARIOS</v>
          </cell>
          <cell r="AK164">
            <v>5051354.6850998439</v>
          </cell>
          <cell r="AL164">
            <v>6731364</v>
          </cell>
          <cell r="AM164">
            <v>8229679.2799999993</v>
          </cell>
          <cell r="AN164">
            <v>10171715</v>
          </cell>
          <cell r="AO164">
            <v>13148299.554000001</v>
          </cell>
          <cell r="AP164">
            <v>14825238</v>
          </cell>
          <cell r="AQ164">
            <v>14784356</v>
          </cell>
          <cell r="AS164">
            <v>16128233</v>
          </cell>
          <cell r="AT164">
            <v>19382413.840017654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>
            <v>11.362020237205238</v>
          </cell>
          <cell r="AY164">
            <v>10.591310095716423</v>
          </cell>
          <cell r="AZ164">
            <v>10.400530085286485</v>
          </cell>
          <cell r="BA164">
            <v>10.371849637057142</v>
          </cell>
          <cell r="BB164" t="e">
            <v>#DIV/0!</v>
          </cell>
        </row>
        <row r="165">
          <cell r="AI165" t="str">
            <v>Renta</v>
          </cell>
          <cell r="AK165">
            <v>2053778</v>
          </cell>
          <cell r="AL165">
            <v>2726730</v>
          </cell>
          <cell r="AM165">
            <v>3257473</v>
          </cell>
          <cell r="AN165">
            <v>3637291</v>
          </cell>
          <cell r="AO165">
            <v>5081160.7374290004</v>
          </cell>
          <cell r="AP165">
            <v>5764752</v>
          </cell>
          <cell r="AQ165">
            <v>5764752</v>
          </cell>
          <cell r="AS165">
            <v>6035064</v>
          </cell>
          <cell r="AT165">
            <v>6761800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>
            <v>4.0629307791856615</v>
          </cell>
          <cell r="AY165">
            <v>4.0930120883896057</v>
          </cell>
          <cell r="AZ165">
            <v>4.044216801795387</v>
          </cell>
          <cell r="BA165">
            <v>4.044216801795387</v>
          </cell>
          <cell r="BB165" t="e">
            <v>#DIV/0!</v>
          </cell>
        </row>
        <row r="166">
          <cell r="AI166" t="str">
            <v>Ventas internas</v>
          </cell>
          <cell r="AK166">
            <v>1270304</v>
          </cell>
          <cell r="AL166">
            <v>1688410</v>
          </cell>
          <cell r="AM166">
            <v>2064330</v>
          </cell>
          <cell r="AN166">
            <v>2804742</v>
          </cell>
          <cell r="AO166">
            <v>3829700</v>
          </cell>
          <cell r="AP166">
            <v>4037970</v>
          </cell>
          <cell r="AQ166">
            <v>4037970</v>
          </cell>
          <cell r="AS166">
            <v>3993819</v>
          </cell>
          <cell r="AT166">
            <v>5222366.5599999996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>
            <v>3.1329559827560542</v>
          </cell>
          <cell r="AY166">
            <v>3.084926693902823</v>
          </cell>
          <cell r="AZ166">
            <v>2.8328063582172689</v>
          </cell>
          <cell r="BA166">
            <v>2.8328063582172689</v>
          </cell>
          <cell r="BB166" t="e">
            <v>#DIV/0!</v>
          </cell>
        </row>
        <row r="167">
          <cell r="AI167" t="str">
            <v>Ventas externas</v>
          </cell>
          <cell r="AK167">
            <v>811677</v>
          </cell>
          <cell r="AL167">
            <v>1083655</v>
          </cell>
          <cell r="AM167">
            <v>1412000.57</v>
          </cell>
          <cell r="AN167">
            <v>1378928.75</v>
          </cell>
          <cell r="AO167">
            <v>2006900</v>
          </cell>
          <cell r="AP167">
            <v>2368507</v>
          </cell>
          <cell r="AQ167">
            <v>2368507</v>
          </cell>
          <cell r="AS167">
            <v>1867124</v>
          </cell>
          <cell r="AT167">
            <v>2764967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>
            <v>1.5402925035909993</v>
          </cell>
          <cell r="AY167">
            <v>1.6166121059074015</v>
          </cell>
          <cell r="AZ167">
            <v>1.6616076120134893</v>
          </cell>
          <cell r="BA167">
            <v>1.6616076120134893</v>
          </cell>
          <cell r="BB167" t="e">
            <v>#DIV/0!</v>
          </cell>
        </row>
        <row r="168">
          <cell r="AI168" t="str">
            <v>Aduanas</v>
          </cell>
          <cell r="AK168">
            <v>508123</v>
          </cell>
          <cell r="AL168">
            <v>718041</v>
          </cell>
          <cell r="AM168">
            <v>868730.35</v>
          </cell>
          <cell r="AN168">
            <v>912710</v>
          </cell>
          <cell r="AO168">
            <v>1240900</v>
          </cell>
          <cell r="AP168">
            <v>1646641</v>
          </cell>
          <cell r="AQ168">
            <v>1646641</v>
          </cell>
          <cell r="AS168">
            <v>1360239</v>
          </cell>
          <cell r="AT168">
            <v>2110784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>
            <v>1.0195163245037433</v>
          </cell>
          <cell r="AY168">
            <v>0.99957843550774539</v>
          </cell>
          <cell r="AZ168">
            <v>1.1551881501103878</v>
          </cell>
          <cell r="BA168">
            <v>1.1551881501103878</v>
          </cell>
          <cell r="BB168" t="e">
            <v>#DIV/0!</v>
          </cell>
        </row>
        <row r="169">
          <cell r="AI169" t="str">
            <v>Gasolina</v>
          </cell>
          <cell r="AK169">
            <v>319997.68509984389</v>
          </cell>
          <cell r="AL169">
            <v>405857</v>
          </cell>
          <cell r="AM169">
            <v>465782.39</v>
          </cell>
          <cell r="AN169">
            <v>637180.5</v>
          </cell>
          <cell r="AO169">
            <v>636400</v>
          </cell>
          <cell r="AP169">
            <v>641768</v>
          </cell>
          <cell r="AQ169">
            <v>421768</v>
          </cell>
          <cell r="AS169">
            <v>799292</v>
          </cell>
          <cell r="AT169">
            <v>939040.28001765453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>
            <v>0.71174406044138594</v>
          </cell>
          <cell r="AY169">
            <v>0.51263737316232505</v>
          </cell>
          <cell r="AZ169">
            <v>0.45022733474998089</v>
          </cell>
          <cell r="BA169">
            <v>0.29588805070185792</v>
          </cell>
          <cell r="BB169" t="e">
            <v>#DIV/0!</v>
          </cell>
        </row>
        <row r="170">
          <cell r="AI170" t="str">
            <v>Resto</v>
          </cell>
          <cell r="AK170">
            <v>87475</v>
          </cell>
          <cell r="AL170">
            <v>108671</v>
          </cell>
          <cell r="AM170">
            <v>161362.96999999997</v>
          </cell>
          <cell r="AN170">
            <v>171960</v>
          </cell>
          <cell r="AO170">
            <v>278838.596571</v>
          </cell>
          <cell r="AP170">
            <v>365600</v>
          </cell>
          <cell r="AQ170">
            <v>365600</v>
          </cell>
          <cell r="AS170">
            <v>1185151</v>
          </cell>
          <cell r="AT170">
            <v>1583456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>
            <v>0.19208294766318293</v>
          </cell>
          <cell r="AY170">
            <v>0.22461201395730163</v>
          </cell>
          <cell r="AZ170">
            <v>0.25648382839997164</v>
          </cell>
          <cell r="BA170">
            <v>0.25648382839997164</v>
          </cell>
          <cell r="BB170" t="e">
            <v>#DIV/0!</v>
          </cell>
        </row>
        <row r="171">
          <cell r="AI171" t="str">
            <v>Reforma y Racionalización Tributarias</v>
          </cell>
          <cell r="AK171">
            <v>0</v>
          </cell>
          <cell r="AL171">
            <v>0</v>
          </cell>
          <cell r="AM171">
            <v>0</v>
          </cell>
          <cell r="AN171">
            <v>628902.75</v>
          </cell>
          <cell r="AO171">
            <v>74400.22</v>
          </cell>
          <cell r="AP171">
            <v>0</v>
          </cell>
          <cell r="AQ171">
            <v>179118</v>
          </cell>
          <cell r="AS171">
            <v>887544</v>
          </cell>
          <cell r="AT171">
            <v>0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>
            <v>0.70249763906421159</v>
          </cell>
          <cell r="AY171">
            <v>5.9931384889219175E-2</v>
          </cell>
          <cell r="AZ171">
            <v>0</v>
          </cell>
          <cell r="BA171">
            <v>0.12565883581878043</v>
          </cell>
          <cell r="BB171" t="e">
            <v>#DIV/0!</v>
          </cell>
        </row>
        <row r="172">
          <cell r="AH172" t="str">
            <v xml:space="preserve">  1.1.2.</v>
          </cell>
          <cell r="AI172" t="str">
            <v>NO TRIBUTARIOS</v>
          </cell>
          <cell r="AK172">
            <v>212346</v>
          </cell>
          <cell r="AL172">
            <v>130122</v>
          </cell>
          <cell r="AM172">
            <v>231865.93</v>
          </cell>
          <cell r="AN172">
            <v>331788</v>
          </cell>
          <cell r="AO172">
            <v>539399.78883462772</v>
          </cell>
          <cell r="AP172">
            <v>181738</v>
          </cell>
          <cell r="AQ172">
            <v>181738</v>
          </cell>
          <cell r="AS172">
            <v>272004</v>
          </cell>
          <cell r="AT172">
            <v>739080.93452818377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>
            <v>0.37061419539004498</v>
          </cell>
          <cell r="AY172">
            <v>0.43450108553189259</v>
          </cell>
          <cell r="AZ172">
            <v>0.12749687638335352</v>
          </cell>
          <cell r="BA172">
            <v>0.12749687638335352</v>
          </cell>
          <cell r="BB172" t="e">
            <v>#DIV/0!</v>
          </cell>
        </row>
        <row r="173">
          <cell r="AI173" t="str">
            <v>Contribución hidrocarburos</v>
          </cell>
          <cell r="AK173">
            <v>92000</v>
          </cell>
          <cell r="AL173">
            <v>115700</v>
          </cell>
          <cell r="AM173">
            <v>172307.49</v>
          </cell>
          <cell r="AN173">
            <v>267843</v>
          </cell>
          <cell r="AO173">
            <v>278800</v>
          </cell>
          <cell r="AP173">
            <v>41269</v>
          </cell>
          <cell r="AQ173">
            <v>41269</v>
          </cell>
          <cell r="AS173">
            <v>14000</v>
          </cell>
          <cell r="AT173">
            <v>58186.551473012805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>
            <v>0.29918628140817577</v>
          </cell>
          <cell r="AY173">
            <v>0.22458092337783822</v>
          </cell>
          <cell r="AZ173">
            <v>2.8951945060827218E-2</v>
          </cell>
          <cell r="BA173">
            <v>2.8951945060827218E-2</v>
          </cell>
          <cell r="BB173" t="e">
            <v>#DIV/0!</v>
          </cell>
        </row>
        <row r="174">
          <cell r="AI174" t="str">
            <v xml:space="preserve">Resto </v>
          </cell>
          <cell r="AK174">
            <v>120346</v>
          </cell>
          <cell r="AL174">
            <v>14422</v>
          </cell>
          <cell r="AM174">
            <v>59558.44</v>
          </cell>
          <cell r="AN174">
            <v>63945</v>
          </cell>
          <cell r="AO174">
            <v>260599.78883462772</v>
          </cell>
          <cell r="AP174">
            <v>140469</v>
          </cell>
          <cell r="AQ174">
            <v>140469</v>
          </cell>
          <cell r="AS174">
            <v>258004</v>
          </cell>
          <cell r="AT174">
            <v>680894.383055171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>
            <v>7.1427913981869234E-2</v>
          </cell>
          <cell r="AY174">
            <v>0.20992016215405432</v>
          </cell>
          <cell r="AZ174">
            <v>9.85449313225263E-2</v>
          </cell>
          <cell r="BA174">
            <v>9.85449313225263E-2</v>
          </cell>
          <cell r="BB174" t="e">
            <v>#DIV/0!</v>
          </cell>
        </row>
        <row r="175">
          <cell r="AH175" t="str">
            <v>CONTRIBUCIONES PARAFISCALES</v>
          </cell>
          <cell r="AK175">
            <v>81799.62289557296</v>
          </cell>
          <cell r="AL175">
            <v>219100</v>
          </cell>
          <cell r="AM175">
            <v>259554</v>
          </cell>
          <cell r="AS175">
            <v>0</v>
          </cell>
          <cell r="AT175">
            <v>0</v>
          </cell>
          <cell r="AU175" t="e">
            <v>#DIV/0!</v>
          </cell>
          <cell r="AV175" t="e">
            <v>#DIV/0!</v>
          </cell>
          <cell r="AW175" t="e">
            <v>#DIV/0!</v>
          </cell>
        </row>
        <row r="176">
          <cell r="AH176" t="str">
            <v>FONDOS ESPECIALES</v>
          </cell>
          <cell r="AK176">
            <v>0</v>
          </cell>
          <cell r="AL176">
            <v>0</v>
          </cell>
          <cell r="AM176">
            <v>0</v>
          </cell>
          <cell r="AN176">
            <v>400315</v>
          </cell>
          <cell r="AO176">
            <v>382093.34802990541</v>
          </cell>
          <cell r="AP176">
            <v>386363</v>
          </cell>
          <cell r="AQ176">
            <v>306363</v>
          </cell>
          <cell r="AS176">
            <v>539961</v>
          </cell>
          <cell r="AT176">
            <v>604451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>
            <v>0.44716030003365359</v>
          </cell>
          <cell r="AY176">
            <v>0.30778650257204399</v>
          </cell>
          <cell r="AZ176">
            <v>0.27104994910311336</v>
          </cell>
          <cell r="BA176">
            <v>0.21492657308561414</v>
          </cell>
          <cell r="BB176" t="e">
            <v>#DIV/0!</v>
          </cell>
        </row>
        <row r="177">
          <cell r="AH177" t="str">
            <v>OTROS DE CAPITAL</v>
          </cell>
          <cell r="AK177">
            <v>562100</v>
          </cell>
          <cell r="AL177">
            <v>620214</v>
          </cell>
          <cell r="AM177">
            <v>802600</v>
          </cell>
          <cell r="AN177">
            <v>1144950</v>
          </cell>
          <cell r="AO177">
            <v>1218003</v>
          </cell>
          <cell r="AP177">
            <v>1490079</v>
          </cell>
          <cell r="AQ177">
            <v>1919151</v>
          </cell>
          <cell r="AS177">
            <v>3164263</v>
          </cell>
          <cell r="AT177">
            <v>2228335.5999999996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>
            <v>1.2789333038320616</v>
          </cell>
          <cell r="AY177">
            <v>0.98113428413549886</v>
          </cell>
          <cell r="AZ177">
            <v>1.0453533001597413</v>
          </cell>
          <cell r="BA177">
            <v>1.3463654150919968</v>
          </cell>
          <cell r="BB177" t="e">
            <v>#DIV/0!</v>
          </cell>
        </row>
        <row r="178">
          <cell r="AH178" t="str">
            <v>Rendimientos financieros</v>
          </cell>
          <cell r="AK178">
            <v>121900</v>
          </cell>
          <cell r="AL178">
            <v>125100</v>
          </cell>
          <cell r="AM178">
            <v>141300</v>
          </cell>
          <cell r="AN178">
            <v>293738</v>
          </cell>
          <cell r="AO178">
            <v>318811.99</v>
          </cell>
          <cell r="AP178">
            <v>291800</v>
          </cell>
          <cell r="AQ178">
            <v>291800</v>
          </cell>
          <cell r="AS178">
            <v>320558</v>
          </cell>
          <cell r="AT178">
            <v>494497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>
            <v>0.3281115426883463</v>
          </cell>
          <cell r="AY178">
            <v>0.25681166104062458</v>
          </cell>
          <cell r="AZ178">
            <v>0.2047100140238286</v>
          </cell>
          <cell r="BA178">
            <v>0.2047100140238286</v>
          </cell>
          <cell r="BB178" t="e">
            <v>#DIV/0!</v>
          </cell>
        </row>
        <row r="179">
          <cell r="AH179" t="str">
            <v>Excedentes financieros</v>
          </cell>
          <cell r="AK179">
            <v>154960</v>
          </cell>
          <cell r="AL179">
            <v>220000</v>
          </cell>
          <cell r="AM179">
            <v>428800</v>
          </cell>
          <cell r="AN179">
            <v>550000</v>
          </cell>
          <cell r="AO179">
            <v>635803</v>
          </cell>
          <cell r="AP179">
            <v>712766</v>
          </cell>
          <cell r="AQ179">
            <v>1141838</v>
          </cell>
          <cell r="AS179">
            <v>2645009</v>
          </cell>
          <cell r="AT179">
            <v>1515273.0000000002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>
            <v>0.61436160278408125</v>
          </cell>
          <cell r="AY179">
            <v>0.51215647355236615</v>
          </cell>
          <cell r="AZ179">
            <v>0.50003542788111111</v>
          </cell>
          <cell r="BA179">
            <v>0.80104754281336665</v>
          </cell>
          <cell r="BB179" t="e">
            <v>#DIV/0!</v>
          </cell>
        </row>
        <row r="180">
          <cell r="AI180" t="str">
            <v>Ecopetrol</v>
          </cell>
          <cell r="AK180">
            <v>110000</v>
          </cell>
          <cell r="AL180">
            <v>139000</v>
          </cell>
          <cell r="AM180">
            <v>194020</v>
          </cell>
          <cell r="AN180">
            <v>226224</v>
          </cell>
          <cell r="AO180">
            <v>223000</v>
          </cell>
          <cell r="AP180">
            <v>279000</v>
          </cell>
          <cell r="AQ180">
            <v>708072</v>
          </cell>
          <cell r="AS180">
            <v>279000</v>
          </cell>
          <cell r="AT180">
            <v>674000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>
            <v>0.25269698041495636</v>
          </cell>
          <cell r="AY180">
            <v>0.17963251762287635</v>
          </cell>
          <cell r="AZ180">
            <v>0.19573027386102868</v>
          </cell>
          <cell r="BA180">
            <v>0.49674238879328431</v>
          </cell>
          <cell r="BB180" t="e">
            <v>#DIV/0!</v>
          </cell>
        </row>
        <row r="181">
          <cell r="AI181" t="str">
            <v>Resto</v>
          </cell>
          <cell r="AK181">
            <v>44960</v>
          </cell>
          <cell r="AL181">
            <v>81000</v>
          </cell>
          <cell r="AM181">
            <v>234780</v>
          </cell>
          <cell r="AN181">
            <v>323776</v>
          </cell>
          <cell r="AO181">
            <v>412803</v>
          </cell>
          <cell r="AP181">
            <v>433766</v>
          </cell>
          <cell r="AQ181">
            <v>433766</v>
          </cell>
          <cell r="AS181">
            <v>2366009</v>
          </cell>
          <cell r="AT181">
            <v>841273.00000000023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>
            <v>0.36166462236912489</v>
          </cell>
          <cell r="AY181">
            <v>0.3325239559294898</v>
          </cell>
          <cell r="AZ181">
            <v>0.30430515402008235</v>
          </cell>
          <cell r="BA181">
            <v>0.30430515402008235</v>
          </cell>
          <cell r="BB181" t="e">
            <v>#DIV/0!</v>
          </cell>
        </row>
        <row r="182">
          <cell r="AH182" t="str">
            <v>Recuperación de cartera</v>
          </cell>
          <cell r="AK182">
            <v>66700</v>
          </cell>
          <cell r="AL182">
            <v>55200</v>
          </cell>
          <cell r="AM182">
            <v>5900</v>
          </cell>
          <cell r="AN182">
            <v>8100</v>
          </cell>
          <cell r="AO182">
            <v>75800</v>
          </cell>
          <cell r="AP182">
            <v>75100</v>
          </cell>
          <cell r="AQ182">
            <v>75100</v>
          </cell>
          <cell r="AS182">
            <v>3481</v>
          </cell>
          <cell r="AT182">
            <v>3829.1000000000004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>
            <v>9.0478708773655617E-3</v>
          </cell>
          <cell r="AY182">
            <v>6.1058945452080841E-2</v>
          </cell>
          <cell r="AZ182">
            <v>5.2685819236427442E-2</v>
          </cell>
          <cell r="BA182">
            <v>5.2685819236427442E-2</v>
          </cell>
          <cell r="BB182" t="e">
            <v>#DIV/0!</v>
          </cell>
        </row>
        <row r="183">
          <cell r="AH183" t="str">
            <v>Reintegros y recursos no apropiados</v>
          </cell>
          <cell r="AK183">
            <v>78400</v>
          </cell>
          <cell r="AL183">
            <v>171400</v>
          </cell>
          <cell r="AM183">
            <v>226600</v>
          </cell>
          <cell r="AN183">
            <v>192000</v>
          </cell>
          <cell r="AO183">
            <v>83188.009999999995</v>
          </cell>
          <cell r="AP183">
            <v>199903</v>
          </cell>
          <cell r="AQ183">
            <v>199903</v>
          </cell>
          <cell r="AS183">
            <v>190017</v>
          </cell>
          <cell r="AT183">
            <v>209018.7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>
            <v>0.21446805042644293</v>
          </cell>
          <cell r="AY183">
            <v>6.7010186871466426E-2</v>
          </cell>
          <cell r="AZ183">
            <v>0.14024039045032696</v>
          </cell>
          <cell r="BA183">
            <v>0.14024039045032696</v>
          </cell>
          <cell r="BB183" t="e">
            <v>#DIV/0!</v>
          </cell>
        </row>
        <row r="184">
          <cell r="AH184" t="str">
            <v xml:space="preserve">Resto </v>
          </cell>
          <cell r="AK184">
            <v>140140</v>
          </cell>
          <cell r="AL184">
            <v>48514</v>
          </cell>
          <cell r="AM184">
            <v>0</v>
          </cell>
          <cell r="AN184">
            <v>101112</v>
          </cell>
          <cell r="AO184">
            <v>104400</v>
          </cell>
          <cell r="AP184">
            <v>210510</v>
          </cell>
          <cell r="AQ184">
            <v>210510</v>
          </cell>
          <cell r="AS184">
            <v>5198</v>
          </cell>
          <cell r="AT184">
            <v>5717.8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>
            <v>0.11294423705582549</v>
          </cell>
          <cell r="AY184">
            <v>8.4097017218960943E-2</v>
          </cell>
          <cell r="AZ184">
            <v>0.14768164856804714</v>
          </cell>
          <cell r="BA184">
            <v>0.14768164856804714</v>
          </cell>
          <cell r="BB184" t="e">
            <v>#DIV/0!</v>
          </cell>
        </row>
        <row r="185">
          <cell r="AK185">
            <v>0</v>
          </cell>
          <cell r="AL185">
            <v>0</v>
          </cell>
          <cell r="AM185">
            <v>0</v>
          </cell>
          <cell r="AS185">
            <v>0</v>
          </cell>
          <cell r="AT185">
            <v>0</v>
          </cell>
        </row>
        <row r="186">
          <cell r="AK186">
            <v>6046333.0410558749</v>
          </cell>
          <cell r="AL186">
            <v>8498337</v>
          </cell>
          <cell r="AM186">
            <v>11290300</v>
          </cell>
          <cell r="AN186">
            <v>15363198.08</v>
          </cell>
          <cell r="AO186">
            <v>19589241</v>
          </cell>
          <cell r="AP186">
            <v>23492406</v>
          </cell>
          <cell r="AQ186">
            <v>23492406</v>
          </cell>
          <cell r="AS186">
            <v>27734235</v>
          </cell>
          <cell r="AT186">
            <v>31690348.102001004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>
            <v>17.161016356942035</v>
          </cell>
          <cell r="AY186">
            <v>15.779662238346509</v>
          </cell>
          <cell r="AZ186">
            <v>16.48091419367195</v>
          </cell>
          <cell r="BA186">
            <v>16.48091419367195</v>
          </cell>
          <cell r="BB186" t="e">
            <v>#DIV/0!</v>
          </cell>
        </row>
        <row r="187">
          <cell r="AH187" t="str">
            <v xml:space="preserve"> PAGOS CORRIENTES</v>
          </cell>
          <cell r="AK187">
            <v>5073285.0410558749</v>
          </cell>
          <cell r="AL187">
            <v>7159337</v>
          </cell>
          <cell r="AM187">
            <v>9544400</v>
          </cell>
          <cell r="AN187">
            <v>13046998.08</v>
          </cell>
          <cell r="AO187">
            <v>16419841</v>
          </cell>
          <cell r="AP187">
            <v>21212186</v>
          </cell>
          <cell r="AQ187">
            <v>21212186</v>
          </cell>
          <cell r="AS187">
            <v>25711137</v>
          </cell>
          <cell r="AT187">
            <v>29337897.772421002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>
            <v>14.573772094453874</v>
          </cell>
          <cell r="AY187">
            <v>13.226625012544069</v>
          </cell>
          <cell r="AZ187">
            <v>14.881243637889172</v>
          </cell>
          <cell r="BA187">
            <v>14.881243637889172</v>
          </cell>
          <cell r="BB187" t="e">
            <v>#DIV/0!</v>
          </cell>
        </row>
        <row r="188">
          <cell r="AH188" t="str">
            <v xml:space="preserve"> 2.1.1.</v>
          </cell>
          <cell r="AI188" t="str">
            <v xml:space="preserve"> Interes deuda Externa</v>
          </cell>
          <cell r="AK188">
            <v>338748</v>
          </cell>
          <cell r="AL188">
            <v>375230</v>
          </cell>
          <cell r="AM188">
            <v>383400</v>
          </cell>
          <cell r="AN188">
            <v>467078</v>
          </cell>
          <cell r="AO188">
            <v>617500</v>
          </cell>
          <cell r="AP188">
            <v>889000</v>
          </cell>
          <cell r="AQ188">
            <v>889000</v>
          </cell>
          <cell r="AS188">
            <v>1417360</v>
          </cell>
          <cell r="AT188">
            <v>2280777.8724210002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>
            <v>0.52173597946396932</v>
          </cell>
          <cell r="AY188">
            <v>0.49741291314854769</v>
          </cell>
          <cell r="AZ188">
            <v>0.62367101599446062</v>
          </cell>
          <cell r="BA188">
            <v>0.62367101599446062</v>
          </cell>
          <cell r="BB188" t="e">
            <v>#DIV/0!</v>
          </cell>
        </row>
        <row r="189">
          <cell r="AH189" t="str">
            <v xml:space="preserve"> 2.1.2.</v>
          </cell>
          <cell r="AI189" t="str">
            <v xml:space="preserve"> Interes deuda Interna</v>
          </cell>
          <cell r="AK189">
            <v>243638</v>
          </cell>
          <cell r="AL189">
            <v>404920</v>
          </cell>
          <cell r="AM189">
            <v>652700</v>
          </cell>
          <cell r="AN189">
            <v>1411444</v>
          </cell>
          <cell r="AO189">
            <v>1832800</v>
          </cell>
          <cell r="AP189">
            <v>3201700</v>
          </cell>
          <cell r="AQ189">
            <v>3201700</v>
          </cell>
          <cell r="AS189">
            <v>3535289</v>
          </cell>
          <cell r="AT189">
            <v>4814374.9000000004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>
            <v>1.5766127237817722</v>
          </cell>
          <cell r="AY189">
            <v>1.4763698578439808</v>
          </cell>
          <cell r="AZ189">
            <v>2.2461276624403426</v>
          </cell>
          <cell r="BA189">
            <v>2.2461276624403426</v>
          </cell>
          <cell r="BB189" t="e">
            <v>#DIV/0!</v>
          </cell>
        </row>
        <row r="190">
          <cell r="AH190" t="str">
            <v xml:space="preserve"> 2.1.3.</v>
          </cell>
          <cell r="AI190" t="str">
            <v xml:space="preserve"> Otros</v>
          </cell>
          <cell r="AK190">
            <v>4490899.0410558749</v>
          </cell>
          <cell r="AL190">
            <v>6379187</v>
          </cell>
          <cell r="AM190">
            <v>8508300</v>
          </cell>
          <cell r="AN190">
            <v>11168476.08</v>
          </cell>
          <cell r="AO190">
            <v>13969541</v>
          </cell>
          <cell r="AP190">
            <v>17121486</v>
          </cell>
          <cell r="AQ190">
            <v>17121486</v>
          </cell>
          <cell r="AS190">
            <v>20758488</v>
          </cell>
          <cell r="AT190">
            <v>22242745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>
            <v>12.475423391208132</v>
          </cell>
          <cell r="AY190">
            <v>11.252842241551541</v>
          </cell>
          <cell r="AZ190">
            <v>12.011444959454369</v>
          </cell>
          <cell r="BA190">
            <v>12.011444959454369</v>
          </cell>
          <cell r="BB190" t="e">
            <v>#DIV/0!</v>
          </cell>
        </row>
        <row r="191">
          <cell r="AI191" t="str">
            <v xml:space="preserve"> 2.1.3.1.</v>
          </cell>
          <cell r="AJ191" t="str">
            <v xml:space="preserve"> Servicios Personales</v>
          </cell>
          <cell r="AK191">
            <v>1092593.0410558751</v>
          </cell>
          <cell r="AL191">
            <v>1525331</v>
          </cell>
          <cell r="AM191">
            <v>1946082.4</v>
          </cell>
          <cell r="AN191">
            <v>2377977.85</v>
          </cell>
          <cell r="AO191">
            <v>2848199.6999999997</v>
          </cell>
          <cell r="AP191">
            <v>3547894.0000000005</v>
          </cell>
          <cell r="AQ191">
            <v>3547894.0000000005</v>
          </cell>
          <cell r="AS191">
            <v>4084291.9999999995</v>
          </cell>
          <cell r="AT191">
            <v>4453811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>
            <v>2.6562514242018973</v>
          </cell>
          <cell r="AY191">
            <v>2.2943017166086146</v>
          </cell>
          <cell r="AZ191">
            <v>2.4889973629028694</v>
          </cell>
          <cell r="BA191">
            <v>2.4889973629028694</v>
          </cell>
          <cell r="BB191" t="e">
            <v>#DIV/0!</v>
          </cell>
        </row>
        <row r="192">
          <cell r="AI192" t="str">
            <v xml:space="preserve"> 2.1.3.2.</v>
          </cell>
          <cell r="AJ192" t="str">
            <v>Operación Comercial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S192">
            <v>0</v>
          </cell>
          <cell r="AT192">
            <v>0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 t="e">
            <v>#DIV/0!</v>
          </cell>
        </row>
        <row r="193">
          <cell r="AI193" t="str">
            <v xml:space="preserve"> 2.1.3.3.</v>
          </cell>
          <cell r="AJ193" t="str">
            <v xml:space="preserve"> Transferencias</v>
          </cell>
          <cell r="AK193">
            <v>3000623</v>
          </cell>
          <cell r="AL193">
            <v>4254181</v>
          </cell>
          <cell r="AM193">
            <v>5837260.2000000002</v>
          </cell>
          <cell r="AN193">
            <v>7937416.0999999996</v>
          </cell>
          <cell r="AO193">
            <v>9799363</v>
          </cell>
          <cell r="AP193">
            <v>12259100</v>
          </cell>
          <cell r="AQ193">
            <v>12259100</v>
          </cell>
          <cell r="AS193">
            <v>15462616</v>
          </cell>
          <cell r="AT193">
            <v>16633000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>
            <v>8.8662612312003102</v>
          </cell>
          <cell r="AY193">
            <v>7.8936513308989351</v>
          </cell>
          <cell r="AZ193">
            <v>8.6002759867015666</v>
          </cell>
          <cell r="BA193">
            <v>8.6002759867015666</v>
          </cell>
          <cell r="BB193" t="e">
            <v>#DIV/0!</v>
          </cell>
        </row>
        <row r="194">
          <cell r="AI194" t="str">
            <v xml:space="preserve"> 2.1.3.4.</v>
          </cell>
          <cell r="AJ194" t="str">
            <v>Gastos Generales y otros</v>
          </cell>
          <cell r="AK194">
            <v>397683</v>
          </cell>
          <cell r="AL194">
            <v>599675</v>
          </cell>
          <cell r="AM194">
            <v>724957.4</v>
          </cell>
          <cell r="AN194">
            <v>853082.13</v>
          </cell>
          <cell r="AO194">
            <v>1321978.2999999998</v>
          </cell>
          <cell r="AP194">
            <v>1314492</v>
          </cell>
          <cell r="AQ194">
            <v>1314492</v>
          </cell>
          <cell r="AS194">
            <v>1211580</v>
          </cell>
          <cell r="AT194">
            <v>1155934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>
            <v>0.95291073580592356</v>
          </cell>
          <cell r="AY194">
            <v>1.0648891940439915</v>
          </cell>
          <cell r="AZ194">
            <v>0.92217160984993318</v>
          </cell>
          <cell r="BA194">
            <v>0.92217160984993318</v>
          </cell>
          <cell r="BB194" t="e">
            <v>#DIV/0!</v>
          </cell>
        </row>
        <row r="195">
          <cell r="AH195" t="str">
            <v xml:space="preserve"> PAGOS DE CAPITAL</v>
          </cell>
          <cell r="AK195">
            <v>973048</v>
          </cell>
          <cell r="AL195">
            <v>1339000</v>
          </cell>
          <cell r="AM195">
            <v>1745900</v>
          </cell>
          <cell r="AN195">
            <v>2316200</v>
          </cell>
          <cell r="AO195">
            <v>3169400</v>
          </cell>
          <cell r="AP195">
            <v>2280220</v>
          </cell>
          <cell r="AQ195">
            <v>2280220</v>
          </cell>
          <cell r="AS195">
            <v>2023098</v>
          </cell>
          <cell r="AT195">
            <v>2352450.3295800001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>
            <v>2.587244262488162</v>
          </cell>
          <cell r="AY195">
            <v>2.5530372258024405</v>
          </cell>
          <cell r="AZ195">
            <v>1.5996705557827773</v>
          </cell>
          <cell r="BA195">
            <v>1.5996705557827773</v>
          </cell>
          <cell r="BB195" t="e">
            <v>#DIV/0!</v>
          </cell>
        </row>
        <row r="196">
          <cell r="AH196" t="str">
            <v xml:space="preserve"> 2.2.1.</v>
          </cell>
          <cell r="AI196" t="str">
            <v xml:space="preserve"> Formación bruta de Capital Fijo</v>
          </cell>
          <cell r="AK196">
            <v>973048</v>
          </cell>
          <cell r="AL196">
            <v>1309000</v>
          </cell>
          <cell r="AM196">
            <v>1745900</v>
          </cell>
          <cell r="AN196">
            <v>2316200</v>
          </cell>
          <cell r="AO196">
            <v>3169400</v>
          </cell>
          <cell r="AP196">
            <v>2280220</v>
          </cell>
          <cell r="AQ196">
            <v>2280220</v>
          </cell>
          <cell r="AS196">
            <v>2023098</v>
          </cell>
          <cell r="AT196">
            <v>2352450.3295800001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>
            <v>2.587244262488162</v>
          </cell>
          <cell r="AY196">
            <v>2.5530372258024405</v>
          </cell>
          <cell r="AZ196">
            <v>1.5996705557827773</v>
          </cell>
          <cell r="BA196">
            <v>1.5996705557827773</v>
          </cell>
          <cell r="BB196" t="e">
            <v>#DIV/0!</v>
          </cell>
        </row>
        <row r="197">
          <cell r="AH197" t="str">
            <v xml:space="preserve"> 2.1.1.</v>
          </cell>
          <cell r="AI197" t="str">
            <v xml:space="preserve"> Otros</v>
          </cell>
          <cell r="AK197">
            <v>0</v>
          </cell>
          <cell r="AL197">
            <v>30000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 t="e">
            <v>#DIV/0!</v>
          </cell>
        </row>
        <row r="198">
          <cell r="AK198">
            <v>0</v>
          </cell>
          <cell r="AL198">
            <v>0</v>
          </cell>
          <cell r="AM198">
            <v>0</v>
          </cell>
          <cell r="AS198">
            <v>0</v>
          </cell>
          <cell r="AT198">
            <v>0</v>
          </cell>
        </row>
        <row r="199">
          <cell r="AK199">
            <v>-138732.73306045774</v>
          </cell>
          <cell r="AL199">
            <v>-797537</v>
          </cell>
          <cell r="AM199">
            <v>-1766600.790000001</v>
          </cell>
          <cell r="AN199">
            <v>-3314430.08</v>
          </cell>
          <cell r="AO199">
            <v>-4301445.309135465</v>
          </cell>
          <cell r="AP199">
            <v>-6608988</v>
          </cell>
          <cell r="AQ199">
            <v>-6300798</v>
          </cell>
          <cell r="AS199">
            <v>-7629774</v>
          </cell>
          <cell r="AT199">
            <v>-8736066.727455169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>
            <v>-3.7022883204810375</v>
          </cell>
          <cell r="AY199">
            <v>-3.464930270390651</v>
          </cell>
          <cell r="AZ199">
            <v>-4.6364839827392554</v>
          </cell>
          <cell r="BA199">
            <v>-4.420275692053842</v>
          </cell>
          <cell r="BB199" t="e">
            <v>#DIV/0!</v>
          </cell>
        </row>
        <row r="200">
          <cell r="AK200">
            <v>0</v>
          </cell>
          <cell r="AL200">
            <v>0</v>
          </cell>
          <cell r="AM200">
            <v>0</v>
          </cell>
          <cell r="AS200">
            <v>0</v>
          </cell>
          <cell r="AT200">
            <v>0</v>
          </cell>
        </row>
        <row r="201">
          <cell r="AK201">
            <v>96184.1</v>
          </cell>
          <cell r="AL201">
            <v>129400</v>
          </cell>
          <cell r="AM201">
            <v>172000</v>
          </cell>
          <cell r="AN201">
            <v>385074.61</v>
          </cell>
          <cell r="AO201">
            <v>248214.72892595999</v>
          </cell>
          <cell r="AP201">
            <v>321089.15788879001</v>
          </cell>
          <cell r="AQ201">
            <v>321089.15788879001</v>
          </cell>
          <cell r="AS201">
            <v>259276.78503759997</v>
          </cell>
          <cell r="AT201">
            <v>302834.40776999999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>
            <v>0.43013646289282725</v>
          </cell>
          <cell r="AY201">
            <v>0.19994366218856491</v>
          </cell>
          <cell r="AZ201">
            <v>0.2252575942916844</v>
          </cell>
          <cell r="BA201">
            <v>0.2252575942916844</v>
          </cell>
          <cell r="BB201" t="e">
            <v>#DIV/0!</v>
          </cell>
        </row>
        <row r="202">
          <cell r="AK202">
            <v>0</v>
          </cell>
          <cell r="AL202">
            <v>0</v>
          </cell>
          <cell r="AM202">
            <v>0</v>
          </cell>
          <cell r="AS202">
            <v>0</v>
          </cell>
          <cell r="AT202">
            <v>0</v>
          </cell>
        </row>
        <row r="203">
          <cell r="AK203">
            <v>-234916.83306045775</v>
          </cell>
          <cell r="AL203">
            <v>-926937</v>
          </cell>
          <cell r="AM203">
            <v>-1938600.790000001</v>
          </cell>
          <cell r="AN203">
            <v>-3699504.69</v>
          </cell>
          <cell r="AO203">
            <v>-4549660.0380614251</v>
          </cell>
          <cell r="AP203">
            <v>-6930077.1578887897</v>
          </cell>
          <cell r="AQ203">
            <v>-6621887.1578887897</v>
          </cell>
          <cell r="AS203">
            <v>-7889050.7850375995</v>
          </cell>
          <cell r="AT203">
            <v>-9038901.1352251694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>
            <v>-4.1324247833738648</v>
          </cell>
          <cell r="AY203">
            <v>-3.6648739325792157</v>
          </cell>
          <cell r="AZ203">
            <v>-4.8617415770309398</v>
          </cell>
          <cell r="BA203">
            <v>-4.6455332863455263</v>
          </cell>
          <cell r="BB203" t="e">
            <v>#DIV/0!</v>
          </cell>
        </row>
        <row r="204">
          <cell r="AK204">
            <v>0</v>
          </cell>
          <cell r="AL204">
            <v>0</v>
          </cell>
          <cell r="AM204">
            <v>0</v>
          </cell>
          <cell r="AS204">
            <v>0</v>
          </cell>
          <cell r="AT204">
            <v>0</v>
          </cell>
        </row>
        <row r="205">
          <cell r="AK205">
            <v>234916.83306045775</v>
          </cell>
          <cell r="AL205">
            <v>926937</v>
          </cell>
          <cell r="AM205">
            <v>1938600.790000001</v>
          </cell>
          <cell r="AN205">
            <v>3699504.69</v>
          </cell>
          <cell r="AO205">
            <v>4549660.0380614251</v>
          </cell>
          <cell r="AP205">
            <v>6930077.1578887897</v>
          </cell>
          <cell r="AQ205">
            <v>6621887.1578887897</v>
          </cell>
          <cell r="AS205">
            <v>7889050.7850375995</v>
          </cell>
          <cell r="AT205">
            <v>9038901.1352251694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>
            <v>4.1324247833738648</v>
          </cell>
          <cell r="AY205">
            <v>3.6648739325792157</v>
          </cell>
          <cell r="AZ205">
            <v>4.8617415770309398</v>
          </cell>
          <cell r="BA205">
            <v>4.6455332863455263</v>
          </cell>
          <cell r="BB205" t="e">
            <v>#DIV/0!</v>
          </cell>
        </row>
        <row r="206">
          <cell r="AH206" t="str">
            <v xml:space="preserve"> CREDITO EXTERNO NETO</v>
          </cell>
          <cell r="AK206">
            <v>-281000</v>
          </cell>
          <cell r="AL206">
            <v>119500</v>
          </cell>
          <cell r="AM206">
            <v>223200</v>
          </cell>
          <cell r="AN206">
            <v>1079814</v>
          </cell>
          <cell r="AO206">
            <v>1096414</v>
          </cell>
          <cell r="AP206">
            <v>2657500</v>
          </cell>
          <cell r="AQ206">
            <v>2657500</v>
          </cell>
          <cell r="AS206">
            <v>3116594</v>
          </cell>
          <cell r="AT206">
            <v>1951997.6952539999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>
            <v>1.2061750177248909</v>
          </cell>
          <cell r="AY206">
            <v>0.88319106357384902</v>
          </cell>
          <cell r="AZ206">
            <v>1.864348397081304</v>
          </cell>
          <cell r="BA206">
            <v>1.864348397081304</v>
          </cell>
          <cell r="BB206" t="e">
            <v>#DIV/0!</v>
          </cell>
        </row>
        <row r="207">
          <cell r="AH207" t="str">
            <v xml:space="preserve"> 6.1.1.</v>
          </cell>
          <cell r="AI207" t="str">
            <v xml:space="preserve"> Mediano y Largo Plazo</v>
          </cell>
          <cell r="AK207">
            <v>-281000</v>
          </cell>
          <cell r="AL207">
            <v>119500</v>
          </cell>
          <cell r="AM207">
            <v>223200</v>
          </cell>
          <cell r="AN207">
            <v>1079814</v>
          </cell>
          <cell r="AO207">
            <v>1096414</v>
          </cell>
          <cell r="AP207">
            <v>2657500</v>
          </cell>
          <cell r="AQ207">
            <v>2657500</v>
          </cell>
          <cell r="AS207">
            <v>3116594</v>
          </cell>
          <cell r="AT207">
            <v>1951997.6952539999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>
            <v>1.2061750177248909</v>
          </cell>
          <cell r="AY207">
            <v>0.88319106357384902</v>
          </cell>
          <cell r="AZ207">
            <v>1.864348397081304</v>
          </cell>
          <cell r="BA207">
            <v>1.864348397081304</v>
          </cell>
          <cell r="BB207" t="e">
            <v>#DIV/0!</v>
          </cell>
        </row>
        <row r="208">
          <cell r="AI208" t="str">
            <v xml:space="preserve"> 6.1.1.1.</v>
          </cell>
          <cell r="AJ208" t="str">
            <v xml:space="preserve"> Desembolsos</v>
          </cell>
          <cell r="AK208">
            <v>397000</v>
          </cell>
          <cell r="AL208">
            <v>791500</v>
          </cell>
          <cell r="AM208">
            <v>847900</v>
          </cell>
          <cell r="AN208">
            <v>1819962</v>
          </cell>
          <cell r="AO208">
            <v>1889514</v>
          </cell>
          <cell r="AP208">
            <v>3663300</v>
          </cell>
          <cell r="AQ208">
            <v>3663300</v>
          </cell>
          <cell r="AS208">
            <v>4711114</v>
          </cell>
          <cell r="AT208">
            <v>4094839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>
            <v>2.0329359478656763</v>
          </cell>
          <cell r="AY208">
            <v>1.5220545152631013</v>
          </cell>
          <cell r="AZ208">
            <v>2.5699595420613135</v>
          </cell>
          <cell r="BA208">
            <v>2.5699595420613135</v>
          </cell>
          <cell r="BB208" t="e">
            <v>#DIV/0!</v>
          </cell>
        </row>
        <row r="209">
          <cell r="AI209" t="str">
            <v xml:space="preserve"> 6.1.1.2.</v>
          </cell>
          <cell r="AJ209" t="str">
            <v xml:space="preserve"> Amortizaciones</v>
          </cell>
          <cell r="AK209">
            <v>678000</v>
          </cell>
          <cell r="AL209">
            <v>672000</v>
          </cell>
          <cell r="AM209">
            <v>624700</v>
          </cell>
          <cell r="AN209">
            <v>740148</v>
          </cell>
          <cell r="AO209">
            <v>793100</v>
          </cell>
          <cell r="AP209">
            <v>1005800</v>
          </cell>
          <cell r="AQ209">
            <v>1005800</v>
          </cell>
          <cell r="AS209">
            <v>1594520</v>
          </cell>
          <cell r="AT209">
            <v>2142841.3047460001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>
            <v>0.82676093014078578</v>
          </cell>
          <cell r="AY209">
            <v>0.63886345168925207</v>
          </cell>
          <cell r="AZ209">
            <v>0.70561114498000954</v>
          </cell>
          <cell r="BA209">
            <v>0.70561114498000954</v>
          </cell>
          <cell r="BB209" t="e">
            <v>#DIV/0!</v>
          </cell>
        </row>
        <row r="210">
          <cell r="AH210" t="str">
            <v xml:space="preserve"> 6.1.2.</v>
          </cell>
          <cell r="AI210" t="str">
            <v xml:space="preserve"> Corto Plazo Neto</v>
          </cell>
          <cell r="AK210">
            <v>0</v>
          </cell>
          <cell r="AL210">
            <v>0</v>
          </cell>
          <cell r="AM210">
            <v>0</v>
          </cell>
          <cell r="AS210">
            <v>0</v>
          </cell>
          <cell r="AT210">
            <v>0</v>
          </cell>
          <cell r="AU210" t="e">
            <v>#DIV/0!</v>
          </cell>
          <cell r="AV210" t="e">
            <v>#DIV/0!</v>
          </cell>
          <cell r="AW210" t="e">
            <v>#DIV/0!</v>
          </cell>
          <cell r="BB210" t="e">
            <v>#DIV/0!</v>
          </cell>
        </row>
        <row r="211">
          <cell r="AH211" t="str">
            <v xml:space="preserve"> CREDITO INTERNO NETO</v>
          </cell>
          <cell r="AK211">
            <v>484000</v>
          </cell>
          <cell r="AL211">
            <v>235200</v>
          </cell>
          <cell r="AM211">
            <v>1755400</v>
          </cell>
          <cell r="AN211">
            <v>1790859</v>
          </cell>
          <cell r="AO211">
            <v>3517900</v>
          </cell>
          <cell r="AP211">
            <v>3985000</v>
          </cell>
          <cell r="AQ211">
            <v>3985000</v>
          </cell>
          <cell r="AS211">
            <v>4804244</v>
          </cell>
          <cell r="AT211">
            <v>5272589.5999999996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>
            <v>2.000427282909631</v>
          </cell>
          <cell r="AY211">
            <v>2.8337633800247382</v>
          </cell>
          <cell r="AZ211">
            <v>2.7956456678716823</v>
          </cell>
          <cell r="BA211">
            <v>2.7956456678716823</v>
          </cell>
          <cell r="BB211" t="e">
            <v>#DIV/0!</v>
          </cell>
        </row>
        <row r="212">
          <cell r="AH212" t="str">
            <v xml:space="preserve"> 6.2.1.</v>
          </cell>
          <cell r="AI212" t="str">
            <v xml:space="preserve"> Desembolsos</v>
          </cell>
          <cell r="AK212">
            <v>722000</v>
          </cell>
          <cell r="AL212">
            <v>1633300</v>
          </cell>
          <cell r="AM212">
            <v>2510800</v>
          </cell>
          <cell r="AN212">
            <v>3874081</v>
          </cell>
          <cell r="AO212">
            <v>6918965</v>
          </cell>
          <cell r="AP212">
            <v>7708700</v>
          </cell>
          <cell r="AQ212">
            <v>7708700</v>
          </cell>
          <cell r="AS212">
            <v>11396854</v>
          </cell>
          <cell r="AT212">
            <v>11729855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>
            <v>4.3274302045006481</v>
          </cell>
          <cell r="AY212">
            <v>5.5734130147738323</v>
          </cell>
          <cell r="AZ212">
            <v>5.4079783588262078</v>
          </cell>
          <cell r="BA212">
            <v>5.4079783588262078</v>
          </cell>
          <cell r="BB212" t="e">
            <v>#DIV/0!</v>
          </cell>
        </row>
        <row r="213">
          <cell r="AH213" t="str">
            <v xml:space="preserve"> 6.2.2.</v>
          </cell>
          <cell r="AI213" t="str">
            <v xml:space="preserve"> Amortizaciones</v>
          </cell>
          <cell r="AK213">
            <v>238000</v>
          </cell>
          <cell r="AL213">
            <v>1398100</v>
          </cell>
          <cell r="AM213">
            <v>755400</v>
          </cell>
          <cell r="AN213">
            <v>2083222</v>
          </cell>
          <cell r="AO213">
            <v>3401065</v>
          </cell>
          <cell r="AP213">
            <v>3723700</v>
          </cell>
          <cell r="AQ213">
            <v>3723700</v>
          </cell>
          <cell r="AS213">
            <v>6592610</v>
          </cell>
          <cell r="AT213">
            <v>6457265.4000000004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>
            <v>2.3270029215910171</v>
          </cell>
          <cell r="AY213">
            <v>2.7396496347490937</v>
          </cell>
          <cell r="AZ213">
            <v>2.6123326909545255</v>
          </cell>
          <cell r="BA213">
            <v>2.6123326909545255</v>
          </cell>
          <cell r="BB213" t="e">
            <v>#DIV/0!</v>
          </cell>
        </row>
        <row r="214">
          <cell r="AH214" t="str">
            <v>OTROS RECURSOS</v>
          </cell>
          <cell r="AK214">
            <v>31916.83306045772</v>
          </cell>
          <cell r="AL214">
            <v>572237</v>
          </cell>
          <cell r="AM214">
            <v>-39999.209999999031</v>
          </cell>
          <cell r="AN214">
            <v>828831.69</v>
          </cell>
          <cell r="AO214">
            <v>-64653.96193857491</v>
          </cell>
          <cell r="AP214">
            <v>443883.15788878966</v>
          </cell>
          <cell r="AQ214">
            <v>-20612.842111210339</v>
          </cell>
          <cell r="AS214">
            <v>-31787.214962400496</v>
          </cell>
          <cell r="AT214">
            <v>1814313.8399711698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>
            <v>0.9258224827393432</v>
          </cell>
          <cell r="AY214">
            <v>-5.2080511019371445E-2</v>
          </cell>
          <cell r="AZ214">
            <v>0.31140276722534421</v>
          </cell>
          <cell r="BA214">
            <v>-1.4460778607460015E-2</v>
          </cell>
          <cell r="BB214" t="e">
            <v>#DIV/0!</v>
          </cell>
        </row>
        <row r="215">
          <cell r="AH215" t="str">
            <v xml:space="preserve"> 6.3.1.</v>
          </cell>
          <cell r="AI215" t="str">
            <v>Telefonía</v>
          </cell>
          <cell r="AK215">
            <v>0</v>
          </cell>
          <cell r="AL215">
            <v>0</v>
          </cell>
          <cell r="AM215">
            <v>0</v>
          </cell>
          <cell r="AN215">
            <v>90000</v>
          </cell>
          <cell r="AO215">
            <v>91614</v>
          </cell>
          <cell r="AP215">
            <v>111391</v>
          </cell>
          <cell r="AQ215">
            <v>111391</v>
          </cell>
          <cell r="AS215">
            <v>138701</v>
          </cell>
          <cell r="AT215">
            <v>193889.75599999996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>
            <v>0.10053189863739512</v>
          </cell>
          <cell r="AY215">
            <v>7.3797549190592782E-2</v>
          </cell>
          <cell r="AZ215">
            <v>7.8145487224565768E-2</v>
          </cell>
          <cell r="BA215">
            <v>7.8145487224565768E-2</v>
          </cell>
          <cell r="BB215" t="e">
            <v>#DIV/0!</v>
          </cell>
        </row>
        <row r="216">
          <cell r="AH216" t="str">
            <v xml:space="preserve"> 6.3.2.</v>
          </cell>
          <cell r="AI216" t="str">
            <v>Privatizaciones y concesiones</v>
          </cell>
          <cell r="AK216">
            <v>0</v>
          </cell>
          <cell r="AL216">
            <v>1412500</v>
          </cell>
          <cell r="AM216">
            <v>5900</v>
          </cell>
          <cell r="AN216">
            <v>733300</v>
          </cell>
          <cell r="AO216">
            <v>429765</v>
          </cell>
          <cell r="AP216">
            <v>0</v>
          </cell>
          <cell r="AQ216">
            <v>0</v>
          </cell>
          <cell r="AS216">
            <v>1100379</v>
          </cell>
          <cell r="AT216">
            <v>4027199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>
            <v>0.81911156967557597</v>
          </cell>
          <cell r="AY216">
            <v>0.34618730464661635</v>
          </cell>
          <cell r="AZ216">
            <v>0</v>
          </cell>
          <cell r="BA216">
            <v>0</v>
          </cell>
          <cell r="BB216" t="e">
            <v>#DIV/0!</v>
          </cell>
        </row>
        <row r="217">
          <cell r="AH217" t="str">
            <v xml:space="preserve"> 6.3.3.</v>
          </cell>
          <cell r="AI217" t="str">
            <v>Fondo Comunicaciones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S217">
            <v>0</v>
          </cell>
          <cell r="AT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H218" t="str">
            <v xml:space="preserve"> 6.3.4.</v>
          </cell>
          <cell r="AI218" t="str">
            <v>Faltante</v>
          </cell>
          <cell r="AK218">
            <v>0</v>
          </cell>
          <cell r="AL218">
            <v>0</v>
          </cell>
          <cell r="AM218">
            <v>0</v>
          </cell>
          <cell r="AN218">
            <v>76882.689999999944</v>
          </cell>
          <cell r="AO218">
            <v>-73746.96193857491</v>
          </cell>
          <cell r="AP218">
            <v>176186.15788878966</v>
          </cell>
          <cell r="AQ218">
            <v>-132003.84211121034</v>
          </cell>
          <cell r="AS218">
            <v>-2662266.2149624005</v>
          </cell>
          <cell r="AT218">
            <v>-1693197.9160288302</v>
          </cell>
          <cell r="AX218">
            <v>8.5879586645002948E-2</v>
          </cell>
          <cell r="AY218">
            <v>-5.9405167892666581E-2</v>
          </cell>
          <cell r="AZ218">
            <v>0.12360202485338796</v>
          </cell>
          <cell r="BA218">
            <v>-9.2606265832025775E-2</v>
          </cell>
        </row>
        <row r="219">
          <cell r="AH219" t="str">
            <v xml:space="preserve"> 6.3.5</v>
          </cell>
          <cell r="AI219" t="str">
            <v>Otros</v>
          </cell>
          <cell r="AK219">
            <v>31916.83306045772</v>
          </cell>
          <cell r="AL219">
            <v>-840263</v>
          </cell>
          <cell r="AM219">
            <v>-45899.209999999031</v>
          </cell>
          <cell r="AN219">
            <v>-71351</v>
          </cell>
          <cell r="AO219">
            <v>-512286</v>
          </cell>
          <cell r="AP219">
            <v>156306</v>
          </cell>
          <cell r="AS219">
            <v>1391399</v>
          </cell>
          <cell r="AT219">
            <v>-713577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>
            <v>-7.9700572218630875E-2</v>
          </cell>
          <cell r="AY219">
            <v>-0.41266019696391404</v>
          </cell>
          <cell r="AZ219">
            <v>0.10965525514739051</v>
          </cell>
          <cell r="BA219">
            <v>0</v>
          </cell>
          <cell r="BB219" t="e">
            <v>#DIV/0!</v>
          </cell>
        </row>
        <row r="220">
          <cell r="AK220">
            <v>-3.1603309591671266E-3</v>
          </cell>
          <cell r="AL220">
            <v>-1.3754837899641425E-2</v>
          </cell>
          <cell r="AM220">
            <v>-2.4031833418032847E-2</v>
          </cell>
          <cell r="AN220">
            <v>-3.7022883204810376E-2</v>
          </cell>
          <cell r="AO220">
            <v>-3.4649302703906509E-2</v>
          </cell>
          <cell r="AP220">
            <v>-4.6364839827392555E-2</v>
          </cell>
          <cell r="AQ220">
            <v>-4.4202756920538419E-2</v>
          </cell>
          <cell r="AS220">
            <v>-4.9717682516542537E-2</v>
          </cell>
          <cell r="AT220">
            <v>-4.957349150115721E-2</v>
          </cell>
        </row>
        <row r="221">
          <cell r="AK221">
            <v>43898166</v>
          </cell>
          <cell r="AL221">
            <v>57982290</v>
          </cell>
          <cell r="AM221">
            <v>73510862</v>
          </cell>
          <cell r="AN221">
            <v>89523824</v>
          </cell>
          <cell r="AO221">
            <v>124142334</v>
          </cell>
          <cell r="AP221">
            <v>142543100</v>
          </cell>
          <cell r="AQ221">
            <v>142543100</v>
          </cell>
          <cell r="AS221">
            <v>153461980</v>
          </cell>
          <cell r="AT221">
            <v>176224560</v>
          </cell>
        </row>
        <row r="223">
          <cell r="AK223">
            <v>36504.734179629631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RESUOPE"/>
      <sheetName val="CODE LIST"/>
    </sheetNames>
    <sheetDataSet>
      <sheetData sheetId="0" refreshError="1">
        <row r="3">
          <cell r="B3" t="str">
            <v>Cuadro No. 1a</v>
          </cell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Hoja1"/>
      <sheetName val="Hoja2"/>
      <sheetName val="94-03 Mil Corr "/>
      <sheetName val="EMBI"/>
    </sheetNames>
    <sheetDataSet>
      <sheetData sheetId="0" refreshError="1">
        <row r="1">
          <cell r="AE1">
            <v>1183.4304445100188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>
            <v>0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>
            <v>0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>
            <v>0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>
            <v>0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>
            <v>0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>
            <v>0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>
            <v>0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>
            <v>0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>
            <v>0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>
            <v>0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>
            <v>0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>
            <v>0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>
            <v>0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>
            <v>0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>
            <v>0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>
            <v>0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>
            <v>0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>
            <v>0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>
            <v>0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>
            <v>0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>
            <v>0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>
            <v>0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>
            <v>0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>
            <v>0</v>
          </cell>
          <cell r="AC73">
            <v>0</v>
          </cell>
          <cell r="AD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>
            <v>0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>
            <v>0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>
            <v>0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>
            <v>0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>
            <v>0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>
            <v>0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>
            <v>0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>
            <v>0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>
            <v>0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>
            <v>0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>
            <v>0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>
            <v>0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>
            <v>0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>
            <v>0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>
            <v>0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>
            <v>0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>
            <v>0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>
            <v>0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>
            <v>0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>
            <v>0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>
            <v>0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LOTERIAS"/>
      <sheetName val="GIROS SITUAD.FISCAL- 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C2">
            <v>143873304.77899998</v>
          </cell>
          <cell r="M2">
            <v>0.37582719489197253</v>
          </cell>
          <cell r="N2">
            <v>0.4466742187644912</v>
          </cell>
          <cell r="O2">
            <v>0.52202091794207206</v>
          </cell>
          <cell r="P2">
            <v>0.60992847280641138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Seguimiento CSF"/>
      <sheetName val="Resumen OPEF"/>
      <sheetName val="Resumen MES OPEF"/>
      <sheetName val="EPS"/>
    </sheetNames>
    <sheetDataSet>
      <sheetData sheetId="0" refreshError="1"/>
      <sheetData sheetId="1" refreshError="1"/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  <cell r="D5" t="str">
            <v>Miles de millones de pesos</v>
          </cell>
        </row>
        <row r="6">
          <cell r="C6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0</v>
          </cell>
        </row>
        <row r="13">
          <cell r="E13" t="str">
            <v>Otros Ingresos Corrientes</v>
          </cell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0</v>
          </cell>
        </row>
        <row r="14">
          <cell r="E14" t="str">
            <v>Concesiones</v>
          </cell>
          <cell r="F14" t="str">
            <v>Impuesto sobre las ventas Interno Neto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0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  <cell r="T19">
            <v>680.41172550380611</v>
          </cell>
        </row>
        <row r="20">
          <cell r="D20" t="str">
            <v>2.</v>
          </cell>
          <cell r="E20" t="str">
            <v>RECURSOS DE CAPITAL</v>
          </cell>
          <cell r="F20" t="str">
            <v>Impuesto 5% Pasajes Internacionales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0</v>
          </cell>
        </row>
        <row r="24">
          <cell r="F24" t="str">
            <v>Bonos Res. 4308/94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0</v>
          </cell>
        </row>
        <row r="25">
          <cell r="F25" t="str">
            <v>Bonos Externos</v>
          </cell>
          <cell r="H25">
            <v>0</v>
          </cell>
          <cell r="I25">
            <v>750</v>
          </cell>
          <cell r="J25">
            <v>0</v>
          </cell>
          <cell r="K25">
            <v>400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320</v>
          </cell>
          <cell r="Q25">
            <v>0</v>
          </cell>
          <cell r="R25">
            <v>0</v>
          </cell>
          <cell r="S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Recuperación de Cartera SPF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0</v>
          </cell>
        </row>
        <row r="30">
          <cell r="F30" t="str">
            <v>Rendimientos Financieros Portafolio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0</v>
          </cell>
        </row>
        <row r="31">
          <cell r="F31" t="str">
            <v>Rendimientos Financieros Entidades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0</v>
          </cell>
        </row>
        <row r="32">
          <cell r="F32" t="str">
            <v>Donaciones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Apalancamiento de Betania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F34" t="str">
            <v>Enajenación de Activos</v>
          </cell>
          <cell r="G34" t="str">
            <v>Larga Distancia Nacional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D41" t="str">
            <v>2.</v>
          </cell>
          <cell r="E41" t="str">
            <v>RECURSOS DE CAPITAL</v>
          </cell>
          <cell r="F41" t="str">
            <v>-</v>
          </cell>
          <cell r="G41" t="str">
            <v>Carbocol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0</v>
          </cell>
        </row>
        <row r="42">
          <cell r="E42" t="str">
            <v>2.1</v>
          </cell>
          <cell r="F42" t="str">
            <v>-</v>
          </cell>
          <cell r="G42" t="str">
            <v>Epsa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Otros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T47">
            <v>0</v>
          </cell>
        </row>
        <row r="48">
          <cell r="C48" t="str">
            <v>confis</v>
          </cell>
          <cell r="E48" t="str">
            <v>2.2</v>
          </cell>
          <cell r="F48" t="str">
            <v>CREDITO INTERNO</v>
          </cell>
          <cell r="H48">
            <v>35845.782996527778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 t="str">
            <v>c:\ingres97.xls</v>
          </cell>
          <cell r="T48">
            <v>5015.4018692176123</v>
          </cell>
          <cell r="U4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  <sheetName val="INFORMACION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FMI"/>
      <sheetName val="PAGOS VIGENCIA t"/>
      <sheetName val="PAGORES"/>
      <sheetName val="VIGN"/>
      <sheetName val="SPC"/>
      <sheetName val="gastos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2">
          <cell r="A2" t="str">
            <v>PAGOS POR NUMERALES CON RECURSOS DE LA NACION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C10" t="str">
            <v>1.</v>
          </cell>
          <cell r="AD10" t="str">
            <v>SERVICIOS PERSONALES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C14" t="str">
            <v>2.</v>
          </cell>
          <cell r="AD14" t="str">
            <v>GASTOS GENERALES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C18" t="str">
            <v>3.</v>
          </cell>
          <cell r="AD18" t="str">
            <v>TRANSFERENCIAS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C24" t="str">
            <v>1.</v>
          </cell>
          <cell r="AD24" t="str">
            <v>INTERNA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C28" t="str">
            <v>2.</v>
          </cell>
          <cell r="AD28" t="str">
            <v>EXTERNA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3">
          <cell r="AC43" t="str">
            <v>P = Proyectado</v>
          </cell>
          <cell r="AI43" t="str">
            <v>C:\CARLOSJ\PRES9194\PAGOS.XLS</v>
          </cell>
          <cell r="AM43" t="str">
            <v>Rango FMI 3</v>
          </cell>
          <cell r="AP43" t="str">
            <v xml:space="preserve"> PIB DEL AÑO ANTERIOR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R44" t="str">
            <v>C:\CARLOSJ\PRES9194\PAGOS.XLS</v>
          </cell>
          <cell r="AX44" t="str">
            <v>Rango FMI 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Dint. 01-02"/>
      <sheetName val="Crecimiento pensiones Agosto05"/>
      <sheetName val="FONDOS CSF - SSF"/>
      <sheetName val="INVERSION"/>
      <sheetName val="CUA1-3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ob"/>
      <sheetName val="proyecINGRESOS9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LIQUIDACION98"/>
      <sheetName val="ING-PROY-02 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modgobie CHEQUEO"/>
      <sheetName val="excedentes financieros"/>
      <sheetName val="94-03 mil corr "/>
    </sheetNames>
    <sheetDataSet>
      <sheetData sheetId="0" refreshError="1">
        <row r="47">
          <cell r="L47">
            <v>121707501</v>
          </cell>
          <cell r="M47">
            <v>140953206</v>
          </cell>
          <cell r="N47">
            <v>149042204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ráfico1"/>
      <sheetName val="% pib"/>
      <sheetName val="ASIG"/>
      <sheetName val="Crec ASIG"/>
      <sheetName val="Crec"/>
      <sheetName val="PER CAPITA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DATOS"/>
      <sheetName val="Hoja3"/>
      <sheetName val="POB"/>
      <sheetName val="Hoja5"/>
      <sheetName val="POBLACIÓN"/>
      <sheetName val="Hoja4"/>
      <sheetName val="03-06"/>
      <sheetName val="D7_Icfes 02"/>
      <sheetName val="D8_MS"/>
      <sheetName val="D8_1_Bajo"/>
      <sheetName val="D9_Saber 97-99"/>
      <sheetName val="20 Magdalena"/>
      <sheetName val="ANUA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 t="str">
            <v>ANTIOQUIA</v>
          </cell>
          <cell r="C3">
            <v>146577967662</v>
          </cell>
          <cell r="D3">
            <v>28829002685</v>
          </cell>
          <cell r="E3">
            <v>16810213799</v>
          </cell>
          <cell r="F3">
            <v>6660856530</v>
          </cell>
          <cell r="G3">
            <v>1161400885</v>
          </cell>
          <cell r="H3">
            <v>0</v>
          </cell>
          <cell r="I3">
            <v>0</v>
          </cell>
          <cell r="J3">
            <v>0</v>
          </cell>
          <cell r="K3">
            <v>15542331209.41</v>
          </cell>
          <cell r="L3">
            <v>2653568743.0700002</v>
          </cell>
          <cell r="M3">
            <v>1137243747.03</v>
          </cell>
          <cell r="N3">
            <v>18574981201.489998</v>
          </cell>
          <cell r="O3" t="str">
            <v>MEDELLIN</v>
          </cell>
        </row>
        <row r="4">
          <cell r="B4" t="str">
            <v>ATLANTICO</v>
          </cell>
          <cell r="C4">
            <v>84159041136</v>
          </cell>
          <cell r="D4">
            <v>22399705766</v>
          </cell>
          <cell r="E4">
            <v>24988004961</v>
          </cell>
          <cell r="F4">
            <v>4633276047</v>
          </cell>
          <cell r="G4">
            <v>842195327</v>
          </cell>
          <cell r="H4">
            <v>0</v>
          </cell>
          <cell r="I4">
            <v>46977757</v>
          </cell>
          <cell r="J4">
            <v>0</v>
          </cell>
          <cell r="K4">
            <v>11270594749.67</v>
          </cell>
          <cell r="L4">
            <v>1924247884.0900002</v>
          </cell>
          <cell r="M4">
            <v>824677664.61000001</v>
          </cell>
          <cell r="N4">
            <v>13469735188.629999</v>
          </cell>
          <cell r="O4" t="str">
            <v>BARRANQUILLA</v>
          </cell>
        </row>
        <row r="5">
          <cell r="B5" t="str">
            <v>BOGOTA</v>
          </cell>
          <cell r="C5">
            <v>456123269824</v>
          </cell>
          <cell r="D5">
            <v>141918774311</v>
          </cell>
          <cell r="E5">
            <v>91841604376</v>
          </cell>
          <cell r="F5">
            <v>28222097403</v>
          </cell>
          <cell r="G5">
            <v>3782173445</v>
          </cell>
          <cell r="H5">
            <v>0</v>
          </cell>
          <cell r="I5">
            <v>0</v>
          </cell>
        </row>
        <row r="6">
          <cell r="B6" t="str">
            <v>BOLIVAR</v>
          </cell>
          <cell r="C6">
            <v>83180589543</v>
          </cell>
          <cell r="D6">
            <v>20774253678</v>
          </cell>
          <cell r="E6">
            <v>23322758044</v>
          </cell>
          <cell r="F6">
            <v>3671571903</v>
          </cell>
          <cell r="G6">
            <v>615781803</v>
          </cell>
          <cell r="H6">
            <v>0</v>
          </cell>
          <cell r="I6">
            <v>0</v>
          </cell>
          <cell r="J6">
            <v>0</v>
          </cell>
          <cell r="K6">
            <v>8240638397.6299992</v>
          </cell>
          <cell r="L6">
            <v>1406938263.0100002</v>
          </cell>
          <cell r="M6">
            <v>602973541.28999996</v>
          </cell>
          <cell r="N6">
            <v>9848567841.0699997</v>
          </cell>
          <cell r="O6" t="str">
            <v>CARTAGENA</v>
          </cell>
        </row>
        <row r="7">
          <cell r="B7" t="str">
            <v>BOYACA</v>
          </cell>
          <cell r="C7">
            <v>21568281852</v>
          </cell>
          <cell r="D7">
            <v>2468125434</v>
          </cell>
          <cell r="E7">
            <v>0</v>
          </cell>
          <cell r="F7">
            <v>357128066</v>
          </cell>
          <cell r="G7">
            <v>83770818</v>
          </cell>
          <cell r="H7">
            <v>0</v>
          </cell>
          <cell r="I7">
            <v>0</v>
          </cell>
          <cell r="J7">
            <v>0</v>
          </cell>
          <cell r="K7">
            <v>1121054594.1799998</v>
          </cell>
          <cell r="L7">
            <v>191399564.86000001</v>
          </cell>
          <cell r="M7">
            <v>82028384.939999998</v>
          </cell>
          <cell r="N7">
            <v>1339796954.02</v>
          </cell>
          <cell r="O7" t="str">
            <v>TUNJA</v>
          </cell>
        </row>
        <row r="8">
          <cell r="B8" t="str">
            <v>CALDAS</v>
          </cell>
          <cell r="C8">
            <v>56985285191</v>
          </cell>
          <cell r="D8">
            <v>6412715881</v>
          </cell>
          <cell r="E8">
            <v>3107794932</v>
          </cell>
          <cell r="F8">
            <v>910741585</v>
          </cell>
          <cell r="G8">
            <v>242227470</v>
          </cell>
          <cell r="H8">
            <v>0</v>
          </cell>
          <cell r="I8">
            <v>0</v>
          </cell>
          <cell r="J8">
            <v>0</v>
          </cell>
          <cell r="K8">
            <v>3241584898.71</v>
          </cell>
          <cell r="L8">
            <v>553441324.17000008</v>
          </cell>
          <cell r="M8">
            <v>237189138.92999998</v>
          </cell>
          <cell r="N8">
            <v>3874089269.1900001</v>
          </cell>
          <cell r="O8" t="str">
            <v>MANIZALES</v>
          </cell>
        </row>
        <row r="9">
          <cell r="B9" t="str">
            <v>CAQUETA</v>
          </cell>
          <cell r="C9">
            <v>24416070990</v>
          </cell>
          <cell r="D9">
            <v>3238340247</v>
          </cell>
          <cell r="E9">
            <v>0</v>
          </cell>
          <cell r="F9">
            <v>553914866</v>
          </cell>
          <cell r="G9">
            <v>103791298</v>
          </cell>
          <cell r="H9">
            <v>10680584</v>
          </cell>
          <cell r="I9">
            <v>0</v>
          </cell>
          <cell r="J9">
            <v>948569428.80000007</v>
          </cell>
          <cell r="K9">
            <v>1000063197.7919998</v>
          </cell>
          <cell r="L9">
            <v>170742497.18400002</v>
          </cell>
          <cell r="M9">
            <v>73175355.93599999</v>
          </cell>
          <cell r="N9">
            <v>1195197480.2879999</v>
          </cell>
          <cell r="O9" t="str">
            <v>FLORENCIA</v>
          </cell>
        </row>
        <row r="10">
          <cell r="B10" t="str">
            <v>CAUCA</v>
          </cell>
          <cell r="C10">
            <v>32141440277</v>
          </cell>
          <cell r="D10">
            <v>5548611078</v>
          </cell>
          <cell r="E10">
            <v>0</v>
          </cell>
          <cell r="F10">
            <v>579419703</v>
          </cell>
          <cell r="G10">
            <v>152856060</v>
          </cell>
          <cell r="H10">
            <v>207149486</v>
          </cell>
          <cell r="I10">
            <v>0</v>
          </cell>
          <cell r="J10">
            <v>0</v>
          </cell>
          <cell r="K10">
            <v>2045580933.8999999</v>
          </cell>
          <cell r="L10">
            <v>349245525.30000001</v>
          </cell>
          <cell r="M10">
            <v>149676653.69999999</v>
          </cell>
          <cell r="N10">
            <v>2444718677.0999999</v>
          </cell>
          <cell r="O10" t="str">
            <v>POPAYAN</v>
          </cell>
        </row>
        <row r="11">
          <cell r="B11" t="str">
            <v>CESAR</v>
          </cell>
          <cell r="C11">
            <v>37623034593</v>
          </cell>
          <cell r="D11">
            <v>10438394164</v>
          </cell>
          <cell r="E11">
            <v>3382984100</v>
          </cell>
          <cell r="F11">
            <v>1533569096</v>
          </cell>
          <cell r="G11">
            <v>254199217</v>
          </cell>
          <cell r="H11">
            <v>1283554935</v>
          </cell>
          <cell r="I11">
            <v>0</v>
          </cell>
          <cell r="J11">
            <v>0</v>
          </cell>
          <cell r="K11">
            <v>3401795607.7799997</v>
          </cell>
          <cell r="L11">
            <v>580794372.06000006</v>
          </cell>
          <cell r="M11">
            <v>248911873.73999998</v>
          </cell>
          <cell r="N11">
            <v>4065560604.4200001</v>
          </cell>
          <cell r="O11" t="str">
            <v>VALLEDUPAR</v>
          </cell>
        </row>
        <row r="12">
          <cell r="B12" t="str">
            <v>CORDOBA</v>
          </cell>
          <cell r="C12">
            <v>38527833968</v>
          </cell>
          <cell r="D12">
            <v>9212158916</v>
          </cell>
          <cell r="E12">
            <v>0</v>
          </cell>
          <cell r="F12">
            <v>714809906</v>
          </cell>
          <cell r="G12">
            <v>251827739</v>
          </cell>
          <cell r="H12">
            <v>0</v>
          </cell>
          <cell r="I12">
            <v>0</v>
          </cell>
          <cell r="J12">
            <v>0</v>
          </cell>
          <cell r="K12">
            <v>3370059529.0799999</v>
          </cell>
          <cell r="L12">
            <v>575376017.16000009</v>
          </cell>
          <cell r="M12">
            <v>246589721.63999999</v>
          </cell>
          <cell r="N12">
            <v>4027632120.1199999</v>
          </cell>
          <cell r="O12" t="str">
            <v>MONTERIA</v>
          </cell>
        </row>
        <row r="13">
          <cell r="B13" t="str">
            <v>CHOCO</v>
          </cell>
          <cell r="C13">
            <v>1271888919</v>
          </cell>
          <cell r="D13">
            <v>4142068068</v>
          </cell>
          <cell r="E13">
            <v>1417187743</v>
          </cell>
          <cell r="F13">
            <v>685780949</v>
          </cell>
          <cell r="G13">
            <v>115025206</v>
          </cell>
          <cell r="H13">
            <v>218368586</v>
          </cell>
          <cell r="I13">
            <v>0</v>
          </cell>
          <cell r="J13">
            <v>1051238360.4800001</v>
          </cell>
          <cell r="K13">
            <v>1108305585.7632</v>
          </cell>
          <cell r="L13">
            <v>189222904.88640001</v>
          </cell>
          <cell r="M13">
            <v>81095530.665600002</v>
          </cell>
          <cell r="N13">
            <v>1324560334.2047999</v>
          </cell>
          <cell r="O13" t="str">
            <v>QUIBDO</v>
          </cell>
        </row>
        <row r="14">
          <cell r="B14" t="str">
            <v>HUILA</v>
          </cell>
          <cell r="C14">
            <v>45268639338</v>
          </cell>
          <cell r="D14">
            <v>7018308140</v>
          </cell>
          <cell r="E14">
            <v>3223694943</v>
          </cell>
          <cell r="F14">
            <v>1305479443</v>
          </cell>
          <cell r="G14">
            <v>231705710</v>
          </cell>
          <cell r="H14">
            <v>11308854</v>
          </cell>
          <cell r="I14">
            <v>93955522</v>
          </cell>
          <cell r="J14">
            <v>0</v>
          </cell>
          <cell r="K14">
            <v>3100778493.3399997</v>
          </cell>
          <cell r="L14">
            <v>529401206.18000007</v>
          </cell>
          <cell r="M14">
            <v>226886231.22</v>
          </cell>
          <cell r="N14">
            <v>3705808443.2599998</v>
          </cell>
          <cell r="O14" t="str">
            <v>NEIVA</v>
          </cell>
        </row>
        <row r="15">
          <cell r="B15" t="str">
            <v>GUAJIRA</v>
          </cell>
          <cell r="C15">
            <v>720612358</v>
          </cell>
          <cell r="D15">
            <v>4605216074</v>
          </cell>
          <cell r="E15">
            <v>0</v>
          </cell>
          <cell r="F15">
            <v>481245890</v>
          </cell>
          <cell r="G15">
            <v>109351448</v>
          </cell>
          <cell r="H15">
            <v>383424004</v>
          </cell>
          <cell r="I15">
            <v>0</v>
          </cell>
          <cell r="J15">
            <v>999384752.80000007</v>
          </cell>
          <cell r="K15">
            <v>1053637067.9519999</v>
          </cell>
          <cell r="L15">
            <v>179889255.50400001</v>
          </cell>
          <cell r="M15">
            <v>77095395.215999991</v>
          </cell>
          <cell r="N15">
            <v>1259224788.5279999</v>
          </cell>
          <cell r="O15" t="str">
            <v>RIOHACHA</v>
          </cell>
        </row>
        <row r="16">
          <cell r="B16" t="str">
            <v>MAGDALENA</v>
          </cell>
          <cell r="C16">
            <v>39959453680</v>
          </cell>
          <cell r="D16">
            <v>9157438775</v>
          </cell>
          <cell r="E16">
            <v>9609051890</v>
          </cell>
          <cell r="F16">
            <v>1566931203</v>
          </cell>
          <cell r="G16">
            <v>269740455</v>
          </cell>
          <cell r="H16">
            <v>171876631</v>
          </cell>
          <cell r="I16">
            <v>0</v>
          </cell>
          <cell r="J16">
            <v>0</v>
          </cell>
          <cell r="K16">
            <v>3609774663.6799998</v>
          </cell>
          <cell r="L16">
            <v>616302991.36000001</v>
          </cell>
          <cell r="M16">
            <v>264129853.44</v>
          </cell>
          <cell r="N16">
            <v>4314120939.5199995</v>
          </cell>
          <cell r="O16" t="str">
            <v>SANTA MARTA</v>
          </cell>
        </row>
        <row r="17">
          <cell r="B17" t="str">
            <v>META</v>
          </cell>
          <cell r="C17">
            <v>37002230743</v>
          </cell>
          <cell r="D17">
            <v>6367872065</v>
          </cell>
          <cell r="E17">
            <v>2562426658</v>
          </cell>
          <cell r="F17">
            <v>1257779595</v>
          </cell>
          <cell r="G17">
            <v>228649576</v>
          </cell>
          <cell r="H17">
            <v>0</v>
          </cell>
          <cell r="I17">
            <v>0</v>
          </cell>
          <cell r="J17">
            <v>0</v>
          </cell>
          <cell r="K17">
            <v>3059880082.3199997</v>
          </cell>
          <cell r="L17">
            <v>522418550.64000005</v>
          </cell>
          <cell r="M17">
            <v>223893664.56</v>
          </cell>
          <cell r="N17">
            <v>3656929854.48</v>
          </cell>
          <cell r="O17" t="str">
            <v>VILLAVICENCIO</v>
          </cell>
        </row>
        <row r="18">
          <cell r="B18" t="str">
            <v>NARIÑO</v>
          </cell>
          <cell r="C18">
            <v>56647800998</v>
          </cell>
          <cell r="D18">
            <v>12938003305</v>
          </cell>
          <cell r="E18">
            <v>3843211975</v>
          </cell>
          <cell r="F18">
            <v>1092760074</v>
          </cell>
          <cell r="G18">
            <v>259738296</v>
          </cell>
          <cell r="H18">
            <v>0</v>
          </cell>
          <cell r="I18">
            <v>0</v>
          </cell>
          <cell r="J18">
            <v>0</v>
          </cell>
          <cell r="K18">
            <v>3475921778.77</v>
          </cell>
          <cell r="L18">
            <v>593450059.79000008</v>
          </cell>
          <cell r="M18">
            <v>254335739.91</v>
          </cell>
          <cell r="N18">
            <v>4154150418.5299997</v>
          </cell>
          <cell r="O18" t="str">
            <v>PASTO</v>
          </cell>
        </row>
        <row r="19">
          <cell r="B19" t="str">
            <v>NORTE DE SANTANDER</v>
          </cell>
          <cell r="C19">
            <v>44920884217</v>
          </cell>
          <cell r="D19">
            <v>12586094807</v>
          </cell>
          <cell r="E19">
            <v>7828107741</v>
          </cell>
          <cell r="F19">
            <v>2463430722</v>
          </cell>
          <cell r="G19">
            <v>452308649</v>
          </cell>
          <cell r="H19">
            <v>0</v>
          </cell>
          <cell r="I19">
            <v>0</v>
          </cell>
          <cell r="J19">
            <v>0</v>
          </cell>
          <cell r="K19">
            <v>6052975265.8699999</v>
          </cell>
          <cell r="L19">
            <v>1033434801.4900001</v>
          </cell>
          <cell r="M19">
            <v>442900629.20999998</v>
          </cell>
          <cell r="N19">
            <v>7234043610.4300003</v>
          </cell>
          <cell r="O19" t="str">
            <v>CUCUTA</v>
          </cell>
        </row>
        <row r="20">
          <cell r="B20" t="str">
            <v>QUINDIO</v>
          </cell>
          <cell r="C20">
            <v>33106726383</v>
          </cell>
          <cell r="D20">
            <v>9788472691</v>
          </cell>
          <cell r="E20">
            <v>2489625709</v>
          </cell>
          <cell r="F20">
            <v>1010717377</v>
          </cell>
          <cell r="G20">
            <v>195296756</v>
          </cell>
          <cell r="H20">
            <v>0</v>
          </cell>
          <cell r="I20">
            <v>0</v>
          </cell>
          <cell r="J20">
            <v>0</v>
          </cell>
          <cell r="K20">
            <v>2613539305.9200001</v>
          </cell>
          <cell r="L20">
            <v>446214027.84000003</v>
          </cell>
          <cell r="M20">
            <v>191234583.35999998</v>
          </cell>
          <cell r="N20">
            <v>3123498194.8800001</v>
          </cell>
          <cell r="O20" t="str">
            <v>ARMENIA</v>
          </cell>
        </row>
        <row r="21">
          <cell r="B21" t="str">
            <v>RISARALDA</v>
          </cell>
          <cell r="C21">
            <v>48108898913</v>
          </cell>
          <cell r="D21">
            <v>10264466392</v>
          </cell>
          <cell r="E21">
            <v>4444824925</v>
          </cell>
          <cell r="F21">
            <v>1822600514</v>
          </cell>
          <cell r="G21">
            <v>315239262</v>
          </cell>
          <cell r="H21">
            <v>0</v>
          </cell>
          <cell r="I21">
            <v>0</v>
          </cell>
          <cell r="J21">
            <v>0</v>
          </cell>
          <cell r="K21">
            <v>4218657898.6899996</v>
          </cell>
          <cell r="L21">
            <v>720258665.63000011</v>
          </cell>
          <cell r="M21">
            <v>308682285.26999998</v>
          </cell>
          <cell r="N21">
            <v>5041810659.4099998</v>
          </cell>
          <cell r="O21" t="str">
            <v>PEREIRA</v>
          </cell>
        </row>
        <row r="22">
          <cell r="B22" t="str">
            <v>SANTANDER</v>
          </cell>
          <cell r="C22">
            <v>55218734398</v>
          </cell>
          <cell r="D22">
            <v>8268578464</v>
          </cell>
          <cell r="E22">
            <v>3476445438</v>
          </cell>
          <cell r="F22">
            <v>1813723242</v>
          </cell>
          <cell r="G22">
            <v>333041719</v>
          </cell>
          <cell r="H22">
            <v>0</v>
          </cell>
          <cell r="I22">
            <v>0</v>
          </cell>
          <cell r="J22">
            <v>0</v>
          </cell>
          <cell r="K22">
            <v>4456897494.9499998</v>
          </cell>
          <cell r="L22">
            <v>760933718.6500001</v>
          </cell>
          <cell r="M22">
            <v>326114450.84999996</v>
          </cell>
          <cell r="N22">
            <v>5326536030.5500002</v>
          </cell>
          <cell r="O22" t="str">
            <v>BUCARAMANGA</v>
          </cell>
        </row>
        <row r="23">
          <cell r="B23" t="str">
            <v>SUCRE</v>
          </cell>
          <cell r="C23">
            <v>18715775681</v>
          </cell>
          <cell r="D23">
            <v>6506420000</v>
          </cell>
          <cell r="E23">
            <v>2942263193</v>
          </cell>
          <cell r="F23">
            <v>908755396</v>
          </cell>
          <cell r="G23">
            <v>184310989</v>
          </cell>
          <cell r="H23">
            <v>130231327</v>
          </cell>
          <cell r="I23">
            <v>0</v>
          </cell>
          <cell r="J23">
            <v>1684454990.1200001</v>
          </cell>
          <cell r="K23">
            <v>1775896832.4408</v>
          </cell>
          <cell r="L23">
            <v>303201898.22160006</v>
          </cell>
          <cell r="M23">
            <v>129943670.6664</v>
          </cell>
          <cell r="N23">
            <v>2122413287.5511999</v>
          </cell>
          <cell r="O23" t="str">
            <v>SINCELEJO</v>
          </cell>
        </row>
        <row r="24">
          <cell r="B24" t="str">
            <v xml:space="preserve">TOLIMA </v>
          </cell>
          <cell r="C24">
            <v>45219146584</v>
          </cell>
          <cell r="D24">
            <v>7652503621</v>
          </cell>
          <cell r="E24">
            <v>4128912157</v>
          </cell>
          <cell r="F24">
            <v>1640903484</v>
          </cell>
          <cell r="G24">
            <v>295485342</v>
          </cell>
          <cell r="H24">
            <v>0</v>
          </cell>
          <cell r="I24">
            <v>0</v>
          </cell>
          <cell r="J24">
            <v>0</v>
          </cell>
          <cell r="K24">
            <v>3954303039.1899996</v>
          </cell>
          <cell r="L24">
            <v>675124909.13000011</v>
          </cell>
          <cell r="M24">
            <v>289339246.76999998</v>
          </cell>
          <cell r="N24">
            <v>4725874363.9099998</v>
          </cell>
          <cell r="O24" t="str">
            <v>IBAGUE</v>
          </cell>
        </row>
        <row r="25">
          <cell r="B25" t="str">
            <v>VALLE DEL CAUCA</v>
          </cell>
          <cell r="C25">
            <v>84907273388</v>
          </cell>
          <cell r="D25">
            <v>34045225298</v>
          </cell>
          <cell r="E25">
            <v>23072323610</v>
          </cell>
          <cell r="F25">
            <v>8256567383</v>
          </cell>
          <cell r="G25">
            <v>1347943880</v>
          </cell>
          <cell r="H25">
            <v>0</v>
          </cell>
          <cell r="I25">
            <v>0</v>
          </cell>
          <cell r="J25">
            <v>0</v>
          </cell>
          <cell r="K25">
            <v>18038724179.629997</v>
          </cell>
          <cell r="L25">
            <v>3079782177.0100002</v>
          </cell>
          <cell r="M25">
            <v>1319906647.29</v>
          </cell>
          <cell r="N25">
            <v>21558475239.07</v>
          </cell>
          <cell r="O25" t="str">
            <v>CALI</v>
          </cell>
        </row>
        <row r="26">
          <cell r="B26" t="str">
            <v>ARAUCA</v>
          </cell>
          <cell r="C26">
            <v>542605477</v>
          </cell>
          <cell r="D26">
            <v>2542550015</v>
          </cell>
          <cell r="E26">
            <v>0</v>
          </cell>
          <cell r="F26">
            <v>411971319</v>
          </cell>
          <cell r="G26">
            <v>71998918</v>
          </cell>
          <cell r="H26">
            <v>40478517</v>
          </cell>
          <cell r="I26">
            <v>0</v>
          </cell>
          <cell r="J26">
            <v>658012514.04000008</v>
          </cell>
          <cell r="K26">
            <v>693733193.37360001</v>
          </cell>
          <cell r="L26">
            <v>118442252.52720001</v>
          </cell>
          <cell r="M26">
            <v>50760965.368799999</v>
          </cell>
          <cell r="N26">
            <v>829095767.6904</v>
          </cell>
          <cell r="O26" t="str">
            <v>ARAUCA</v>
          </cell>
        </row>
        <row r="27">
          <cell r="B27" t="str">
            <v>CASANARE</v>
          </cell>
          <cell r="C27">
            <v>513807529</v>
          </cell>
          <cell r="D27">
            <v>3171860934</v>
          </cell>
          <cell r="E27">
            <v>0</v>
          </cell>
          <cell r="F27">
            <v>387887825</v>
          </cell>
          <cell r="G27">
            <v>104426596</v>
          </cell>
          <cell r="H27">
            <v>0</v>
          </cell>
          <cell r="I27">
            <v>0</v>
          </cell>
          <cell r="J27">
            <v>954375544.08000004</v>
          </cell>
          <cell r="K27">
            <v>1006184502.1872</v>
          </cell>
          <cell r="L27">
            <v>171787597.93440002</v>
          </cell>
          <cell r="M27">
            <v>73623256.257599995</v>
          </cell>
          <cell r="N27">
            <v>1202513185.5408001</v>
          </cell>
          <cell r="O27" t="str">
            <v>YOPAL</v>
          </cell>
        </row>
        <row r="28">
          <cell r="B28" t="str">
            <v>PUTUMAYO</v>
          </cell>
          <cell r="C28">
            <v>220058799</v>
          </cell>
          <cell r="D28">
            <v>1811283769</v>
          </cell>
          <cell r="E28">
            <v>0</v>
          </cell>
          <cell r="F28">
            <v>182641981</v>
          </cell>
          <cell r="G28">
            <v>57732922</v>
          </cell>
          <cell r="H28">
            <v>262706475</v>
          </cell>
          <cell r="I28">
            <v>0</v>
          </cell>
          <cell r="J28">
            <v>527632719.32000005</v>
          </cell>
          <cell r="K28">
            <v>556275638.36879992</v>
          </cell>
          <cell r="L28">
            <v>94973889.477599993</v>
          </cell>
          <cell r="M28">
            <v>40703095.490399994</v>
          </cell>
          <cell r="N28">
            <v>664817226.34319985</v>
          </cell>
          <cell r="O28" t="str">
            <v>MOCOA</v>
          </cell>
        </row>
        <row r="29">
          <cell r="B29" t="str">
            <v>SAN ANDRES</v>
          </cell>
        </row>
        <row r="30">
          <cell r="B30" t="str">
            <v>AMAZONAS</v>
          </cell>
          <cell r="C30">
            <v>415923815</v>
          </cell>
          <cell r="D30">
            <v>1739709510</v>
          </cell>
          <cell r="E30">
            <v>0</v>
          </cell>
          <cell r="F30">
            <v>349955695</v>
          </cell>
          <cell r="G30">
            <v>64483737</v>
          </cell>
          <cell r="H30">
            <v>319430251</v>
          </cell>
          <cell r="I30">
            <v>0</v>
          </cell>
          <cell r="J30">
            <v>589329767.32000005</v>
          </cell>
          <cell r="K30">
            <v>621321954.68879986</v>
          </cell>
          <cell r="L30">
            <v>106079358.11759999</v>
          </cell>
          <cell r="M30">
            <v>45462582.050399996</v>
          </cell>
          <cell r="N30">
            <v>742555506.82319987</v>
          </cell>
          <cell r="O30" t="str">
            <v>LETICIA</v>
          </cell>
        </row>
        <row r="31">
          <cell r="B31" t="str">
            <v>GUAINIA</v>
          </cell>
          <cell r="C31">
            <v>471931032</v>
          </cell>
          <cell r="D31">
            <v>1497785961</v>
          </cell>
          <cell r="E31">
            <v>0</v>
          </cell>
          <cell r="F31">
            <v>441149817</v>
          </cell>
          <cell r="G31">
            <v>63883324</v>
          </cell>
          <cell r="H31">
            <v>552697804</v>
          </cell>
          <cell r="I31">
            <v>0</v>
          </cell>
          <cell r="J31">
            <v>583842474.88000011</v>
          </cell>
          <cell r="K31">
            <v>615536780.65919995</v>
          </cell>
          <cell r="L31">
            <v>105091645.47840001</v>
          </cell>
          <cell r="M31">
            <v>45039276.633599997</v>
          </cell>
          <cell r="N31">
            <v>735641518.34879994</v>
          </cell>
          <cell r="O31" t="str">
            <v>INIRIDA</v>
          </cell>
        </row>
        <row r="32">
          <cell r="B32" t="str">
            <v>GUAVIARE</v>
          </cell>
          <cell r="C32">
            <v>805021474</v>
          </cell>
          <cell r="D32">
            <v>2744380167</v>
          </cell>
          <cell r="E32">
            <v>0</v>
          </cell>
          <cell r="F32">
            <v>621143966</v>
          </cell>
          <cell r="G32">
            <v>80677825</v>
          </cell>
          <cell r="H32">
            <v>239011734</v>
          </cell>
          <cell r="I32">
            <v>0</v>
          </cell>
          <cell r="J32">
            <v>737330782.44000006</v>
          </cell>
          <cell r="K32">
            <v>777357310.62959993</v>
          </cell>
          <cell r="L32">
            <v>132719540.8392</v>
          </cell>
          <cell r="M32">
            <v>56879803.216799997</v>
          </cell>
          <cell r="N32">
            <v>929036785.8743999</v>
          </cell>
          <cell r="O32" t="str">
            <v>SAN JOSE DEL GUAVIAR</v>
          </cell>
        </row>
        <row r="33">
          <cell r="B33" t="str">
            <v>VAUPES</v>
          </cell>
          <cell r="C33">
            <v>490133031</v>
          </cell>
          <cell r="D33">
            <v>1643201917</v>
          </cell>
          <cell r="E33">
            <v>0</v>
          </cell>
          <cell r="F33">
            <v>402271830</v>
          </cell>
          <cell r="G33">
            <v>53162041</v>
          </cell>
          <cell r="H33">
            <v>1216509587</v>
          </cell>
          <cell r="I33">
            <v>0</v>
          </cell>
          <cell r="J33">
            <v>485858524.76000005</v>
          </cell>
          <cell r="K33">
            <v>512233701.81839997</v>
          </cell>
          <cell r="L33">
            <v>87454534.456800014</v>
          </cell>
          <cell r="M33">
            <v>37480514.767200001</v>
          </cell>
          <cell r="N33">
            <v>612181741.19760001</v>
          </cell>
          <cell r="O33" t="str">
            <v>MITU</v>
          </cell>
        </row>
        <row r="34">
          <cell r="B34" t="str">
            <v>VICHADA</v>
          </cell>
          <cell r="C34">
            <v>221097330</v>
          </cell>
          <cell r="D34">
            <v>868530330</v>
          </cell>
          <cell r="E34">
            <v>0</v>
          </cell>
          <cell r="F34">
            <v>328184345</v>
          </cell>
          <cell r="G34">
            <v>36262509</v>
          </cell>
          <cell r="H34">
            <v>129782564</v>
          </cell>
          <cell r="I34">
            <v>0</v>
          </cell>
          <cell r="J34">
            <v>331410326.52000004</v>
          </cell>
          <cell r="K34">
            <v>349401172.8168</v>
          </cell>
          <cell r="L34">
            <v>59653858.773600005</v>
          </cell>
          <cell r="M34">
            <v>25565939.474399999</v>
          </cell>
          <cell r="N34">
            <v>417577011.4152</v>
          </cell>
          <cell r="O34" t="str">
            <v>PUERTO CARRENO</v>
          </cell>
        </row>
        <row r="39">
          <cell r="B39" t="str">
            <v>ANTIOQUIA</v>
          </cell>
          <cell r="C39">
            <v>79267064547</v>
          </cell>
          <cell r="D39">
            <v>109933322400</v>
          </cell>
          <cell r="E39">
            <v>49468571276</v>
          </cell>
          <cell r="F39">
            <v>14433086854</v>
          </cell>
          <cell r="G39">
            <v>5530701195</v>
          </cell>
          <cell r="H39">
            <v>1136360329</v>
          </cell>
          <cell r="I39">
            <v>704666417</v>
          </cell>
          <cell r="J39">
            <v>44764597399.200005</v>
          </cell>
          <cell r="K39">
            <v>55660570785.937988</v>
          </cell>
          <cell r="L39">
            <v>9503024280.5259972</v>
          </cell>
          <cell r="M39">
            <v>4072724691.6540027</v>
          </cell>
          <cell r="N39">
            <v>66521169963.682014</v>
          </cell>
        </row>
        <row r="40">
          <cell r="B40" t="str">
            <v>ATLANTICO</v>
          </cell>
          <cell r="C40">
            <v>24074055744</v>
          </cell>
          <cell r="D40">
            <v>29665613381</v>
          </cell>
          <cell r="E40">
            <v>13080280414</v>
          </cell>
          <cell r="F40">
            <v>3147953348</v>
          </cell>
          <cell r="G40">
            <v>1119371540</v>
          </cell>
          <cell r="H40">
            <v>0</v>
          </cell>
          <cell r="I40">
            <v>298644340</v>
          </cell>
          <cell r="J40">
            <v>8052953883.5200005</v>
          </cell>
          <cell r="K40">
            <v>11678166629.4168</v>
          </cell>
          <cell r="L40">
            <v>1993833326.9736001</v>
          </cell>
          <cell r="M40">
            <v>854499997.2744</v>
          </cell>
          <cell r="N40">
            <v>13956833288.815199</v>
          </cell>
        </row>
        <row r="41">
          <cell r="B41" t="str">
            <v>BOGOTA</v>
          </cell>
        </row>
        <row r="42">
          <cell r="B42" t="str">
            <v>BOLIVAR</v>
          </cell>
          <cell r="C42">
            <v>18875285124</v>
          </cell>
          <cell r="D42">
            <v>46786759448</v>
          </cell>
          <cell r="E42">
            <v>16211934856</v>
          </cell>
          <cell r="F42">
            <v>5139235603</v>
          </cell>
          <cell r="G42">
            <v>2411604855</v>
          </cell>
          <cell r="H42">
            <v>0</v>
          </cell>
          <cell r="I42">
            <v>2385799155</v>
          </cell>
          <cell r="J42">
            <v>21455919877</v>
          </cell>
          <cell r="K42">
            <v>23476133634.430004</v>
          </cell>
          <cell r="L42">
            <v>4008120376.6100011</v>
          </cell>
          <cell r="M42">
            <v>1717765875.6899998</v>
          </cell>
          <cell r="N42">
            <v>28056842636.27</v>
          </cell>
        </row>
        <row r="43">
          <cell r="B43" t="str">
            <v>BOYACA</v>
          </cell>
          <cell r="C43">
            <v>35220532388</v>
          </cell>
          <cell r="D43">
            <v>56869781879</v>
          </cell>
          <cell r="E43">
            <v>465189624</v>
          </cell>
          <cell r="F43">
            <v>4150725212</v>
          </cell>
          <cell r="G43">
            <v>4288681770</v>
          </cell>
          <cell r="H43">
            <v>246012452</v>
          </cell>
          <cell r="I43">
            <v>201333262</v>
          </cell>
          <cell r="J43">
            <v>39195120446.439995</v>
          </cell>
          <cell r="K43">
            <v>41322855556.38961</v>
          </cell>
          <cell r="L43">
            <v>7055121680.3592024</v>
          </cell>
          <cell r="M43">
            <v>3023623577.2967987</v>
          </cell>
          <cell r="N43">
            <v>49385851762.514412</v>
          </cell>
        </row>
        <row r="44">
          <cell r="B44" t="str">
            <v>CALDAS</v>
          </cell>
          <cell r="C44">
            <v>5567690446</v>
          </cell>
          <cell r="D44">
            <v>23953958958</v>
          </cell>
          <cell r="E44">
            <v>8496511796</v>
          </cell>
          <cell r="F44">
            <v>2253276503</v>
          </cell>
          <cell r="G44">
            <v>1045092395</v>
          </cell>
          <cell r="H44">
            <v>3940686875</v>
          </cell>
          <cell r="I44">
            <v>201333262</v>
          </cell>
          <cell r="J44">
            <v>8864205778.9600029</v>
          </cell>
          <cell r="K44">
            <v>10351520088.5364</v>
          </cell>
          <cell r="L44">
            <v>1767332698.0428002</v>
          </cell>
          <cell r="M44">
            <v>757428299.16120005</v>
          </cell>
          <cell r="N44">
            <v>12371328886.299601</v>
          </cell>
        </row>
        <row r="45">
          <cell r="B45" t="str">
            <v>CAQUETA</v>
          </cell>
          <cell r="C45">
            <v>3454554370</v>
          </cell>
          <cell r="D45">
            <v>13454578154</v>
          </cell>
          <cell r="E45">
            <v>0</v>
          </cell>
          <cell r="F45">
            <v>3133505665</v>
          </cell>
          <cell r="G45">
            <v>745678360</v>
          </cell>
          <cell r="H45">
            <v>440865802</v>
          </cell>
          <cell r="I45">
            <v>0</v>
          </cell>
          <cell r="J45">
            <v>6814903676.000001</v>
          </cell>
          <cell r="K45">
            <v>7184855589.8399992</v>
          </cell>
          <cell r="L45">
            <v>1226682661.6800001</v>
          </cell>
          <cell r="M45">
            <v>525721140.71999997</v>
          </cell>
          <cell r="N45">
            <v>8586778631.7600002</v>
          </cell>
        </row>
        <row r="46">
          <cell r="B46" t="str">
            <v>CAUCA</v>
          </cell>
          <cell r="C46">
            <v>8369643656</v>
          </cell>
          <cell r="D46">
            <v>48152045296</v>
          </cell>
          <cell r="E46">
            <v>802597440</v>
          </cell>
          <cell r="F46">
            <v>4461448748</v>
          </cell>
          <cell r="G46">
            <v>2022944117</v>
          </cell>
          <cell r="H46">
            <v>14985218912</v>
          </cell>
          <cell r="I46">
            <v>0</v>
          </cell>
          <cell r="J46">
            <v>18488090879.16</v>
          </cell>
          <cell r="K46">
            <v>19491730098.314396</v>
          </cell>
          <cell r="L46">
            <v>3327856358.2488008</v>
          </cell>
          <cell r="M46">
            <v>1426224153.5351996</v>
          </cell>
          <cell r="N46">
            <v>23294994507.7416</v>
          </cell>
        </row>
        <row r="47">
          <cell r="B47" t="str">
            <v>CESAR</v>
          </cell>
          <cell r="C47">
            <v>5204912650</v>
          </cell>
          <cell r="D47">
            <v>34694958116</v>
          </cell>
          <cell r="E47">
            <v>8823303196</v>
          </cell>
          <cell r="F47">
            <v>2968647934</v>
          </cell>
          <cell r="G47">
            <v>1133167374</v>
          </cell>
          <cell r="H47">
            <v>221689441</v>
          </cell>
          <cell r="I47">
            <v>322133219</v>
          </cell>
          <cell r="J47">
            <v>10356243272.199999</v>
          </cell>
          <cell r="K47">
            <v>10918439335.547998</v>
          </cell>
          <cell r="L47">
            <v>1864123788.9960001</v>
          </cell>
          <cell r="M47">
            <v>798910195.28400004</v>
          </cell>
          <cell r="N47">
            <v>13048866522.972</v>
          </cell>
        </row>
        <row r="48">
          <cell r="B48" t="str">
            <v>CORDOBA</v>
          </cell>
          <cell r="C48">
            <v>33404167404</v>
          </cell>
          <cell r="D48">
            <v>42081468165</v>
          </cell>
          <cell r="E48">
            <v>14015598752</v>
          </cell>
          <cell r="F48">
            <v>5224546134</v>
          </cell>
          <cell r="G48">
            <v>1705907008</v>
          </cell>
          <cell r="H48">
            <v>2042145686</v>
          </cell>
          <cell r="I48">
            <v>0</v>
          </cell>
          <cell r="J48">
            <v>14846805980.160006</v>
          </cell>
          <cell r="K48">
            <v>16741939450.534397</v>
          </cell>
          <cell r="L48">
            <v>2858379906.1888008</v>
          </cell>
          <cell r="M48">
            <v>1225019959.7951999</v>
          </cell>
          <cell r="N48">
            <v>20008659343.321594</v>
          </cell>
        </row>
        <row r="49">
          <cell r="B49" t="str">
            <v>CUNDINAMARCA</v>
          </cell>
          <cell r="C49">
            <v>52260568648</v>
          </cell>
          <cell r="D49">
            <v>80883693004</v>
          </cell>
          <cell r="E49">
            <v>2247967807</v>
          </cell>
          <cell r="F49">
            <v>7587352128</v>
          </cell>
          <cell r="G49">
            <v>4661637059</v>
          </cell>
          <cell r="H49">
            <v>0</v>
          </cell>
          <cell r="I49">
            <v>687888645</v>
          </cell>
          <cell r="J49">
            <v>39278797044.199989</v>
          </cell>
          <cell r="K49">
            <v>46279584989.928001</v>
          </cell>
          <cell r="L49">
            <v>7901392559.2560005</v>
          </cell>
          <cell r="M49">
            <v>3386311096.8240008</v>
          </cell>
          <cell r="N49">
            <v>55309747914.792007</v>
          </cell>
        </row>
        <row r="50">
          <cell r="B50" t="str">
            <v>CHOCO</v>
          </cell>
          <cell r="C50">
            <v>4096598577</v>
          </cell>
          <cell r="D50">
            <v>17550792899</v>
          </cell>
          <cell r="E50">
            <v>0</v>
          </cell>
          <cell r="F50">
            <v>2206932737</v>
          </cell>
          <cell r="G50">
            <v>1313295369</v>
          </cell>
          <cell r="H50">
            <v>2890938011</v>
          </cell>
          <cell r="I50">
            <v>0</v>
          </cell>
          <cell r="J50">
            <v>12002469023.440001</v>
          </cell>
          <cell r="K50">
            <v>12654031627.569601</v>
          </cell>
          <cell r="L50">
            <v>2160444424.2192001</v>
          </cell>
          <cell r="M50">
            <v>925904753.23679996</v>
          </cell>
          <cell r="N50">
            <v>15123110969.534399</v>
          </cell>
        </row>
        <row r="51">
          <cell r="B51" t="str">
            <v>HUILA</v>
          </cell>
          <cell r="C51">
            <v>7102830019</v>
          </cell>
          <cell r="D51">
            <v>28373779150</v>
          </cell>
          <cell r="E51">
            <v>9065398800</v>
          </cell>
          <cell r="F51">
            <v>2620701357</v>
          </cell>
          <cell r="G51">
            <v>1393862615</v>
          </cell>
          <cell r="H51">
            <v>138129576</v>
          </cell>
          <cell r="I51">
            <v>1573754998</v>
          </cell>
          <cell r="J51">
            <v>12738789205.24</v>
          </cell>
          <cell r="K51">
            <v>13430323476.381599</v>
          </cell>
          <cell r="L51">
            <v>2292982056.9431996</v>
          </cell>
          <cell r="M51">
            <v>982706595.83279955</v>
          </cell>
          <cell r="N51">
            <v>16050874398.602404</v>
          </cell>
        </row>
        <row r="52">
          <cell r="B52" t="str">
            <v>GUAJIRA</v>
          </cell>
          <cell r="C52">
            <v>9548639348</v>
          </cell>
          <cell r="D52">
            <v>18170425440</v>
          </cell>
          <cell r="E52">
            <v>635784639</v>
          </cell>
          <cell r="F52">
            <v>1896911951</v>
          </cell>
          <cell r="G52">
            <v>669357384</v>
          </cell>
          <cell r="H52">
            <v>12168326967</v>
          </cell>
          <cell r="I52">
            <v>0</v>
          </cell>
          <cell r="J52">
            <v>6117391002.5200005</v>
          </cell>
          <cell r="K52">
            <v>6449477942.6567993</v>
          </cell>
          <cell r="L52">
            <v>1101130380.4536002</v>
          </cell>
          <cell r="M52">
            <v>471913020.19440001</v>
          </cell>
          <cell r="N52">
            <v>7707912663.1751995</v>
          </cell>
        </row>
        <row r="53">
          <cell r="B53" t="str">
            <v>MAGDALENA</v>
          </cell>
          <cell r="C53">
            <v>21740144344</v>
          </cell>
          <cell r="D53">
            <v>35532848958</v>
          </cell>
          <cell r="E53">
            <v>2607551237</v>
          </cell>
          <cell r="F53">
            <v>3763761431</v>
          </cell>
          <cell r="G53">
            <v>1699262939</v>
          </cell>
          <cell r="H53">
            <v>410529353</v>
          </cell>
          <cell r="I53">
            <v>1154310702</v>
          </cell>
          <cell r="J53">
            <v>14531961534.719999</v>
          </cell>
          <cell r="K53">
            <v>16782112116.224794</v>
          </cell>
          <cell r="L53">
            <v>2865238653.9896002</v>
          </cell>
          <cell r="M53">
            <v>1227959423.1383998</v>
          </cell>
          <cell r="N53">
            <v>20056670577.9272</v>
          </cell>
        </row>
        <row r="54">
          <cell r="B54" t="str">
            <v>META</v>
          </cell>
          <cell r="C54">
            <v>4499651470</v>
          </cell>
          <cell r="D54">
            <v>15066509081</v>
          </cell>
          <cell r="E54">
            <v>5066044089</v>
          </cell>
          <cell r="F54">
            <v>3225834332</v>
          </cell>
          <cell r="G54">
            <v>1107371746</v>
          </cell>
          <cell r="H54">
            <v>695315020</v>
          </cell>
          <cell r="I54">
            <v>0</v>
          </cell>
          <cell r="J54">
            <v>10120491855.040001</v>
          </cell>
          <cell r="K54">
            <v>10669889984.313599</v>
          </cell>
          <cell r="L54">
            <v>1821688533.9071999</v>
          </cell>
          <cell r="M54">
            <v>780723657.38880014</v>
          </cell>
          <cell r="N54">
            <v>12751819737.350397</v>
          </cell>
        </row>
        <row r="55">
          <cell r="B55" t="str">
            <v>NARIÑO</v>
          </cell>
          <cell r="C55">
            <v>21171242331</v>
          </cell>
          <cell r="D55">
            <v>70120786499</v>
          </cell>
          <cell r="E55">
            <v>15105479835</v>
          </cell>
          <cell r="F55">
            <v>4960611626</v>
          </cell>
          <cell r="G55">
            <v>2770635222</v>
          </cell>
          <cell r="H55">
            <v>7069828845</v>
          </cell>
          <cell r="I55">
            <v>0</v>
          </cell>
          <cell r="J55">
            <v>24025260871.639996</v>
          </cell>
          <cell r="K55">
            <v>27227391843.227592</v>
          </cell>
          <cell r="L55">
            <v>4648579095.1852007</v>
          </cell>
          <cell r="M55">
            <v>1992248183.6507995</v>
          </cell>
          <cell r="N55">
            <v>32540053666.296398</v>
          </cell>
        </row>
        <row r="56">
          <cell r="B56" t="str">
            <v>NORTE DE SANTANDER</v>
          </cell>
          <cell r="C56">
            <v>5308228073</v>
          </cell>
          <cell r="D56">
            <v>27435564174</v>
          </cell>
          <cell r="E56">
            <v>2427602737</v>
          </cell>
          <cell r="F56">
            <v>3038494295</v>
          </cell>
          <cell r="G56">
            <v>1530017341</v>
          </cell>
          <cell r="H56">
            <v>351202746</v>
          </cell>
          <cell r="I56">
            <v>0</v>
          </cell>
          <cell r="J56">
            <v>13451607413.720007</v>
          </cell>
          <cell r="K56">
            <v>14960145016.684797</v>
          </cell>
          <cell r="L56">
            <v>2554171100.4095998</v>
          </cell>
          <cell r="M56">
            <v>1094644757.3184001</v>
          </cell>
          <cell r="N56">
            <v>17879197702.867199</v>
          </cell>
        </row>
        <row r="57">
          <cell r="B57" t="str">
            <v>QUINDIO</v>
          </cell>
          <cell r="C57">
            <v>1988865464</v>
          </cell>
          <cell r="D57">
            <v>14209389630</v>
          </cell>
          <cell r="E57">
            <v>753544757</v>
          </cell>
          <cell r="F57">
            <v>993481996</v>
          </cell>
          <cell r="G57">
            <v>409425684</v>
          </cell>
          <cell r="H57">
            <v>0</v>
          </cell>
          <cell r="I57">
            <v>0</v>
          </cell>
          <cell r="J57">
            <v>3741823208.2000003</v>
          </cell>
          <cell r="K57">
            <v>3944950753.7880001</v>
          </cell>
          <cell r="L57">
            <v>673528177.47600019</v>
          </cell>
          <cell r="M57">
            <v>288654933.204</v>
          </cell>
          <cell r="N57">
            <v>4714697242.3320007</v>
          </cell>
        </row>
        <row r="58">
          <cell r="B58" t="str">
            <v>RISARALDA</v>
          </cell>
          <cell r="C58">
            <v>16446068847</v>
          </cell>
          <cell r="D58">
            <v>15396102997</v>
          </cell>
          <cell r="E58">
            <v>5370801532</v>
          </cell>
          <cell r="F58">
            <v>1893724453</v>
          </cell>
          <cell r="G58">
            <v>580468178</v>
          </cell>
          <cell r="H58">
            <v>839458031</v>
          </cell>
          <cell r="I58">
            <v>0</v>
          </cell>
          <cell r="J58">
            <v>4044925017.8400002</v>
          </cell>
          <cell r="K58">
            <v>6109638110.5355988</v>
          </cell>
          <cell r="L58">
            <v>1043108945.7012001</v>
          </cell>
          <cell r="M58">
            <v>447046691.01479995</v>
          </cell>
          <cell r="N58">
            <v>7301762619.9084005</v>
          </cell>
        </row>
        <row r="59">
          <cell r="B59" t="str">
            <v>SANTANDER</v>
          </cell>
          <cell r="C59">
            <v>55160068495</v>
          </cell>
          <cell r="D59">
            <v>56230936971</v>
          </cell>
          <cell r="E59">
            <v>8928539346</v>
          </cell>
          <cell r="F59">
            <v>5546532962</v>
          </cell>
          <cell r="G59">
            <v>3292517565</v>
          </cell>
          <cell r="H59">
            <v>65788809</v>
          </cell>
          <cell r="I59">
            <v>828821929</v>
          </cell>
          <cell r="J59">
            <v>27333133928.240005</v>
          </cell>
          <cell r="K59">
            <v>32855202143.651596</v>
          </cell>
          <cell r="L59">
            <v>5609424756.2332001</v>
          </cell>
          <cell r="M59">
            <v>2404039181.2427979</v>
          </cell>
          <cell r="N59">
            <v>39265973293.632401</v>
          </cell>
        </row>
        <row r="60">
          <cell r="B60" t="str">
            <v>SUCRE</v>
          </cell>
          <cell r="C60">
            <v>5997717130</v>
          </cell>
          <cell r="D60">
            <v>24995355844</v>
          </cell>
          <cell r="E60">
            <v>5707980338</v>
          </cell>
          <cell r="F60">
            <v>2327183912</v>
          </cell>
          <cell r="G60">
            <v>1229509482</v>
          </cell>
          <cell r="H60">
            <v>943750797</v>
          </cell>
          <cell r="I60">
            <v>0</v>
          </cell>
          <cell r="J60">
            <v>11236733054.960005</v>
          </cell>
          <cell r="K60">
            <v>11846727135.086397</v>
          </cell>
          <cell r="L60">
            <v>2022611949.8928006</v>
          </cell>
          <cell r="M60">
            <v>866833692.8111999</v>
          </cell>
          <cell r="N60">
            <v>14158283649.249599</v>
          </cell>
        </row>
        <row r="61">
          <cell r="B61" t="str">
            <v xml:space="preserve">TOLIMA </v>
          </cell>
          <cell r="C61">
            <v>6638063153</v>
          </cell>
          <cell r="D61">
            <v>32083643905</v>
          </cell>
          <cell r="E61">
            <v>14739655142</v>
          </cell>
          <cell r="F61">
            <v>3597854172</v>
          </cell>
          <cell r="G61">
            <v>2044950050</v>
          </cell>
          <cell r="H61">
            <v>1476254219</v>
          </cell>
          <cell r="I61">
            <v>1020088528</v>
          </cell>
          <cell r="J61">
            <v>18051437223.120003</v>
          </cell>
          <cell r="K61">
            <v>19965250269.600788</v>
          </cell>
          <cell r="L61">
            <v>3408701265.5415998</v>
          </cell>
          <cell r="M61">
            <v>1460871970.9463997</v>
          </cell>
          <cell r="N61">
            <v>23860908858.791206</v>
          </cell>
        </row>
        <row r="62">
          <cell r="B62" t="str">
            <v>VALLE DEL CAUCA</v>
          </cell>
          <cell r="C62">
            <v>77990059039</v>
          </cell>
          <cell r="D62">
            <v>54314266755</v>
          </cell>
          <cell r="E62">
            <v>11400666470</v>
          </cell>
          <cell r="F62">
            <v>8376421115</v>
          </cell>
          <cell r="G62">
            <v>2165620831</v>
          </cell>
          <cell r="H62">
            <v>602420860</v>
          </cell>
          <cell r="I62">
            <v>0</v>
          </cell>
          <cell r="J62">
            <v>11250757444.08</v>
          </cell>
          <cell r="K62">
            <v>24368393664.967197</v>
          </cell>
          <cell r="L62">
            <v>4160457454.9944015</v>
          </cell>
          <cell r="M62">
            <v>1783053194.9976006</v>
          </cell>
          <cell r="N62">
            <v>29123202184.960804</v>
          </cell>
        </row>
        <row r="63">
          <cell r="B63" t="str">
            <v>ARAUCA</v>
          </cell>
          <cell r="C63">
            <v>1777391873</v>
          </cell>
          <cell r="D63">
            <v>6620540177</v>
          </cell>
          <cell r="E63">
            <v>0</v>
          </cell>
          <cell r="F63">
            <v>1105791246</v>
          </cell>
          <cell r="G63">
            <v>290997895</v>
          </cell>
          <cell r="H63">
            <v>212893666</v>
          </cell>
          <cell r="I63">
            <v>0</v>
          </cell>
          <cell r="J63">
            <v>2659487956.1599998</v>
          </cell>
          <cell r="K63">
            <v>2803860159.4944</v>
          </cell>
          <cell r="L63">
            <v>478707832.10880005</v>
          </cell>
          <cell r="M63">
            <v>205160499.47519997</v>
          </cell>
          <cell r="N63">
            <v>3350954824.7616005</v>
          </cell>
        </row>
        <row r="64">
          <cell r="B64" t="str">
            <v>CASANARE</v>
          </cell>
          <cell r="C64">
            <v>2638716523</v>
          </cell>
          <cell r="D64">
            <v>13206145161</v>
          </cell>
          <cell r="E64">
            <v>0</v>
          </cell>
          <cell r="F64">
            <v>1665011730</v>
          </cell>
          <cell r="G64">
            <v>639749370</v>
          </cell>
          <cell r="H64">
            <v>494896994</v>
          </cell>
          <cell r="I64">
            <v>0</v>
          </cell>
          <cell r="J64">
            <v>5846797435.0800009</v>
          </cell>
          <cell r="K64">
            <v>6164195010.1271992</v>
          </cell>
          <cell r="L64">
            <v>1052423538.3144</v>
          </cell>
          <cell r="M64">
            <v>451038659.27759999</v>
          </cell>
          <cell r="N64">
            <v>7366964768.2007999</v>
          </cell>
        </row>
        <row r="65">
          <cell r="B65" t="str">
            <v>PUTUMAYO</v>
          </cell>
          <cell r="C65">
            <v>3406930358</v>
          </cell>
          <cell r="D65">
            <v>15769410905</v>
          </cell>
          <cell r="E65">
            <v>1032518642</v>
          </cell>
          <cell r="F65">
            <v>2026421760</v>
          </cell>
          <cell r="G65">
            <v>734774005</v>
          </cell>
          <cell r="H65">
            <v>977677359</v>
          </cell>
          <cell r="I65">
            <v>0</v>
          </cell>
          <cell r="J65">
            <v>6715246572.1599998</v>
          </cell>
          <cell r="K65">
            <v>7079788528.9343996</v>
          </cell>
          <cell r="L65">
            <v>1208744382.9888</v>
          </cell>
          <cell r="M65">
            <v>518033306.99519998</v>
          </cell>
          <cell r="N65">
            <v>8461210680.9215994</v>
          </cell>
        </row>
        <row r="66">
          <cell r="B66" t="str">
            <v>SAN ANDRES</v>
          </cell>
          <cell r="C66">
            <v>88458800</v>
          </cell>
          <cell r="D66">
            <v>164466235</v>
          </cell>
          <cell r="E66">
            <v>0</v>
          </cell>
          <cell r="F66">
            <v>15237956</v>
          </cell>
          <cell r="G66">
            <v>33086466</v>
          </cell>
          <cell r="H66">
            <v>0</v>
          </cell>
          <cell r="I66">
            <v>0</v>
          </cell>
          <cell r="J66">
            <v>302383834.20000005</v>
          </cell>
          <cell r="K66">
            <v>318798956.62799996</v>
          </cell>
          <cell r="L66">
            <v>54429090.156000003</v>
          </cell>
          <cell r="M66">
            <v>23326752.923999999</v>
          </cell>
          <cell r="N66">
            <v>381003631.09199995</v>
          </cell>
        </row>
        <row r="67">
          <cell r="B67" t="str">
            <v>AMAZONAS</v>
          </cell>
          <cell r="C67">
            <v>157026349</v>
          </cell>
          <cell r="D67">
            <v>553119092</v>
          </cell>
          <cell r="E67">
            <v>0</v>
          </cell>
          <cell r="F67">
            <v>67905757</v>
          </cell>
          <cell r="G67">
            <v>39607231</v>
          </cell>
          <cell r="H67">
            <v>308929172</v>
          </cell>
          <cell r="I67">
            <v>0</v>
          </cell>
          <cell r="J67">
            <v>361978409.52000004</v>
          </cell>
          <cell r="K67">
            <v>381628666.03679997</v>
          </cell>
          <cell r="L67">
            <v>65156113.71360001</v>
          </cell>
          <cell r="M67">
            <v>27924048.7344</v>
          </cell>
          <cell r="N67">
            <v>456092795.99519998</v>
          </cell>
        </row>
        <row r="68">
          <cell r="B68" t="str">
            <v>GUAINIA</v>
          </cell>
        </row>
        <row r="69">
          <cell r="B69" t="str">
            <v>GUAVIARE</v>
          </cell>
          <cell r="C69">
            <v>913187092</v>
          </cell>
          <cell r="D69">
            <v>3358100375</v>
          </cell>
          <cell r="E69">
            <v>0</v>
          </cell>
          <cell r="F69">
            <v>1092017064</v>
          </cell>
          <cell r="G69">
            <v>170402251</v>
          </cell>
          <cell r="H69">
            <v>168107013</v>
          </cell>
          <cell r="I69">
            <v>0</v>
          </cell>
          <cell r="J69">
            <v>1557340248.8000002</v>
          </cell>
          <cell r="K69">
            <v>1641881576.592</v>
          </cell>
          <cell r="L69">
            <v>280321244.78400004</v>
          </cell>
          <cell r="M69">
            <v>120137676.336</v>
          </cell>
          <cell r="N69">
            <v>1962248713.4879999</v>
          </cell>
        </row>
        <row r="70">
          <cell r="B70" t="str">
            <v>VAUPES</v>
          </cell>
          <cell r="C70">
            <v>124222080</v>
          </cell>
          <cell r="D70">
            <v>350828194</v>
          </cell>
          <cell r="E70">
            <v>0</v>
          </cell>
          <cell r="F70">
            <v>271977711</v>
          </cell>
          <cell r="G70">
            <v>119110749</v>
          </cell>
          <cell r="H70">
            <v>221958698</v>
          </cell>
          <cell r="I70">
            <v>0</v>
          </cell>
          <cell r="J70">
            <v>1088576959.96</v>
          </cell>
          <cell r="K70">
            <v>1147671137.7863998</v>
          </cell>
          <cell r="L70">
            <v>195943852.79280004</v>
          </cell>
          <cell r="M70">
            <v>83975936.911200002</v>
          </cell>
          <cell r="N70">
            <v>1371606969.5496001</v>
          </cell>
        </row>
        <row r="71">
          <cell r="B71" t="str">
            <v>VICHADA</v>
          </cell>
          <cell r="C71">
            <v>1035472937</v>
          </cell>
          <cell r="D71">
            <v>3029334143</v>
          </cell>
          <cell r="E71">
            <v>0</v>
          </cell>
          <cell r="F71">
            <v>2026293813</v>
          </cell>
          <cell r="G71">
            <v>175659049</v>
          </cell>
          <cell r="H71">
            <v>1597061494</v>
          </cell>
          <cell r="I71">
            <v>0</v>
          </cell>
          <cell r="J71">
            <v>1605383183.0400002</v>
          </cell>
          <cell r="K71">
            <v>1692532555.8335996</v>
          </cell>
          <cell r="L71">
            <v>288968972.9472</v>
          </cell>
          <cell r="M71">
            <v>123843845.54879998</v>
          </cell>
          <cell r="N71">
            <v>2022782810.6303997</v>
          </cell>
        </row>
        <row r="76">
          <cell r="B76" t="str">
            <v>ANTIOQUIA</v>
          </cell>
          <cell r="C76">
            <v>243273060254</v>
          </cell>
          <cell r="D76">
            <v>0</v>
          </cell>
          <cell r="E76">
            <v>50679915627</v>
          </cell>
          <cell r="F76">
            <v>17258680947</v>
          </cell>
          <cell r="G76">
            <v>0</v>
          </cell>
          <cell r="H76">
            <v>0</v>
          </cell>
          <cell r="I76">
            <v>0</v>
          </cell>
        </row>
        <row r="77">
          <cell r="B77" t="str">
            <v>ATLANTICO</v>
          </cell>
          <cell r="C77">
            <v>62631807780</v>
          </cell>
          <cell r="D77">
            <v>0</v>
          </cell>
          <cell r="E77">
            <v>15184804151</v>
          </cell>
          <cell r="F77">
            <v>6366460414</v>
          </cell>
          <cell r="G77">
            <v>0</v>
          </cell>
          <cell r="H77">
            <v>0</v>
          </cell>
          <cell r="I77">
            <v>0</v>
          </cell>
        </row>
        <row r="79">
          <cell r="B79" t="str">
            <v>BOLIVAR</v>
          </cell>
          <cell r="C79">
            <v>95405173931</v>
          </cell>
          <cell r="D79">
            <v>0</v>
          </cell>
          <cell r="E79">
            <v>23588622914</v>
          </cell>
          <cell r="F79">
            <v>7208842505</v>
          </cell>
          <cell r="G79">
            <v>0</v>
          </cell>
          <cell r="H79">
            <v>0</v>
          </cell>
          <cell r="I79">
            <v>0</v>
          </cell>
        </row>
        <row r="80">
          <cell r="B80" t="str">
            <v>BOYACA</v>
          </cell>
          <cell r="C80">
            <v>185153177092</v>
          </cell>
          <cell r="D80">
            <v>0</v>
          </cell>
          <cell r="E80">
            <v>33814551824</v>
          </cell>
          <cell r="F80">
            <v>3688243595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CALDAS</v>
          </cell>
          <cell r="C81">
            <v>71745065786</v>
          </cell>
          <cell r="D81">
            <v>0</v>
          </cell>
          <cell r="E81">
            <v>17763042705</v>
          </cell>
          <cell r="F81">
            <v>2588742072</v>
          </cell>
          <cell r="G81">
            <v>0</v>
          </cell>
          <cell r="H81">
            <v>0</v>
          </cell>
          <cell r="I81">
            <v>0</v>
          </cell>
        </row>
        <row r="82">
          <cell r="B82" t="str">
            <v>CAQUETA</v>
          </cell>
          <cell r="C82">
            <v>29820919546</v>
          </cell>
          <cell r="D82">
            <v>0</v>
          </cell>
          <cell r="E82">
            <v>24575236218</v>
          </cell>
          <cell r="F82">
            <v>3016980435</v>
          </cell>
          <cell r="G82">
            <v>0</v>
          </cell>
          <cell r="H82">
            <v>0</v>
          </cell>
          <cell r="I82">
            <v>0</v>
          </cell>
        </row>
        <row r="83">
          <cell r="B83" t="str">
            <v>CAUCA</v>
          </cell>
          <cell r="C83">
            <v>113696618184</v>
          </cell>
          <cell r="D83">
            <v>0</v>
          </cell>
          <cell r="E83">
            <v>40510093201</v>
          </cell>
          <cell r="F83">
            <v>4124346913</v>
          </cell>
          <cell r="G83">
            <v>0</v>
          </cell>
          <cell r="H83">
            <v>0</v>
          </cell>
          <cell r="I83">
            <v>0</v>
          </cell>
        </row>
        <row r="84">
          <cell r="B84" t="str">
            <v>CESAR</v>
          </cell>
          <cell r="C84">
            <v>62461592594</v>
          </cell>
          <cell r="D84">
            <v>0</v>
          </cell>
          <cell r="E84">
            <v>13994525029</v>
          </cell>
          <cell r="F84">
            <v>3683632115</v>
          </cell>
          <cell r="G84">
            <v>0</v>
          </cell>
          <cell r="H84">
            <v>0</v>
          </cell>
          <cell r="I84">
            <v>0</v>
          </cell>
        </row>
        <row r="85">
          <cell r="B85" t="str">
            <v>CORDOBA</v>
          </cell>
          <cell r="C85">
            <v>99926898938</v>
          </cell>
          <cell r="D85">
            <v>0</v>
          </cell>
          <cell r="E85">
            <v>24724120598</v>
          </cell>
          <cell r="F85">
            <v>4859473123</v>
          </cell>
          <cell r="G85">
            <v>0</v>
          </cell>
          <cell r="H85">
            <v>0</v>
          </cell>
          <cell r="I85">
            <v>0</v>
          </cell>
        </row>
        <row r="86">
          <cell r="B86" t="str">
            <v>CUNDINAMARCA</v>
          </cell>
          <cell r="C86">
            <v>224072478543</v>
          </cell>
          <cell r="D86">
            <v>0</v>
          </cell>
          <cell r="E86">
            <v>50946480954</v>
          </cell>
          <cell r="F86">
            <v>6207833561</v>
          </cell>
          <cell r="G86">
            <v>0</v>
          </cell>
          <cell r="H86">
            <v>0</v>
          </cell>
          <cell r="I86">
            <v>0</v>
          </cell>
        </row>
        <row r="87">
          <cell r="B87" t="str">
            <v>CHOCO</v>
          </cell>
          <cell r="C87">
            <v>79587045105</v>
          </cell>
          <cell r="D87">
            <v>0</v>
          </cell>
          <cell r="E87">
            <v>24586044155</v>
          </cell>
          <cell r="F87">
            <v>2366765740</v>
          </cell>
          <cell r="G87">
            <v>0</v>
          </cell>
          <cell r="H87">
            <v>0</v>
          </cell>
          <cell r="I87">
            <v>0</v>
          </cell>
        </row>
        <row r="88">
          <cell r="B88" t="str">
            <v>HUILA</v>
          </cell>
          <cell r="C88">
            <v>73850537209</v>
          </cell>
          <cell r="D88">
            <v>0</v>
          </cell>
          <cell r="E88">
            <v>12492600012</v>
          </cell>
          <cell r="F88">
            <v>3212329746</v>
          </cell>
          <cell r="G88">
            <v>0</v>
          </cell>
          <cell r="H88">
            <v>0</v>
          </cell>
          <cell r="I88">
            <v>0</v>
          </cell>
        </row>
        <row r="89">
          <cell r="B89" t="str">
            <v>GUAJIRA</v>
          </cell>
          <cell r="C89">
            <v>49389838419</v>
          </cell>
          <cell r="D89">
            <v>0</v>
          </cell>
          <cell r="E89">
            <v>17822172535</v>
          </cell>
          <cell r="F89">
            <v>1945765506</v>
          </cell>
          <cell r="G89">
            <v>0</v>
          </cell>
          <cell r="H89">
            <v>0</v>
          </cell>
          <cell r="I89">
            <v>0</v>
          </cell>
        </row>
        <row r="90">
          <cell r="B90" t="str">
            <v>MAGDALENA</v>
          </cell>
          <cell r="C90">
            <v>70459820100</v>
          </cell>
          <cell r="D90">
            <v>0</v>
          </cell>
          <cell r="E90">
            <v>28544323727</v>
          </cell>
          <cell r="F90">
            <v>4361475790</v>
          </cell>
          <cell r="G90">
            <v>0</v>
          </cell>
          <cell r="H90">
            <v>0</v>
          </cell>
          <cell r="I90">
            <v>0</v>
          </cell>
        </row>
        <row r="91">
          <cell r="B91" t="str">
            <v>META</v>
          </cell>
          <cell r="C91">
            <v>43659167737</v>
          </cell>
          <cell r="D91">
            <v>0</v>
          </cell>
          <cell r="E91">
            <v>27443592519</v>
          </cell>
          <cell r="F91">
            <v>3668411394</v>
          </cell>
          <cell r="G91">
            <v>0</v>
          </cell>
          <cell r="H91">
            <v>0</v>
          </cell>
          <cell r="I91">
            <v>0</v>
          </cell>
        </row>
        <row r="92">
          <cell r="B92" t="str">
            <v>NARIÑO</v>
          </cell>
          <cell r="C92">
            <v>125340273117</v>
          </cell>
          <cell r="D92">
            <v>0</v>
          </cell>
          <cell r="E92">
            <v>29638795425</v>
          </cell>
          <cell r="F92">
            <v>4952758661</v>
          </cell>
          <cell r="G92">
            <v>0</v>
          </cell>
          <cell r="H92">
            <v>0</v>
          </cell>
          <cell r="I92">
            <v>0</v>
          </cell>
        </row>
        <row r="93">
          <cell r="B93" t="str">
            <v>NORTE DE SANTANDER</v>
          </cell>
          <cell r="C93">
            <v>109114556317</v>
          </cell>
          <cell r="D93">
            <v>0</v>
          </cell>
          <cell r="E93">
            <v>33247043053</v>
          </cell>
          <cell r="F93">
            <v>4501575011</v>
          </cell>
          <cell r="G93">
            <v>0</v>
          </cell>
          <cell r="H93">
            <v>0</v>
          </cell>
          <cell r="I93">
            <v>0</v>
          </cell>
        </row>
        <row r="94">
          <cell r="B94" t="str">
            <v>QUINDIO</v>
          </cell>
          <cell r="C94">
            <v>33542760471</v>
          </cell>
          <cell r="D94">
            <v>0</v>
          </cell>
          <cell r="E94">
            <v>8567627990</v>
          </cell>
          <cell r="F94">
            <v>1639799485</v>
          </cell>
          <cell r="G94">
            <v>0</v>
          </cell>
          <cell r="H94">
            <v>0</v>
          </cell>
          <cell r="I94">
            <v>0</v>
          </cell>
        </row>
        <row r="95">
          <cell r="B95" t="str">
            <v>RISARALDA</v>
          </cell>
          <cell r="C95">
            <v>34219349321</v>
          </cell>
          <cell r="D95">
            <v>0</v>
          </cell>
          <cell r="E95">
            <v>11819467798</v>
          </cell>
          <cell r="F95">
            <v>3040629518</v>
          </cell>
          <cell r="G95">
            <v>0</v>
          </cell>
          <cell r="H95">
            <v>0</v>
          </cell>
          <cell r="I95">
            <v>0</v>
          </cell>
        </row>
        <row r="96">
          <cell r="B96" t="str">
            <v>SANTANDER</v>
          </cell>
          <cell r="C96">
            <v>139760709524</v>
          </cell>
          <cell r="D96">
            <v>0</v>
          </cell>
          <cell r="E96">
            <v>34076376496</v>
          </cell>
          <cell r="F96">
            <v>6022027800</v>
          </cell>
          <cell r="G96">
            <v>0</v>
          </cell>
          <cell r="H96">
            <v>0</v>
          </cell>
          <cell r="I96">
            <v>0</v>
          </cell>
        </row>
        <row r="97">
          <cell r="B97" t="str">
            <v>SUCRE</v>
          </cell>
          <cell r="C97">
            <v>72534021352</v>
          </cell>
          <cell r="D97">
            <v>0</v>
          </cell>
          <cell r="E97">
            <v>15853630056</v>
          </cell>
          <cell r="F97">
            <v>2647586707</v>
          </cell>
          <cell r="G97">
            <v>0</v>
          </cell>
          <cell r="H97">
            <v>0</v>
          </cell>
          <cell r="I97">
            <v>0</v>
          </cell>
        </row>
        <row r="98">
          <cell r="B98" t="str">
            <v xml:space="preserve">TOLIMA </v>
          </cell>
          <cell r="C98">
            <v>122935303434</v>
          </cell>
          <cell r="D98">
            <v>0</v>
          </cell>
          <cell r="E98">
            <v>18832321314</v>
          </cell>
          <cell r="F98">
            <v>4286256262</v>
          </cell>
          <cell r="G98">
            <v>0</v>
          </cell>
          <cell r="H98">
            <v>0</v>
          </cell>
          <cell r="I98">
            <v>0</v>
          </cell>
        </row>
        <row r="99">
          <cell r="B99" t="str">
            <v>VALLE DEL CAUCA</v>
          </cell>
          <cell r="C99">
            <v>159139211491</v>
          </cell>
          <cell r="D99">
            <v>0</v>
          </cell>
          <cell r="E99">
            <v>62416178138</v>
          </cell>
          <cell r="F99">
            <v>13608808772</v>
          </cell>
          <cell r="G99">
            <v>0</v>
          </cell>
          <cell r="H99">
            <v>0</v>
          </cell>
          <cell r="I99">
            <v>0</v>
          </cell>
        </row>
        <row r="100">
          <cell r="B100" t="str">
            <v>ARAUCA</v>
          </cell>
          <cell r="C100">
            <v>43160023818</v>
          </cell>
          <cell r="D100">
            <v>0</v>
          </cell>
          <cell r="E100">
            <v>14102218367</v>
          </cell>
          <cell r="F100">
            <v>1241805735</v>
          </cell>
          <cell r="G100">
            <v>0</v>
          </cell>
          <cell r="H100">
            <v>0</v>
          </cell>
          <cell r="I100">
            <v>0</v>
          </cell>
        </row>
        <row r="101">
          <cell r="B101" t="str">
            <v>CASANARE</v>
          </cell>
          <cell r="C101">
            <v>45560909427</v>
          </cell>
          <cell r="D101">
            <v>0</v>
          </cell>
          <cell r="E101">
            <v>14016766687</v>
          </cell>
          <cell r="F101">
            <v>1679645090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PUTUMAYO</v>
          </cell>
          <cell r="C102">
            <v>45438783867</v>
          </cell>
          <cell r="D102">
            <v>0</v>
          </cell>
          <cell r="E102">
            <v>16792561462</v>
          </cell>
          <cell r="F102">
            <v>1807415787</v>
          </cell>
          <cell r="G102">
            <v>0</v>
          </cell>
          <cell r="H102">
            <v>0</v>
          </cell>
          <cell r="I102">
            <v>0</v>
          </cell>
        </row>
        <row r="103">
          <cell r="B103" t="str">
            <v>SAN ANDRES</v>
          </cell>
          <cell r="C103">
            <v>10150949503</v>
          </cell>
          <cell r="D103">
            <v>1933414086</v>
          </cell>
          <cell r="E103">
            <v>4143249896</v>
          </cell>
          <cell r="F103">
            <v>430615124</v>
          </cell>
          <cell r="G103">
            <v>63017033</v>
          </cell>
          <cell r="H103">
            <v>0</v>
          </cell>
          <cell r="I103">
            <v>0</v>
          </cell>
        </row>
        <row r="104">
          <cell r="B104" t="str">
            <v>AMAZONAS</v>
          </cell>
          <cell r="C104">
            <v>13413941973</v>
          </cell>
          <cell r="D104">
            <v>1245329865</v>
          </cell>
          <cell r="E104">
            <v>8909489863</v>
          </cell>
          <cell r="F104">
            <v>3284003878</v>
          </cell>
          <cell r="G104">
            <v>0</v>
          </cell>
          <cell r="H104">
            <v>1228715967</v>
          </cell>
          <cell r="I104">
            <v>0</v>
          </cell>
        </row>
        <row r="105">
          <cell r="B105" t="str">
            <v>GUAINIA</v>
          </cell>
          <cell r="C105">
            <v>11220135856</v>
          </cell>
          <cell r="D105">
            <v>682637961</v>
          </cell>
          <cell r="E105">
            <v>4595061410</v>
          </cell>
          <cell r="F105">
            <v>2237367136</v>
          </cell>
          <cell r="G105">
            <v>0</v>
          </cell>
          <cell r="H105">
            <v>670902254</v>
          </cell>
          <cell r="I105">
            <v>0</v>
          </cell>
        </row>
        <row r="106">
          <cell r="B106" t="str">
            <v>GUAVIARE</v>
          </cell>
          <cell r="C106">
            <v>14417175626</v>
          </cell>
          <cell r="D106">
            <v>0</v>
          </cell>
          <cell r="E106">
            <v>16064886134</v>
          </cell>
          <cell r="F106">
            <v>1401677206</v>
          </cell>
          <cell r="G106">
            <v>0</v>
          </cell>
          <cell r="H106">
            <v>0</v>
          </cell>
          <cell r="I106">
            <v>0</v>
          </cell>
        </row>
        <row r="107">
          <cell r="B107" t="str">
            <v>VAUPES</v>
          </cell>
          <cell r="C107">
            <v>10953467457</v>
          </cell>
          <cell r="D107">
            <v>309123758</v>
          </cell>
          <cell r="E107">
            <v>1874889910</v>
          </cell>
          <cell r="F107">
            <v>1451924070</v>
          </cell>
          <cell r="G107">
            <v>0</v>
          </cell>
          <cell r="H107">
            <v>154823597</v>
          </cell>
          <cell r="I107">
            <v>0</v>
          </cell>
        </row>
        <row r="108">
          <cell r="B108" t="str">
            <v>VICHADA</v>
          </cell>
          <cell r="C108">
            <v>13990831917</v>
          </cell>
          <cell r="D108">
            <v>0</v>
          </cell>
          <cell r="E108">
            <v>13242921795</v>
          </cell>
          <cell r="F108">
            <v>1926391225</v>
          </cell>
          <cell r="G108">
            <v>0</v>
          </cell>
          <cell r="H108">
            <v>0</v>
          </cell>
          <cell r="I108">
            <v>0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53D6-3404-4F35-9682-F68AEBEC0C4F}">
  <sheetPr>
    <tabColor rgb="FF92D050"/>
  </sheetPr>
  <dimension ref="A1:M168"/>
  <sheetViews>
    <sheetView tabSelected="1" zoomScale="80" zoomScaleNormal="80" workbookViewId="0">
      <pane ySplit="4" topLeftCell="A5" activePane="bottomLeft" state="frozen"/>
      <selection pane="bottomLeft" activeCell="B15" sqref="B15"/>
    </sheetView>
  </sheetViews>
  <sheetFormatPr baseColWidth="10" defaultColWidth="12.5703125" defaultRowHeight="33" customHeight="1" x14ac:dyDescent="0.2"/>
  <cols>
    <col min="1" max="1" width="8.28515625" customWidth="1"/>
    <col min="2" max="2" width="49.5703125" customWidth="1"/>
    <col min="3" max="3" width="19.42578125" customWidth="1"/>
    <col min="4" max="4" width="17.85546875" customWidth="1"/>
    <col min="5" max="5" width="18.42578125" style="1" customWidth="1"/>
    <col min="6" max="6" width="16.28515625" customWidth="1"/>
    <col min="7" max="8" width="17.5703125" customWidth="1"/>
    <col min="9" max="9" width="16.140625" customWidth="1"/>
    <col min="10" max="10" width="14" customWidth="1"/>
    <col min="11" max="11" width="16.42578125" hidden="1" customWidth="1"/>
    <col min="12" max="12" width="47.85546875" style="37" customWidth="1"/>
    <col min="13" max="13" width="22.42578125" customWidth="1"/>
  </cols>
  <sheetData>
    <row r="1" spans="1:13" ht="12.75" x14ac:dyDescent="0.2">
      <c r="B1" s="108" t="s">
        <v>0</v>
      </c>
      <c r="C1" s="108"/>
      <c r="D1" s="108"/>
      <c r="E1" s="109"/>
      <c r="F1" s="110"/>
      <c r="G1" s="110"/>
      <c r="H1" s="110"/>
      <c r="I1" s="110"/>
      <c r="J1" s="110"/>
      <c r="K1" s="110"/>
    </row>
    <row r="2" spans="1:13" ht="13.5" thickBot="1" x14ac:dyDescent="0.25">
      <c r="B2" s="108" t="s">
        <v>1</v>
      </c>
      <c r="C2" s="108"/>
      <c r="D2" s="108"/>
      <c r="E2" s="109"/>
      <c r="F2" s="110"/>
      <c r="G2" s="110"/>
      <c r="H2" s="110"/>
      <c r="I2" s="110"/>
      <c r="J2" s="110"/>
      <c r="K2" s="110"/>
    </row>
    <row r="3" spans="1:13" ht="23.25" thickBot="1" x14ac:dyDescent="0.25">
      <c r="A3" s="2" t="s">
        <v>2</v>
      </c>
      <c r="B3" s="3" t="s">
        <v>3</v>
      </c>
      <c r="C3" s="65" t="s">
        <v>260</v>
      </c>
      <c r="D3" s="65" t="s">
        <v>267</v>
      </c>
      <c r="E3" s="4" t="s">
        <v>4</v>
      </c>
      <c r="F3" s="5" t="s">
        <v>5</v>
      </c>
      <c r="G3" s="6" t="s">
        <v>6</v>
      </c>
      <c r="H3" s="7" t="s">
        <v>7</v>
      </c>
      <c r="I3" s="7" t="s">
        <v>8</v>
      </c>
      <c r="J3" s="7" t="s">
        <v>9</v>
      </c>
      <c r="K3" s="8"/>
      <c r="L3" s="38" t="s">
        <v>230</v>
      </c>
    </row>
    <row r="4" spans="1:13" ht="12.75" x14ac:dyDescent="0.2">
      <c r="A4" s="9"/>
      <c r="B4" s="10"/>
      <c r="C4" s="10"/>
      <c r="D4" s="10"/>
      <c r="E4" s="50">
        <f t="shared" ref="E4:K4" si="0">+E5+E35+E93+E112+E127+E143</f>
        <v>1453628202503.5151</v>
      </c>
      <c r="F4" s="50">
        <f t="shared" si="0"/>
        <v>315453333631.53522</v>
      </c>
      <c r="G4" s="50">
        <f t="shared" si="0"/>
        <v>1094829492107.5</v>
      </c>
      <c r="H4" s="50">
        <f t="shared" si="0"/>
        <v>0</v>
      </c>
      <c r="I4" s="50">
        <f t="shared" si="0"/>
        <v>35702142198</v>
      </c>
      <c r="J4" s="50">
        <f t="shared" si="0"/>
        <v>0</v>
      </c>
      <c r="K4" s="50">
        <f t="shared" si="0"/>
        <v>0</v>
      </c>
      <c r="L4" s="39"/>
      <c r="M4" s="64">
        <v>1421942181036.5066</v>
      </c>
    </row>
    <row r="5" spans="1:13" ht="22.5" x14ac:dyDescent="0.2">
      <c r="A5" s="11">
        <v>1</v>
      </c>
      <c r="B5" s="12" t="s">
        <v>10</v>
      </c>
      <c r="C5" s="12"/>
      <c r="D5" s="11"/>
      <c r="E5" s="13">
        <f t="shared" ref="E5:K5" si="1">+E6+E23+E27+E32</f>
        <v>45546613919</v>
      </c>
      <c r="F5" s="13">
        <f t="shared" si="1"/>
        <v>44910300742</v>
      </c>
      <c r="G5" s="13">
        <f t="shared" si="1"/>
        <v>0</v>
      </c>
      <c r="H5" s="13">
        <f t="shared" si="1"/>
        <v>0</v>
      </c>
      <c r="I5" s="13">
        <f t="shared" si="1"/>
        <v>636313177</v>
      </c>
      <c r="J5" s="13">
        <f t="shared" si="1"/>
        <v>0</v>
      </c>
      <c r="K5" s="14">
        <f t="shared" si="1"/>
        <v>0</v>
      </c>
      <c r="L5" s="103"/>
    </row>
    <row r="6" spans="1:13" ht="12.75" x14ac:dyDescent="0.2">
      <c r="A6" s="15" t="s">
        <v>11</v>
      </c>
      <c r="B6" s="16" t="s">
        <v>12</v>
      </c>
      <c r="C6" s="16"/>
      <c r="D6" s="16"/>
      <c r="E6" s="76">
        <f>SUM(E7:E22)</f>
        <v>12838847031</v>
      </c>
      <c r="F6" s="51">
        <f>SUM(F7:F22)</f>
        <v>12838847031</v>
      </c>
      <c r="G6" s="51">
        <f>SUM(G8:G19)</f>
        <v>0</v>
      </c>
      <c r="H6" s="51">
        <f>SUM(H8:H19)</f>
        <v>0</v>
      </c>
      <c r="I6" s="51">
        <f>SUM(I8:I19)</f>
        <v>0</v>
      </c>
      <c r="J6" s="51">
        <f>SUM(J8:J19)</f>
        <v>0</v>
      </c>
      <c r="K6" s="55">
        <f>SUM(K8:K19)</f>
        <v>0</v>
      </c>
      <c r="L6" s="104"/>
    </row>
    <row r="7" spans="1:13" ht="33.75" customHeight="1" x14ac:dyDescent="0.2">
      <c r="A7" s="17" t="s">
        <v>13</v>
      </c>
      <c r="B7" s="72" t="s">
        <v>262</v>
      </c>
      <c r="C7" s="21">
        <v>1138026</v>
      </c>
      <c r="D7" s="95">
        <v>2024003520103</v>
      </c>
      <c r="E7" s="53">
        <f t="shared" ref="E7:E22" si="2">F7+G7+H7+I7+J7+K7</f>
        <v>1051426560</v>
      </c>
      <c r="F7" s="45">
        <v>1051426560</v>
      </c>
      <c r="G7" s="45"/>
      <c r="H7" s="45"/>
      <c r="I7" s="45"/>
      <c r="J7" s="45"/>
      <c r="K7" s="45"/>
      <c r="L7" s="41" t="s">
        <v>232</v>
      </c>
      <c r="M7" s="19"/>
    </row>
    <row r="8" spans="1:13" ht="33.75" x14ac:dyDescent="0.2">
      <c r="A8" s="17" t="s">
        <v>14</v>
      </c>
      <c r="B8" s="98" t="s">
        <v>275</v>
      </c>
      <c r="C8" s="21">
        <v>1138129</v>
      </c>
      <c r="D8" s="95">
        <v>2024003520108</v>
      </c>
      <c r="E8" s="53">
        <f t="shared" si="2"/>
        <v>1219630000</v>
      </c>
      <c r="F8" s="45">
        <v>1219630000</v>
      </c>
      <c r="G8" s="45"/>
      <c r="H8" s="45"/>
      <c r="I8" s="45"/>
      <c r="J8" s="45"/>
      <c r="K8" s="45"/>
      <c r="L8" s="40" t="s">
        <v>231</v>
      </c>
      <c r="M8" s="19"/>
    </row>
    <row r="9" spans="1:13" ht="33.75" x14ac:dyDescent="0.2">
      <c r="A9" s="17" t="s">
        <v>15</v>
      </c>
      <c r="B9" s="98" t="s">
        <v>261</v>
      </c>
      <c r="C9" s="21">
        <v>1155241</v>
      </c>
      <c r="D9" s="95">
        <v>2024003520109</v>
      </c>
      <c r="E9" s="53">
        <f t="shared" si="2"/>
        <v>951012282</v>
      </c>
      <c r="F9" s="45">
        <v>951012282</v>
      </c>
      <c r="G9" s="45"/>
      <c r="H9" s="45"/>
      <c r="I9" s="45"/>
      <c r="J9" s="45"/>
      <c r="K9" s="45"/>
      <c r="L9" s="40" t="s">
        <v>231</v>
      </c>
      <c r="M9" s="19"/>
    </row>
    <row r="10" spans="1:13" ht="22.5" x14ac:dyDescent="0.2">
      <c r="A10" s="17" t="s">
        <v>16</v>
      </c>
      <c r="B10" s="98" t="s">
        <v>263</v>
      </c>
      <c r="C10" s="21">
        <v>1163753</v>
      </c>
      <c r="D10" s="95">
        <v>2024003520113</v>
      </c>
      <c r="E10" s="53">
        <f t="shared" si="2"/>
        <v>40000000</v>
      </c>
      <c r="F10" s="45">
        <v>40000000</v>
      </c>
      <c r="G10" s="45"/>
      <c r="H10" s="45"/>
      <c r="I10" s="45"/>
      <c r="J10" s="45"/>
      <c r="K10" s="45"/>
      <c r="L10" s="40" t="s">
        <v>233</v>
      </c>
      <c r="M10" s="19"/>
    </row>
    <row r="11" spans="1:13" ht="22.5" x14ac:dyDescent="0.2">
      <c r="A11" s="17" t="s">
        <v>17</v>
      </c>
      <c r="B11" s="72" t="s">
        <v>276</v>
      </c>
      <c r="C11" s="21">
        <v>1160234</v>
      </c>
      <c r="D11" s="95">
        <v>2024003520114</v>
      </c>
      <c r="E11" s="53">
        <f t="shared" si="2"/>
        <v>970506144</v>
      </c>
      <c r="F11" s="20">
        <v>970506144</v>
      </c>
      <c r="G11" s="20"/>
      <c r="H11" s="20"/>
      <c r="I11" s="20"/>
      <c r="J11" s="20"/>
      <c r="K11" s="20"/>
      <c r="L11" s="40" t="s">
        <v>233</v>
      </c>
      <c r="M11" s="19"/>
    </row>
    <row r="12" spans="1:13" ht="33.75" x14ac:dyDescent="0.2">
      <c r="A12" s="17" t="s">
        <v>18</v>
      </c>
      <c r="B12" s="98" t="s">
        <v>265</v>
      </c>
      <c r="C12" s="21">
        <v>1157202</v>
      </c>
      <c r="D12" s="95">
        <v>2024003520116</v>
      </c>
      <c r="E12" s="53">
        <f t="shared" si="2"/>
        <v>314132000</v>
      </c>
      <c r="F12" s="20">
        <v>314132000</v>
      </c>
      <c r="G12" s="20"/>
      <c r="H12" s="20"/>
      <c r="I12" s="20"/>
      <c r="J12" s="20"/>
      <c r="K12" s="20"/>
      <c r="L12" s="40" t="s">
        <v>233</v>
      </c>
      <c r="M12" s="19"/>
    </row>
    <row r="13" spans="1:13" ht="33.75" x14ac:dyDescent="0.2">
      <c r="A13" s="17" t="s">
        <v>19</v>
      </c>
      <c r="B13" s="98" t="s">
        <v>264</v>
      </c>
      <c r="C13" s="21">
        <v>1148758</v>
      </c>
      <c r="D13" s="95">
        <v>2024003520117</v>
      </c>
      <c r="E13" s="53">
        <f t="shared" si="2"/>
        <v>385872846</v>
      </c>
      <c r="F13" s="52">
        <v>385872846</v>
      </c>
      <c r="G13" s="20"/>
      <c r="H13" s="20"/>
      <c r="I13" s="20"/>
      <c r="J13" s="20"/>
      <c r="K13" s="20"/>
      <c r="L13" s="40" t="s">
        <v>233</v>
      </c>
      <c r="M13" s="19"/>
    </row>
    <row r="14" spans="1:13" ht="22.5" x14ac:dyDescent="0.2">
      <c r="A14" s="17" t="s">
        <v>20</v>
      </c>
      <c r="B14" s="72" t="s">
        <v>312</v>
      </c>
      <c r="C14" s="21">
        <v>1172808</v>
      </c>
      <c r="D14" s="95">
        <v>202400000005389</v>
      </c>
      <c r="E14" s="53">
        <f t="shared" si="2"/>
        <v>2924585114</v>
      </c>
      <c r="F14" s="20">
        <v>2924585114</v>
      </c>
      <c r="G14" s="20"/>
      <c r="H14" s="20"/>
      <c r="I14" s="20"/>
      <c r="J14" s="20"/>
      <c r="K14" s="20"/>
      <c r="L14" s="40" t="s">
        <v>233</v>
      </c>
      <c r="M14" s="19"/>
    </row>
    <row r="15" spans="1:13" ht="34.5" customHeight="1" x14ac:dyDescent="0.2">
      <c r="A15" s="17" t="s">
        <v>21</v>
      </c>
      <c r="B15" s="98" t="s">
        <v>279</v>
      </c>
      <c r="C15" s="21">
        <v>1167095</v>
      </c>
      <c r="D15" s="95">
        <v>2024003520120</v>
      </c>
      <c r="E15" s="53">
        <f t="shared" si="2"/>
        <v>2426366015</v>
      </c>
      <c r="F15" s="20">
        <v>2426366015</v>
      </c>
      <c r="G15" s="20"/>
      <c r="H15" s="20"/>
      <c r="I15" s="20"/>
      <c r="J15" s="20"/>
      <c r="K15" s="20"/>
      <c r="L15" s="40" t="s">
        <v>234</v>
      </c>
      <c r="M15" s="19"/>
    </row>
    <row r="16" spans="1:13" ht="33.75" x14ac:dyDescent="0.2">
      <c r="A16" s="17" t="s">
        <v>22</v>
      </c>
      <c r="B16" s="72" t="s">
        <v>266</v>
      </c>
      <c r="C16" s="21">
        <v>1167676</v>
      </c>
      <c r="D16" s="95">
        <v>2024003520121</v>
      </c>
      <c r="E16" s="53">
        <f t="shared" si="2"/>
        <v>457523870</v>
      </c>
      <c r="F16" s="20">
        <v>457523870</v>
      </c>
      <c r="G16" s="20"/>
      <c r="H16" s="20"/>
      <c r="I16" s="20"/>
      <c r="J16" s="20"/>
      <c r="K16" s="20"/>
      <c r="L16" s="40" t="s">
        <v>234</v>
      </c>
      <c r="M16" s="19"/>
    </row>
    <row r="17" spans="1:13" ht="22.5" x14ac:dyDescent="0.2">
      <c r="A17" s="17" t="s">
        <v>23</v>
      </c>
      <c r="B17" s="72" t="s">
        <v>280</v>
      </c>
      <c r="C17" s="21">
        <v>1175660</v>
      </c>
      <c r="D17" s="95">
        <v>2024003520122</v>
      </c>
      <c r="E17" s="53">
        <f t="shared" si="2"/>
        <v>180216480</v>
      </c>
      <c r="F17" s="20">
        <v>180216480</v>
      </c>
      <c r="G17" s="20"/>
      <c r="H17" s="20"/>
      <c r="I17" s="20"/>
      <c r="J17" s="20"/>
      <c r="K17" s="20"/>
      <c r="L17" s="40" t="s">
        <v>234</v>
      </c>
      <c r="M17" s="19"/>
    </row>
    <row r="18" spans="1:13" ht="22.5" x14ac:dyDescent="0.2">
      <c r="A18" s="17" t="s">
        <v>321</v>
      </c>
      <c r="B18" s="72" t="s">
        <v>281</v>
      </c>
      <c r="C18" s="21">
        <v>1173205</v>
      </c>
      <c r="D18" s="95">
        <v>2024003520123</v>
      </c>
      <c r="E18" s="53">
        <f t="shared" si="2"/>
        <v>158787860</v>
      </c>
      <c r="F18" s="20">
        <v>158787860</v>
      </c>
      <c r="G18" s="20"/>
      <c r="H18" s="20"/>
      <c r="I18" s="20"/>
      <c r="J18" s="20"/>
      <c r="K18" s="20"/>
      <c r="L18" s="40" t="s">
        <v>234</v>
      </c>
      <c r="M18" s="19"/>
    </row>
    <row r="19" spans="1:13" ht="34.5" customHeight="1" x14ac:dyDescent="0.2">
      <c r="A19" s="17" t="s">
        <v>322</v>
      </c>
      <c r="B19" s="99" t="s">
        <v>278</v>
      </c>
      <c r="C19" s="21">
        <v>1175704</v>
      </c>
      <c r="D19" s="95">
        <v>2024003520139</v>
      </c>
      <c r="E19" s="53">
        <f t="shared" si="2"/>
        <v>158787860</v>
      </c>
      <c r="F19" s="52">
        <v>158787860</v>
      </c>
      <c r="G19" s="20"/>
      <c r="H19" s="20"/>
      <c r="I19" s="20"/>
      <c r="J19" s="20"/>
      <c r="K19" s="20"/>
      <c r="L19" s="40" t="s">
        <v>234</v>
      </c>
      <c r="M19" s="19"/>
    </row>
    <row r="20" spans="1:13" ht="34.5" customHeight="1" x14ac:dyDescent="0.2">
      <c r="A20" s="17" t="s">
        <v>342</v>
      </c>
      <c r="B20" s="99" t="s">
        <v>344</v>
      </c>
      <c r="C20" s="21">
        <v>1459280</v>
      </c>
      <c r="D20" s="95">
        <v>202500000025445</v>
      </c>
      <c r="E20" s="53">
        <f t="shared" si="2"/>
        <v>400000000</v>
      </c>
      <c r="F20" s="52">
        <v>400000000</v>
      </c>
      <c r="G20" s="20"/>
      <c r="H20" s="20"/>
      <c r="I20" s="20"/>
      <c r="J20" s="20"/>
      <c r="K20" s="20"/>
      <c r="L20" s="40" t="s">
        <v>234</v>
      </c>
      <c r="M20" s="19"/>
    </row>
    <row r="21" spans="1:13" ht="34.5" customHeight="1" x14ac:dyDescent="0.2">
      <c r="A21" s="17" t="s">
        <v>343</v>
      </c>
      <c r="B21" s="100" t="s">
        <v>357</v>
      </c>
      <c r="C21" s="21">
        <v>1474137</v>
      </c>
      <c r="D21" s="95">
        <v>202500000025872</v>
      </c>
      <c r="E21" s="53">
        <f t="shared" si="2"/>
        <v>1050000000</v>
      </c>
      <c r="F21" s="52">
        <v>1050000000</v>
      </c>
      <c r="G21" s="20"/>
      <c r="H21" s="20"/>
      <c r="I21" s="20"/>
      <c r="J21" s="20"/>
      <c r="K21" s="20"/>
      <c r="L21" s="40" t="s">
        <v>234</v>
      </c>
      <c r="M21" s="19"/>
    </row>
    <row r="22" spans="1:13" ht="34.5" customHeight="1" x14ac:dyDescent="0.2">
      <c r="A22" s="17" t="s">
        <v>356</v>
      </c>
      <c r="B22" s="99" t="s">
        <v>345</v>
      </c>
      <c r="C22" s="21">
        <v>1480401</v>
      </c>
      <c r="D22" s="95">
        <v>202500000026039</v>
      </c>
      <c r="E22" s="53">
        <f t="shared" si="2"/>
        <v>150000000</v>
      </c>
      <c r="F22" s="52">
        <v>150000000</v>
      </c>
      <c r="G22" s="20"/>
      <c r="H22" s="20"/>
      <c r="I22" s="20"/>
      <c r="J22" s="20"/>
      <c r="K22" s="20"/>
      <c r="L22" s="40" t="s">
        <v>234</v>
      </c>
      <c r="M22" s="19"/>
    </row>
    <row r="23" spans="1:13" ht="21" customHeight="1" x14ac:dyDescent="0.2">
      <c r="A23" s="15" t="s">
        <v>24</v>
      </c>
      <c r="B23" s="16" t="s">
        <v>25</v>
      </c>
      <c r="C23" s="16"/>
      <c r="D23" s="16"/>
      <c r="E23" s="51">
        <f>SUM(E24:E26)</f>
        <v>8929343495</v>
      </c>
      <c r="F23" s="51">
        <f t="shared" ref="F23:K23" si="3">F24+F26+F25</f>
        <v>8293030318</v>
      </c>
      <c r="G23" s="51">
        <f t="shared" si="3"/>
        <v>0</v>
      </c>
      <c r="H23" s="51">
        <f t="shared" si="3"/>
        <v>0</v>
      </c>
      <c r="I23" s="51">
        <f t="shared" si="3"/>
        <v>636313177</v>
      </c>
      <c r="J23" s="51">
        <f t="shared" si="3"/>
        <v>0</v>
      </c>
      <c r="K23" s="55">
        <f t="shared" si="3"/>
        <v>0</v>
      </c>
      <c r="L23" s="104"/>
    </row>
    <row r="24" spans="1:13" ht="22.5" x14ac:dyDescent="0.2">
      <c r="A24" s="17" t="s">
        <v>26</v>
      </c>
      <c r="B24" s="22" t="s">
        <v>27</v>
      </c>
      <c r="C24" s="21">
        <v>1148555</v>
      </c>
      <c r="D24" s="95">
        <v>2024003520086</v>
      </c>
      <c r="E24" s="53">
        <f>+F24+G24+H24+I24+J24+K24</f>
        <v>1992313177</v>
      </c>
      <c r="F24" s="45">
        <v>1356000000</v>
      </c>
      <c r="G24" s="46"/>
      <c r="H24" s="46"/>
      <c r="I24" s="83">
        <v>636313177</v>
      </c>
      <c r="J24" s="46"/>
      <c r="K24" s="45"/>
      <c r="L24" s="97" t="s">
        <v>235</v>
      </c>
    </row>
    <row r="25" spans="1:13" ht="22.5" x14ac:dyDescent="0.2">
      <c r="A25" s="17" t="s">
        <v>28</v>
      </c>
      <c r="B25" s="22" t="s">
        <v>31</v>
      </c>
      <c r="C25" s="21">
        <v>1160199</v>
      </c>
      <c r="D25" s="95">
        <v>2024003520087</v>
      </c>
      <c r="E25" s="53">
        <f>+F25+G25+H25+I25+J25+K25</f>
        <v>1123501528</v>
      </c>
      <c r="F25" s="45">
        <v>1123501528</v>
      </c>
      <c r="G25" s="46"/>
      <c r="H25" s="46"/>
      <c r="I25" s="46"/>
      <c r="J25" s="46"/>
      <c r="K25" s="45"/>
      <c r="L25" s="97" t="s">
        <v>235</v>
      </c>
    </row>
    <row r="26" spans="1:13" ht="22.5" x14ac:dyDescent="0.2">
      <c r="A26" s="17" t="s">
        <v>30</v>
      </c>
      <c r="B26" s="22" t="s">
        <v>29</v>
      </c>
      <c r="C26" s="21">
        <v>1163790</v>
      </c>
      <c r="D26" s="95">
        <v>2024003520088</v>
      </c>
      <c r="E26" s="53">
        <f>+F26+G26+H26+I26+J26+K26</f>
        <v>5813528790</v>
      </c>
      <c r="F26" s="45">
        <v>5813528790</v>
      </c>
      <c r="G26" s="46"/>
      <c r="H26" s="46"/>
      <c r="I26" s="46"/>
      <c r="J26" s="46"/>
      <c r="K26" s="45"/>
      <c r="L26" s="97" t="s">
        <v>235</v>
      </c>
    </row>
    <row r="27" spans="1:13" ht="22.5" x14ac:dyDescent="0.2">
      <c r="A27" s="15" t="s">
        <v>32</v>
      </c>
      <c r="B27" s="16" t="s">
        <v>33</v>
      </c>
      <c r="C27" s="16"/>
      <c r="D27" s="16"/>
      <c r="E27" s="51">
        <f>SUM(E28:E31)</f>
        <v>20898302145</v>
      </c>
      <c r="F27" s="51">
        <f t="shared" ref="F27:K27" si="4">F29+F30+F28+F31</f>
        <v>20898302145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f t="shared" si="4"/>
        <v>0</v>
      </c>
      <c r="K27" s="55">
        <f t="shared" si="4"/>
        <v>0</v>
      </c>
      <c r="L27" s="104"/>
    </row>
    <row r="28" spans="1:13" ht="45" x14ac:dyDescent="0.2">
      <c r="A28" s="17" t="s">
        <v>34</v>
      </c>
      <c r="B28" s="22" t="s">
        <v>269</v>
      </c>
      <c r="C28" s="21">
        <v>1182878</v>
      </c>
      <c r="D28" s="95">
        <v>2024003520125</v>
      </c>
      <c r="E28" s="53">
        <f>+F28+G28+H28+I28+J28+K28</f>
        <v>1091833148</v>
      </c>
      <c r="F28" s="84">
        <v>1091833148</v>
      </c>
      <c r="G28" s="20"/>
      <c r="H28" s="20"/>
      <c r="I28" s="20"/>
      <c r="J28" s="20"/>
      <c r="K28" s="20"/>
      <c r="L28" s="42" t="s">
        <v>236</v>
      </c>
    </row>
    <row r="29" spans="1:13" ht="33.75" x14ac:dyDescent="0.2">
      <c r="A29" s="17" t="s">
        <v>35</v>
      </c>
      <c r="B29" s="22" t="s">
        <v>268</v>
      </c>
      <c r="C29" s="21">
        <v>1184296</v>
      </c>
      <c r="D29" s="95">
        <v>2024003520137</v>
      </c>
      <c r="E29" s="53">
        <f>+F29+G29+H29+I29+J29+K29</f>
        <v>8044623064</v>
      </c>
      <c r="F29" s="85">
        <v>8044623064</v>
      </c>
      <c r="G29" s="20"/>
      <c r="H29" s="20"/>
      <c r="I29" s="20"/>
      <c r="J29" s="20"/>
      <c r="K29" s="20"/>
      <c r="L29" s="42" t="s">
        <v>236</v>
      </c>
    </row>
    <row r="30" spans="1:13" ht="33.75" x14ac:dyDescent="0.2">
      <c r="A30" s="17" t="s">
        <v>36</v>
      </c>
      <c r="B30" s="22" t="s">
        <v>291</v>
      </c>
      <c r="C30" s="21">
        <v>1183187</v>
      </c>
      <c r="D30" s="95">
        <v>2024003520138</v>
      </c>
      <c r="E30" s="53">
        <f>+F30+G30+H30+I30+J30+K30</f>
        <v>7191259730</v>
      </c>
      <c r="F30" s="82">
        <v>7191259730</v>
      </c>
      <c r="G30" s="20"/>
      <c r="H30" s="20"/>
      <c r="I30" s="20"/>
      <c r="J30" s="20"/>
      <c r="K30" s="20"/>
      <c r="L30" s="42" t="s">
        <v>236</v>
      </c>
    </row>
    <row r="31" spans="1:13" ht="22.5" x14ac:dyDescent="0.2">
      <c r="A31" s="17" t="s">
        <v>258</v>
      </c>
      <c r="B31" s="21" t="s">
        <v>286</v>
      </c>
      <c r="C31" s="21">
        <v>1147395</v>
      </c>
      <c r="D31" s="67">
        <v>2024003520143</v>
      </c>
      <c r="E31" s="53">
        <f>+F31+G31+H31+I31+J31+K31</f>
        <v>4570586203</v>
      </c>
      <c r="F31" s="84">
        <v>4570586203</v>
      </c>
      <c r="G31" s="20"/>
      <c r="H31" s="20"/>
      <c r="I31" s="20"/>
      <c r="J31" s="20"/>
      <c r="K31" s="20"/>
      <c r="L31" s="42" t="s">
        <v>236</v>
      </c>
    </row>
    <row r="32" spans="1:13" ht="12.75" x14ac:dyDescent="0.2">
      <c r="A32" s="15" t="s">
        <v>37</v>
      </c>
      <c r="B32" s="16" t="s">
        <v>38</v>
      </c>
      <c r="C32" s="16"/>
      <c r="D32" s="16"/>
      <c r="E32" s="51">
        <f>SUM(E33:E34)</f>
        <v>2880121248</v>
      </c>
      <c r="F32" s="51">
        <f>SUM(F33:F34)</f>
        <v>2880121248</v>
      </c>
      <c r="G32" s="51">
        <f t="shared" ref="G32:K32" si="5">G33</f>
        <v>0</v>
      </c>
      <c r="H32" s="51">
        <f t="shared" si="5"/>
        <v>0</v>
      </c>
      <c r="I32" s="51">
        <f t="shared" si="5"/>
        <v>0</v>
      </c>
      <c r="J32" s="51">
        <f t="shared" si="5"/>
        <v>0</v>
      </c>
      <c r="K32" s="55">
        <f t="shared" si="5"/>
        <v>0</v>
      </c>
      <c r="L32" s="104"/>
      <c r="M32" s="23"/>
    </row>
    <row r="33" spans="1:12" ht="22.5" x14ac:dyDescent="0.2">
      <c r="A33" s="17" t="s">
        <v>39</v>
      </c>
      <c r="B33" s="22" t="s">
        <v>40</v>
      </c>
      <c r="C33" s="21">
        <v>1124802</v>
      </c>
      <c r="D33" s="95">
        <v>2024003520076</v>
      </c>
      <c r="E33" s="53">
        <f>+F33+G33+H33+I33+J33+K33</f>
        <v>2520121248</v>
      </c>
      <c r="F33" s="20">
        <v>2520121248</v>
      </c>
      <c r="G33" s="20"/>
      <c r="H33" s="20"/>
      <c r="I33" s="20"/>
      <c r="J33" s="20"/>
      <c r="K33" s="20"/>
      <c r="L33" s="42" t="s">
        <v>237</v>
      </c>
    </row>
    <row r="34" spans="1:12" ht="33.75" x14ac:dyDescent="0.2">
      <c r="A34" s="17" t="s">
        <v>346</v>
      </c>
      <c r="B34" s="101" t="s">
        <v>347</v>
      </c>
      <c r="C34" s="21">
        <v>1483953</v>
      </c>
      <c r="D34" s="95">
        <v>202500000026188</v>
      </c>
      <c r="E34" s="53">
        <f>+F34+G34+H34+I34+J34+K34</f>
        <v>360000000</v>
      </c>
      <c r="F34" s="20">
        <v>360000000</v>
      </c>
      <c r="G34" s="20"/>
      <c r="H34" s="20"/>
      <c r="I34" s="20"/>
      <c r="J34" s="20"/>
      <c r="K34" s="20"/>
      <c r="L34" s="42" t="s">
        <v>237</v>
      </c>
    </row>
    <row r="35" spans="1:12" ht="12.75" x14ac:dyDescent="0.2">
      <c r="A35" s="11">
        <v>2</v>
      </c>
      <c r="B35" s="63" t="s">
        <v>41</v>
      </c>
      <c r="C35" s="63"/>
      <c r="D35" s="63"/>
      <c r="E35" s="13">
        <f t="shared" ref="E35:K35" si="6">E36+E45+E74+E82+E84</f>
        <v>1292562194314.98</v>
      </c>
      <c r="F35" s="13">
        <f t="shared" si="6"/>
        <v>161686620641</v>
      </c>
      <c r="G35" s="13">
        <f t="shared" si="6"/>
        <v>1094829492107.5</v>
      </c>
      <c r="H35" s="13">
        <f t="shared" si="6"/>
        <v>0</v>
      </c>
      <c r="I35" s="13">
        <f t="shared" si="6"/>
        <v>29602847000</v>
      </c>
      <c r="J35" s="13">
        <f t="shared" si="6"/>
        <v>0</v>
      </c>
      <c r="K35" s="14">
        <f t="shared" si="6"/>
        <v>0</v>
      </c>
      <c r="L35" s="105"/>
    </row>
    <row r="36" spans="1:12" ht="12.75" x14ac:dyDescent="0.2">
      <c r="A36" s="15" t="s">
        <v>42</v>
      </c>
      <c r="B36" s="16" t="s">
        <v>43</v>
      </c>
      <c r="C36" s="16"/>
      <c r="D36" s="16"/>
      <c r="E36" s="76">
        <f>SUM(E37:E43)</f>
        <v>1075382756343</v>
      </c>
      <c r="F36" s="51">
        <f t="shared" ref="F36:K36" si="7">SUM(F37:F43)</f>
        <v>31230233228</v>
      </c>
      <c r="G36" s="51">
        <f t="shared" si="7"/>
        <v>1014549676115</v>
      </c>
      <c r="H36" s="51">
        <f t="shared" si="7"/>
        <v>0</v>
      </c>
      <c r="I36" s="51">
        <f t="shared" si="7"/>
        <v>29602847000</v>
      </c>
      <c r="J36" s="51">
        <f t="shared" si="7"/>
        <v>0</v>
      </c>
      <c r="K36" s="55">
        <f t="shared" si="7"/>
        <v>0</v>
      </c>
      <c r="L36" s="104"/>
    </row>
    <row r="37" spans="1:12" ht="33.75" x14ac:dyDescent="0.2">
      <c r="A37" s="17" t="s">
        <v>44</v>
      </c>
      <c r="B37" s="18" t="s">
        <v>45</v>
      </c>
      <c r="C37" s="21">
        <v>1173732</v>
      </c>
      <c r="D37" s="95">
        <v>2024003520135</v>
      </c>
      <c r="E37" s="82">
        <f t="shared" ref="E37:E43" si="8">+F37+G37+H37+I37+J37+K37</f>
        <v>11148485818</v>
      </c>
      <c r="F37" s="45">
        <f>3000000000+8148485818</f>
        <v>11148485818</v>
      </c>
      <c r="G37" s="45"/>
      <c r="H37" s="45"/>
      <c r="I37" s="45"/>
      <c r="J37" s="45"/>
      <c r="K37" s="45"/>
      <c r="L37" s="43" t="s">
        <v>238</v>
      </c>
    </row>
    <row r="38" spans="1:12" ht="33.75" x14ac:dyDescent="0.2">
      <c r="A38" s="17" t="s">
        <v>46</v>
      </c>
      <c r="B38" s="18" t="s">
        <v>273</v>
      </c>
      <c r="C38" s="21">
        <v>1148610</v>
      </c>
      <c r="D38" s="95">
        <v>2024003520104</v>
      </c>
      <c r="E38" s="82">
        <f t="shared" si="8"/>
        <v>29602847000</v>
      </c>
      <c r="F38" s="52"/>
      <c r="G38" s="45"/>
      <c r="H38" s="45"/>
      <c r="I38" s="45">
        <v>29602847000</v>
      </c>
      <c r="J38" s="45"/>
      <c r="K38" s="45"/>
      <c r="L38" s="43" t="s">
        <v>239</v>
      </c>
    </row>
    <row r="39" spans="1:12" ht="22.5" x14ac:dyDescent="0.2">
      <c r="A39" s="17" t="s">
        <v>48</v>
      </c>
      <c r="B39" s="18" t="s">
        <v>274</v>
      </c>
      <c r="C39" s="21">
        <v>1145287</v>
      </c>
      <c r="D39" s="95">
        <v>2024003520105</v>
      </c>
      <c r="E39" s="82">
        <f t="shared" si="8"/>
        <v>35965161207</v>
      </c>
      <c r="F39" s="48">
        <v>8511161207</v>
      </c>
      <c r="G39" s="78">
        <v>27454000000</v>
      </c>
      <c r="H39" s="45"/>
      <c r="I39" s="45"/>
      <c r="J39" s="45"/>
      <c r="K39" s="45"/>
      <c r="L39" s="43" t="s">
        <v>239</v>
      </c>
    </row>
    <row r="40" spans="1:12" ht="33.75" x14ac:dyDescent="0.2">
      <c r="A40" s="17" t="s">
        <v>49</v>
      </c>
      <c r="B40" s="18" t="s">
        <v>47</v>
      </c>
      <c r="C40" s="21">
        <v>1140778</v>
      </c>
      <c r="D40" s="95">
        <v>2024003520106</v>
      </c>
      <c r="E40" s="82">
        <f t="shared" si="8"/>
        <v>987095676115</v>
      </c>
      <c r="F40" s="20"/>
      <c r="G40" s="53">
        <v>987095676115</v>
      </c>
      <c r="H40" s="20"/>
      <c r="I40" s="20"/>
      <c r="J40" s="20"/>
      <c r="K40" s="20"/>
      <c r="L40" s="43" t="s">
        <v>239</v>
      </c>
    </row>
    <row r="41" spans="1:12" ht="45" x14ac:dyDescent="0.2">
      <c r="A41" s="17" t="s">
        <v>50</v>
      </c>
      <c r="B41" s="21" t="s">
        <v>318</v>
      </c>
      <c r="C41" s="21">
        <v>1233737</v>
      </c>
      <c r="D41" s="95">
        <v>202400000005450</v>
      </c>
      <c r="E41" s="82">
        <f t="shared" si="8"/>
        <v>3000000000</v>
      </c>
      <c r="F41" s="20">
        <v>3000000000</v>
      </c>
      <c r="G41" s="20"/>
      <c r="H41" s="77"/>
      <c r="I41" s="20"/>
      <c r="J41" s="20"/>
      <c r="K41" s="20"/>
      <c r="L41" s="43" t="s">
        <v>239</v>
      </c>
    </row>
    <row r="42" spans="1:12" ht="22.5" x14ac:dyDescent="0.2">
      <c r="A42" s="17" t="s">
        <v>256</v>
      </c>
      <c r="B42" s="21" t="s">
        <v>51</v>
      </c>
      <c r="C42" s="68">
        <v>1195218</v>
      </c>
      <c r="D42" s="95">
        <v>2024003520152</v>
      </c>
      <c r="E42" s="82">
        <f t="shared" si="8"/>
        <v>4570586203</v>
      </c>
      <c r="F42" s="20">
        <v>4570586203</v>
      </c>
      <c r="G42" s="20"/>
      <c r="H42" s="20"/>
      <c r="I42" s="20"/>
      <c r="J42" s="20"/>
      <c r="K42" s="20"/>
      <c r="L42" s="43" t="s">
        <v>351</v>
      </c>
    </row>
    <row r="43" spans="1:12" ht="33.75" x14ac:dyDescent="0.2">
      <c r="A43" s="17" t="s">
        <v>257</v>
      </c>
      <c r="B43" s="21" t="s">
        <v>285</v>
      </c>
      <c r="C43" s="68">
        <v>1161578</v>
      </c>
      <c r="D43" s="95">
        <v>2024003520142</v>
      </c>
      <c r="E43" s="82">
        <f t="shared" si="8"/>
        <v>4000000000</v>
      </c>
      <c r="F43" s="20">
        <v>4000000000</v>
      </c>
      <c r="G43" s="20"/>
      <c r="H43" s="20"/>
      <c r="I43" s="20"/>
      <c r="J43" s="20"/>
      <c r="K43" s="20"/>
      <c r="L43" s="43" t="s">
        <v>352</v>
      </c>
    </row>
    <row r="44" spans="1:12" ht="45" x14ac:dyDescent="0.2">
      <c r="A44" s="17" t="s">
        <v>354</v>
      </c>
      <c r="B44" s="72" t="s">
        <v>355</v>
      </c>
      <c r="C44" s="68">
        <v>1483927</v>
      </c>
      <c r="D44" s="95">
        <v>202500000026120</v>
      </c>
      <c r="E44" s="82">
        <f>+F44+G44+H44+I44+J44+K44</f>
        <v>5970000000</v>
      </c>
      <c r="F44" s="20">
        <v>5970000000</v>
      </c>
      <c r="G44" s="20"/>
      <c r="H44" s="20"/>
      <c r="I44" s="20"/>
      <c r="J44" s="20"/>
      <c r="K44" s="20"/>
      <c r="L44" s="43" t="s">
        <v>352</v>
      </c>
    </row>
    <row r="45" spans="1:12" ht="12.75" x14ac:dyDescent="0.2">
      <c r="A45" s="15" t="s">
        <v>52</v>
      </c>
      <c r="B45" s="16" t="s">
        <v>53</v>
      </c>
      <c r="C45" s="16"/>
      <c r="D45" s="16"/>
      <c r="E45" s="51">
        <f>SUM(E46:E73)</f>
        <v>152957068308</v>
      </c>
      <c r="F45" s="51">
        <f t="shared" ref="F45:K45" si="9">SUM(F46:F73)</f>
        <v>109096652718</v>
      </c>
      <c r="G45" s="51">
        <f t="shared" si="9"/>
        <v>43860415590</v>
      </c>
      <c r="H45" s="51">
        <f t="shared" si="9"/>
        <v>0</v>
      </c>
      <c r="I45" s="51">
        <f t="shared" si="9"/>
        <v>0</v>
      </c>
      <c r="J45" s="51">
        <f t="shared" si="9"/>
        <v>0</v>
      </c>
      <c r="K45" s="55">
        <f t="shared" si="9"/>
        <v>0</v>
      </c>
      <c r="L45" s="104"/>
    </row>
    <row r="46" spans="1:12" ht="33.75" x14ac:dyDescent="0.2">
      <c r="A46" s="17" t="s">
        <v>54</v>
      </c>
      <c r="B46" s="18" t="s">
        <v>55</v>
      </c>
      <c r="C46" s="18">
        <v>1237383</v>
      </c>
      <c r="D46" s="95">
        <v>202400000005224</v>
      </c>
      <c r="E46" s="53">
        <f>+F46+G46+H46+I46+J46+K46</f>
        <v>360000000</v>
      </c>
      <c r="F46" s="62"/>
      <c r="G46" s="92">
        <v>360000000</v>
      </c>
      <c r="H46" s="47"/>
      <c r="I46" s="47"/>
      <c r="J46" s="47"/>
      <c r="K46" s="20"/>
      <c r="L46" s="42" t="s">
        <v>240</v>
      </c>
    </row>
    <row r="47" spans="1:12" ht="33.75" x14ac:dyDescent="0.2">
      <c r="A47" s="17" t="s">
        <v>56</v>
      </c>
      <c r="B47" s="18" t="s">
        <v>57</v>
      </c>
      <c r="C47" s="18">
        <v>1238582</v>
      </c>
      <c r="D47" s="95">
        <v>202400000005050</v>
      </c>
      <c r="E47" s="53">
        <f t="shared" ref="E47:E73" si="10">+F47+G47+H47+I47+J47+K47</f>
        <v>900000000</v>
      </c>
      <c r="F47" s="62"/>
      <c r="G47" s="92">
        <v>900000000</v>
      </c>
      <c r="H47" s="47"/>
      <c r="I47" s="47"/>
      <c r="J47" s="47"/>
      <c r="K47" s="20"/>
      <c r="L47" s="42" t="s">
        <v>240</v>
      </c>
    </row>
    <row r="48" spans="1:12" ht="45" x14ac:dyDescent="0.2">
      <c r="A48" s="17" t="s">
        <v>58</v>
      </c>
      <c r="B48" s="18" t="s">
        <v>59</v>
      </c>
      <c r="C48" s="18">
        <v>1238609</v>
      </c>
      <c r="D48" s="95">
        <v>202400000004859</v>
      </c>
      <c r="E48" s="53">
        <f t="shared" si="10"/>
        <v>300000000</v>
      </c>
      <c r="F48" s="62"/>
      <c r="G48" s="92">
        <v>300000000</v>
      </c>
      <c r="H48" s="47"/>
      <c r="I48" s="47"/>
      <c r="J48" s="47"/>
      <c r="K48" s="20"/>
      <c r="L48" s="42" t="s">
        <v>240</v>
      </c>
    </row>
    <row r="49" spans="1:12" ht="45" x14ac:dyDescent="0.2">
      <c r="A49" s="17" t="s">
        <v>60</v>
      </c>
      <c r="B49" s="18" t="s">
        <v>61</v>
      </c>
      <c r="C49" s="18">
        <v>1237389</v>
      </c>
      <c r="D49" s="95">
        <v>202400000005181</v>
      </c>
      <c r="E49" s="53">
        <f t="shared" si="10"/>
        <v>480000000</v>
      </c>
      <c r="F49" s="62"/>
      <c r="G49" s="92">
        <v>480000000</v>
      </c>
      <c r="H49" s="47"/>
      <c r="I49" s="47"/>
      <c r="J49" s="47"/>
      <c r="K49" s="20"/>
      <c r="L49" s="42" t="s">
        <v>240</v>
      </c>
    </row>
    <row r="50" spans="1:12" ht="33.75" x14ac:dyDescent="0.2">
      <c r="A50" s="17" t="s">
        <v>62</v>
      </c>
      <c r="B50" s="18" t="s">
        <v>63</v>
      </c>
      <c r="C50" s="18">
        <v>1237380</v>
      </c>
      <c r="D50" s="95">
        <v>202400000004874</v>
      </c>
      <c r="E50" s="53">
        <f t="shared" si="10"/>
        <v>870000000</v>
      </c>
      <c r="F50" s="62"/>
      <c r="G50" s="92">
        <v>870000000</v>
      </c>
      <c r="H50" s="47"/>
      <c r="I50" s="47"/>
      <c r="J50" s="47"/>
      <c r="K50" s="20"/>
      <c r="L50" s="42" t="s">
        <v>240</v>
      </c>
    </row>
    <row r="51" spans="1:12" ht="22.5" x14ac:dyDescent="0.2">
      <c r="A51" s="17" t="s">
        <v>64</v>
      </c>
      <c r="B51" s="18" t="s">
        <v>65</v>
      </c>
      <c r="C51" s="18">
        <v>1243165</v>
      </c>
      <c r="D51" s="95">
        <v>202400000005467</v>
      </c>
      <c r="E51" s="53">
        <f t="shared" si="10"/>
        <v>820000000</v>
      </c>
      <c r="F51" s="62"/>
      <c r="G51" s="92">
        <v>820000000</v>
      </c>
      <c r="H51" s="47"/>
      <c r="I51" s="47"/>
      <c r="J51" s="47"/>
      <c r="K51" s="20"/>
      <c r="L51" s="42" t="s">
        <v>240</v>
      </c>
    </row>
    <row r="52" spans="1:12" ht="45" x14ac:dyDescent="0.2">
      <c r="A52" s="17" t="s">
        <v>66</v>
      </c>
      <c r="B52" s="18" t="s">
        <v>67</v>
      </c>
      <c r="C52" s="18">
        <v>1244399</v>
      </c>
      <c r="D52" s="95">
        <v>202400000005169</v>
      </c>
      <c r="E52" s="53">
        <f t="shared" si="10"/>
        <v>3402246380</v>
      </c>
      <c r="F52" s="82">
        <v>3202246380</v>
      </c>
      <c r="G52" s="92">
        <v>200000000</v>
      </c>
      <c r="H52" s="47"/>
      <c r="I52" s="47"/>
      <c r="J52" s="47"/>
      <c r="K52" s="20"/>
      <c r="L52" s="42" t="s">
        <v>240</v>
      </c>
    </row>
    <row r="53" spans="1:12" ht="22.5" x14ac:dyDescent="0.2">
      <c r="A53" s="17" t="s">
        <v>68</v>
      </c>
      <c r="B53" s="18" t="s">
        <v>323</v>
      </c>
      <c r="C53" s="18">
        <v>1237374</v>
      </c>
      <c r="D53" s="95">
        <v>202400000004946</v>
      </c>
      <c r="E53" s="53">
        <f t="shared" si="10"/>
        <v>470000000</v>
      </c>
      <c r="F53" s="62"/>
      <c r="G53" s="92">
        <v>470000000</v>
      </c>
      <c r="H53" s="47"/>
      <c r="I53" s="47"/>
      <c r="J53" s="47"/>
      <c r="K53" s="20"/>
      <c r="L53" s="42" t="s">
        <v>240</v>
      </c>
    </row>
    <row r="54" spans="1:12" ht="45" x14ac:dyDescent="0.2">
      <c r="A54" s="17" t="s">
        <v>69</v>
      </c>
      <c r="B54" s="18" t="s">
        <v>70</v>
      </c>
      <c r="C54" s="18">
        <v>1237379</v>
      </c>
      <c r="D54" s="95">
        <v>202400000004965</v>
      </c>
      <c r="E54" s="53">
        <f t="shared" si="10"/>
        <v>1079746001</v>
      </c>
      <c r="F54" s="82">
        <v>439746001</v>
      </c>
      <c r="G54" s="92">
        <v>640000000</v>
      </c>
      <c r="H54" s="47"/>
      <c r="I54" s="47"/>
      <c r="J54" s="47"/>
      <c r="K54" s="20"/>
      <c r="L54" s="42" t="s">
        <v>240</v>
      </c>
    </row>
    <row r="55" spans="1:12" ht="22.5" x14ac:dyDescent="0.2">
      <c r="A55" s="17" t="s">
        <v>71</v>
      </c>
      <c r="B55" s="98" t="s">
        <v>72</v>
      </c>
      <c r="C55" s="18">
        <v>1237376</v>
      </c>
      <c r="D55" s="95">
        <v>202400000005054</v>
      </c>
      <c r="E55" s="53">
        <f t="shared" si="10"/>
        <v>360000000</v>
      </c>
      <c r="F55" s="62"/>
      <c r="G55" s="92">
        <v>360000000</v>
      </c>
      <c r="H55" s="47"/>
      <c r="I55" s="47"/>
      <c r="J55" s="47"/>
      <c r="K55" s="20"/>
      <c r="L55" s="42" t="s">
        <v>240</v>
      </c>
    </row>
    <row r="56" spans="1:12" ht="33.75" x14ac:dyDescent="0.2">
      <c r="A56" s="17" t="s">
        <v>73</v>
      </c>
      <c r="B56" s="18" t="s">
        <v>74</v>
      </c>
      <c r="C56" s="18">
        <v>1241866</v>
      </c>
      <c r="D56" s="95">
        <v>202400000004944</v>
      </c>
      <c r="E56" s="53">
        <f t="shared" si="10"/>
        <v>250000000</v>
      </c>
      <c r="F56" s="62"/>
      <c r="G56" s="92">
        <v>250000000</v>
      </c>
      <c r="H56" s="47"/>
      <c r="I56" s="47"/>
      <c r="J56" s="47"/>
      <c r="K56" s="20"/>
      <c r="L56" s="42" t="s">
        <v>240</v>
      </c>
    </row>
    <row r="57" spans="1:12" ht="22.5" x14ac:dyDescent="0.2">
      <c r="A57" s="17" t="s">
        <v>75</v>
      </c>
      <c r="B57" s="18" t="s">
        <v>76</v>
      </c>
      <c r="C57" s="18">
        <v>1244234</v>
      </c>
      <c r="D57" s="95">
        <v>202400000005218</v>
      </c>
      <c r="E57" s="53">
        <f t="shared" si="10"/>
        <v>1120000000</v>
      </c>
      <c r="F57" s="62"/>
      <c r="G57" s="92">
        <v>1120000000</v>
      </c>
      <c r="H57" s="47"/>
      <c r="I57" s="47"/>
      <c r="J57" s="47"/>
      <c r="K57" s="20"/>
      <c r="L57" s="42" t="s">
        <v>240</v>
      </c>
    </row>
    <row r="58" spans="1:12" ht="33.75" x14ac:dyDescent="0.2">
      <c r="A58" s="17" t="s">
        <v>77</v>
      </c>
      <c r="B58" s="18" t="s">
        <v>78</v>
      </c>
      <c r="C58" s="18">
        <v>1244382</v>
      </c>
      <c r="D58" s="95">
        <v>202400000005162</v>
      </c>
      <c r="E58" s="53">
        <f t="shared" si="10"/>
        <v>70000000</v>
      </c>
      <c r="F58" s="62"/>
      <c r="G58" s="92">
        <v>70000000</v>
      </c>
      <c r="H58" s="47"/>
      <c r="I58" s="47"/>
      <c r="J58" s="47"/>
      <c r="K58" s="20"/>
      <c r="L58" s="42" t="s">
        <v>240</v>
      </c>
    </row>
    <row r="59" spans="1:12" ht="22.5" x14ac:dyDescent="0.2">
      <c r="A59" s="17" t="s">
        <v>79</v>
      </c>
      <c r="B59" s="18" t="s">
        <v>80</v>
      </c>
      <c r="C59" s="18">
        <v>1202473</v>
      </c>
      <c r="D59" s="95">
        <v>202400000004876</v>
      </c>
      <c r="E59" s="53">
        <f t="shared" si="10"/>
        <v>875685715</v>
      </c>
      <c r="F59" s="82">
        <v>875685715</v>
      </c>
      <c r="G59" s="92"/>
      <c r="H59" s="47"/>
      <c r="I59" s="47"/>
      <c r="J59" s="47"/>
      <c r="K59" s="20"/>
      <c r="L59" s="42" t="s">
        <v>240</v>
      </c>
    </row>
    <row r="60" spans="1:12" ht="22.5" x14ac:dyDescent="0.2">
      <c r="A60" s="17" t="s">
        <v>81</v>
      </c>
      <c r="B60" s="18" t="s">
        <v>82</v>
      </c>
      <c r="C60" s="18">
        <v>1242117</v>
      </c>
      <c r="D60" s="95">
        <v>202400000005060</v>
      </c>
      <c r="E60" s="53">
        <f t="shared" si="10"/>
        <v>1419000000</v>
      </c>
      <c r="F60" s="62"/>
      <c r="G60" s="92">
        <v>1419000000</v>
      </c>
      <c r="H60" s="47"/>
      <c r="I60" s="47"/>
      <c r="J60" s="47"/>
      <c r="K60" s="20"/>
      <c r="L60" s="42" t="s">
        <v>240</v>
      </c>
    </row>
    <row r="61" spans="1:12" ht="22.5" x14ac:dyDescent="0.2">
      <c r="A61" s="17" t="s">
        <v>83</v>
      </c>
      <c r="B61" s="18" t="s">
        <v>84</v>
      </c>
      <c r="C61" s="18">
        <v>1237405</v>
      </c>
      <c r="D61" s="95">
        <v>202400000005212</v>
      </c>
      <c r="E61" s="53">
        <f t="shared" si="10"/>
        <v>513000000</v>
      </c>
      <c r="F61" s="82">
        <v>513000000</v>
      </c>
      <c r="G61" s="92"/>
      <c r="H61" s="47"/>
      <c r="I61" s="47"/>
      <c r="J61" s="47"/>
      <c r="K61" s="20"/>
      <c r="L61" s="42" t="s">
        <v>240</v>
      </c>
    </row>
    <row r="62" spans="1:12" ht="33.75" x14ac:dyDescent="0.2">
      <c r="A62" s="17" t="s">
        <v>85</v>
      </c>
      <c r="B62" s="18" t="s">
        <v>86</v>
      </c>
      <c r="C62" s="18">
        <v>1237384</v>
      </c>
      <c r="D62" s="95">
        <v>202400000004869</v>
      </c>
      <c r="E62" s="53">
        <f t="shared" si="10"/>
        <v>257000000</v>
      </c>
      <c r="F62" s="62"/>
      <c r="G62" s="92">
        <v>257000000</v>
      </c>
      <c r="H62" s="47"/>
      <c r="I62" s="47"/>
      <c r="J62" s="47"/>
      <c r="K62" s="20"/>
      <c r="L62" s="42" t="s">
        <v>240</v>
      </c>
    </row>
    <row r="63" spans="1:12" ht="22.5" x14ac:dyDescent="0.2">
      <c r="A63" s="17" t="s">
        <v>87</v>
      </c>
      <c r="B63" s="18" t="s">
        <v>88</v>
      </c>
      <c r="C63" s="18">
        <v>1237388</v>
      </c>
      <c r="D63" s="95">
        <v>202400000005250</v>
      </c>
      <c r="E63" s="53">
        <f t="shared" si="10"/>
        <v>1012366661</v>
      </c>
      <c r="F63" s="82">
        <v>832366661</v>
      </c>
      <c r="G63" s="92">
        <v>180000000</v>
      </c>
      <c r="H63" s="24"/>
      <c r="I63" s="24"/>
      <c r="J63" s="24"/>
      <c r="K63" s="20"/>
      <c r="L63" s="42" t="s">
        <v>240</v>
      </c>
    </row>
    <row r="64" spans="1:12" ht="22.5" x14ac:dyDescent="0.2">
      <c r="A64" s="17" t="s">
        <v>89</v>
      </c>
      <c r="B64" s="18" t="s">
        <v>90</v>
      </c>
      <c r="C64" s="18">
        <v>1237377</v>
      </c>
      <c r="D64" s="95">
        <v>202400000004883</v>
      </c>
      <c r="E64" s="53">
        <f t="shared" si="10"/>
        <v>1280081403</v>
      </c>
      <c r="F64" s="82">
        <v>1280081403</v>
      </c>
      <c r="G64" s="24"/>
      <c r="H64" s="24"/>
      <c r="I64" s="24"/>
      <c r="J64" s="24"/>
      <c r="K64" s="20"/>
      <c r="L64" s="42" t="s">
        <v>240</v>
      </c>
    </row>
    <row r="65" spans="1:12" ht="22.5" x14ac:dyDescent="0.2">
      <c r="A65" s="17" t="s">
        <v>91</v>
      </c>
      <c r="B65" s="18" t="s">
        <v>92</v>
      </c>
      <c r="C65" s="18">
        <v>1248146</v>
      </c>
      <c r="D65" s="95">
        <v>202400000005419</v>
      </c>
      <c r="E65" s="53">
        <f t="shared" si="10"/>
        <v>371000000</v>
      </c>
      <c r="F65" s="62"/>
      <c r="G65" s="92">
        <v>371000000</v>
      </c>
      <c r="H65" s="24"/>
      <c r="I65" s="24"/>
      <c r="J65" s="24"/>
      <c r="K65" s="20"/>
      <c r="L65" s="42" t="s">
        <v>240</v>
      </c>
    </row>
    <row r="66" spans="1:12" ht="33.75" x14ac:dyDescent="0.2">
      <c r="A66" s="17" t="s">
        <v>93</v>
      </c>
      <c r="B66" s="18" t="s">
        <v>94</v>
      </c>
      <c r="C66" s="18">
        <v>1237390</v>
      </c>
      <c r="D66" s="95">
        <v>202400000004878</v>
      </c>
      <c r="E66" s="53">
        <f t="shared" si="10"/>
        <v>615860000</v>
      </c>
      <c r="F66" s="62"/>
      <c r="G66" s="92">
        <v>615860000</v>
      </c>
      <c r="H66" s="24"/>
      <c r="I66" s="24"/>
      <c r="J66" s="24"/>
      <c r="K66" s="20"/>
      <c r="L66" s="42" t="s">
        <v>240</v>
      </c>
    </row>
    <row r="67" spans="1:12" ht="33.75" x14ac:dyDescent="0.2">
      <c r="A67" s="17" t="s">
        <v>95</v>
      </c>
      <c r="B67" s="18" t="s">
        <v>96</v>
      </c>
      <c r="C67" s="18">
        <v>1237372</v>
      </c>
      <c r="D67" s="95">
        <v>202400000004864</v>
      </c>
      <c r="E67" s="53">
        <f t="shared" si="10"/>
        <v>110342447760</v>
      </c>
      <c r="F67" s="82">
        <v>99453526558</v>
      </c>
      <c r="G67" s="92">
        <v>10888921202</v>
      </c>
      <c r="H67" s="24"/>
      <c r="I67" s="24"/>
      <c r="J67" s="24"/>
      <c r="K67" s="20"/>
      <c r="L67" s="42" t="s">
        <v>240</v>
      </c>
    </row>
    <row r="68" spans="1:12" ht="33.75" x14ac:dyDescent="0.2">
      <c r="A68" s="17" t="s">
        <v>97</v>
      </c>
      <c r="B68" s="18" t="s">
        <v>98</v>
      </c>
      <c r="C68" s="18">
        <v>1237378</v>
      </c>
      <c r="D68" s="95">
        <v>202400000004867</v>
      </c>
      <c r="E68" s="53">
        <f t="shared" si="10"/>
        <v>2612811663</v>
      </c>
      <c r="F68" s="62"/>
      <c r="G68" s="92">
        <v>2612811663</v>
      </c>
      <c r="H68" s="24"/>
      <c r="I68" s="24"/>
      <c r="J68" s="24"/>
      <c r="K68" s="20"/>
      <c r="L68" s="42" t="s">
        <v>240</v>
      </c>
    </row>
    <row r="69" spans="1:12" ht="22.5" x14ac:dyDescent="0.2">
      <c r="A69" s="17" t="s">
        <v>99</v>
      </c>
      <c r="B69" s="18" t="s">
        <v>324</v>
      </c>
      <c r="C69" s="18">
        <v>1240781</v>
      </c>
      <c r="D69" s="95">
        <v>202400000004927</v>
      </c>
      <c r="E69" s="53">
        <f t="shared" si="10"/>
        <v>420000000</v>
      </c>
      <c r="F69" s="62"/>
      <c r="G69" s="92">
        <v>420000000</v>
      </c>
      <c r="H69" s="24"/>
      <c r="I69" s="24"/>
      <c r="J69" s="24"/>
      <c r="K69" s="20"/>
      <c r="L69" s="42" t="s">
        <v>240</v>
      </c>
    </row>
    <row r="70" spans="1:12" ht="22.5" x14ac:dyDescent="0.2">
      <c r="A70" s="17" t="s">
        <v>100</v>
      </c>
      <c r="B70" s="18" t="s">
        <v>325</v>
      </c>
      <c r="C70" s="18">
        <v>1245488</v>
      </c>
      <c r="D70" s="95">
        <v>202400000005451</v>
      </c>
      <c r="E70" s="53">
        <f t="shared" si="10"/>
        <v>9535476020</v>
      </c>
      <c r="F70" s="62"/>
      <c r="G70" s="92">
        <v>9535476020</v>
      </c>
      <c r="H70" s="24"/>
      <c r="I70" s="24"/>
      <c r="J70" s="24"/>
      <c r="K70" s="20"/>
      <c r="L70" s="42" t="s">
        <v>240</v>
      </c>
    </row>
    <row r="71" spans="1:12" ht="22.5" x14ac:dyDescent="0.2">
      <c r="A71" s="17" t="s">
        <v>101</v>
      </c>
      <c r="B71" s="18" t="s">
        <v>259</v>
      </c>
      <c r="C71" s="18">
        <v>1237386</v>
      </c>
      <c r="D71" s="95">
        <v>202400000004872</v>
      </c>
      <c r="E71" s="53">
        <f t="shared" si="10"/>
        <v>10410346705</v>
      </c>
      <c r="F71" s="62"/>
      <c r="G71" s="92">
        <v>10410346705</v>
      </c>
      <c r="H71" s="24"/>
      <c r="I71" s="24"/>
      <c r="J71" s="24"/>
      <c r="K71" s="20"/>
      <c r="L71" s="42" t="s">
        <v>240</v>
      </c>
    </row>
    <row r="72" spans="1:12" ht="22.5" x14ac:dyDescent="0.2">
      <c r="A72" s="17" t="s">
        <v>102</v>
      </c>
      <c r="B72" s="18" t="s">
        <v>326</v>
      </c>
      <c r="C72" s="18">
        <v>1241859</v>
      </c>
      <c r="D72" s="95">
        <v>202400000005244</v>
      </c>
      <c r="E72" s="53">
        <f t="shared" si="10"/>
        <v>310000000</v>
      </c>
      <c r="F72" s="62"/>
      <c r="G72" s="92">
        <v>310000000</v>
      </c>
      <c r="H72" s="24"/>
      <c r="I72" s="24"/>
      <c r="J72" s="24"/>
      <c r="K72" s="20"/>
      <c r="L72" s="42" t="s">
        <v>240</v>
      </c>
    </row>
    <row r="73" spans="1:12" ht="27" customHeight="1" x14ac:dyDescent="0.2">
      <c r="A73" s="17" t="s">
        <v>103</v>
      </c>
      <c r="B73" s="21" t="s">
        <v>284</v>
      </c>
      <c r="C73" s="21">
        <v>1158339</v>
      </c>
      <c r="D73" s="96">
        <v>2024003520141</v>
      </c>
      <c r="E73" s="53">
        <f t="shared" si="10"/>
        <v>2500000000</v>
      </c>
      <c r="F73" s="53">
        <v>2500000000</v>
      </c>
      <c r="G73" s="24"/>
      <c r="H73" s="24"/>
      <c r="I73" s="24"/>
      <c r="J73" s="24"/>
      <c r="K73" s="24"/>
      <c r="L73" s="42" t="s">
        <v>240</v>
      </c>
    </row>
    <row r="74" spans="1:12" ht="12.75" x14ac:dyDescent="0.2">
      <c r="A74" s="15" t="s">
        <v>104</v>
      </c>
      <c r="B74" s="16" t="s">
        <v>105</v>
      </c>
      <c r="C74" s="16"/>
      <c r="D74" s="16"/>
      <c r="E74" s="76">
        <f>E75+E76+E77+E78+E79+E80+E81</f>
        <v>46375187194.5</v>
      </c>
      <c r="F74" s="51">
        <f>F75+F76+F77+F78+F79+F80+F81</f>
        <v>9955786792</v>
      </c>
      <c r="G74" s="51">
        <f t="shared" ref="G74:K74" si="11">G75+G76+G77+G78+G79+G80+G81</f>
        <v>36419400402.5</v>
      </c>
      <c r="H74" s="51">
        <f t="shared" si="11"/>
        <v>0</v>
      </c>
      <c r="I74" s="51">
        <f t="shared" si="11"/>
        <v>0</v>
      </c>
      <c r="J74" s="51">
        <f t="shared" si="11"/>
        <v>0</v>
      </c>
      <c r="K74" s="55">
        <f t="shared" si="11"/>
        <v>0</v>
      </c>
      <c r="L74" s="104"/>
    </row>
    <row r="75" spans="1:12" ht="33.75" x14ac:dyDescent="0.2">
      <c r="A75" s="17" t="s">
        <v>106</v>
      </c>
      <c r="B75" s="18" t="s">
        <v>107</v>
      </c>
      <c r="C75" s="69">
        <v>1167994</v>
      </c>
      <c r="D75" s="96">
        <v>2024003520089</v>
      </c>
      <c r="E75" s="86">
        <v>2175848173</v>
      </c>
      <c r="F75" s="87"/>
      <c r="G75" s="88">
        <v>2175848173</v>
      </c>
      <c r="H75" s="24"/>
      <c r="I75" s="24"/>
      <c r="J75" s="24"/>
      <c r="K75" s="24"/>
      <c r="L75" s="41" t="s">
        <v>241</v>
      </c>
    </row>
    <row r="76" spans="1:12" ht="22.5" x14ac:dyDescent="0.2">
      <c r="A76" s="17" t="s">
        <v>108</v>
      </c>
      <c r="B76" s="18" t="s">
        <v>292</v>
      </c>
      <c r="C76" s="69">
        <v>1167891</v>
      </c>
      <c r="D76" s="96">
        <v>2024003520092</v>
      </c>
      <c r="E76" s="82">
        <f t="shared" ref="E76:E81" si="12">+F76+G76+H76+I76+J76+K76</f>
        <v>2222495065</v>
      </c>
      <c r="F76" s="87">
        <v>2222495065</v>
      </c>
      <c r="G76" s="88"/>
      <c r="H76" s="24"/>
      <c r="I76" s="24"/>
      <c r="J76" s="24"/>
      <c r="K76" s="24"/>
      <c r="L76" s="41" t="s">
        <v>241</v>
      </c>
    </row>
    <row r="77" spans="1:12" ht="45" x14ac:dyDescent="0.2">
      <c r="A77" s="17" t="s">
        <v>110</v>
      </c>
      <c r="B77" s="18" t="s">
        <v>293</v>
      </c>
      <c r="C77" s="69">
        <v>1167763</v>
      </c>
      <c r="D77" s="95">
        <v>2024003520093</v>
      </c>
      <c r="E77" s="82">
        <f t="shared" si="12"/>
        <v>1084658335</v>
      </c>
      <c r="F77" s="87">
        <v>84658335</v>
      </c>
      <c r="G77" s="88">
        <v>1000000000</v>
      </c>
      <c r="H77" s="24"/>
      <c r="I77" s="24"/>
      <c r="J77" s="24"/>
      <c r="K77" s="24"/>
      <c r="L77" s="41" t="s">
        <v>241</v>
      </c>
    </row>
    <row r="78" spans="1:12" ht="46.5" customHeight="1" x14ac:dyDescent="0.2">
      <c r="A78" s="17" t="s">
        <v>112</v>
      </c>
      <c r="B78" s="18" t="s">
        <v>294</v>
      </c>
      <c r="C78" s="69">
        <v>1165233</v>
      </c>
      <c r="D78" s="95">
        <v>2024003520094</v>
      </c>
      <c r="E78" s="82">
        <f t="shared" si="12"/>
        <v>410208112</v>
      </c>
      <c r="F78" s="87">
        <v>410208112</v>
      </c>
      <c r="G78" s="88"/>
      <c r="H78" s="24"/>
      <c r="I78" s="24"/>
      <c r="J78" s="24"/>
      <c r="K78" s="24"/>
      <c r="L78" s="41" t="s">
        <v>241</v>
      </c>
    </row>
    <row r="79" spans="1:12" ht="33.75" x14ac:dyDescent="0.2">
      <c r="A79" s="17" t="s">
        <v>109</v>
      </c>
      <c r="B79" s="18" t="s">
        <v>277</v>
      </c>
      <c r="C79" s="69">
        <v>1163815</v>
      </c>
      <c r="D79" s="95">
        <v>2024003520095</v>
      </c>
      <c r="E79" s="82">
        <f t="shared" si="12"/>
        <v>1832637042.5</v>
      </c>
      <c r="F79" s="79">
        <v>84658335</v>
      </c>
      <c r="G79" s="86">
        <v>1747978707.5</v>
      </c>
      <c r="H79" s="24"/>
      <c r="I79" s="24"/>
      <c r="J79" s="24"/>
      <c r="K79" s="24"/>
      <c r="L79" s="41" t="s">
        <v>241</v>
      </c>
    </row>
    <row r="80" spans="1:12" ht="32.25" customHeight="1" x14ac:dyDescent="0.2">
      <c r="A80" s="17" t="s">
        <v>111</v>
      </c>
      <c r="B80" s="18" t="s">
        <v>295</v>
      </c>
      <c r="C80" s="69">
        <v>1167319</v>
      </c>
      <c r="D80" s="95">
        <v>2024003520096</v>
      </c>
      <c r="E80" s="82">
        <f t="shared" si="12"/>
        <v>36149340467</v>
      </c>
      <c r="F80" s="79">
        <v>4653766945</v>
      </c>
      <c r="G80" s="86">
        <v>31495573522</v>
      </c>
      <c r="H80" s="24"/>
      <c r="I80" s="24"/>
      <c r="J80" s="24"/>
      <c r="K80" s="24"/>
      <c r="L80" s="41" t="s">
        <v>241</v>
      </c>
    </row>
    <row r="81" spans="1:12" ht="22.5" x14ac:dyDescent="0.2">
      <c r="A81" s="17" t="s">
        <v>113</v>
      </c>
      <c r="B81" s="21" t="s">
        <v>283</v>
      </c>
      <c r="C81" s="69">
        <v>1156771</v>
      </c>
      <c r="D81" s="95">
        <v>2024003520140</v>
      </c>
      <c r="E81" s="82">
        <f t="shared" si="12"/>
        <v>2500000000</v>
      </c>
      <c r="F81" s="87">
        <v>2500000000</v>
      </c>
      <c r="G81" s="88"/>
      <c r="H81" s="24"/>
      <c r="I81" s="24"/>
      <c r="J81" s="24"/>
      <c r="K81" s="24"/>
      <c r="L81" s="41" t="s">
        <v>241</v>
      </c>
    </row>
    <row r="82" spans="1:12" ht="12.75" x14ac:dyDescent="0.2">
      <c r="A82" s="15" t="s">
        <v>114</v>
      </c>
      <c r="B82" s="16" t="s">
        <v>115</v>
      </c>
      <c r="C82" s="16"/>
      <c r="D82" s="16"/>
      <c r="E82" s="51">
        <f>SUM(E83)</f>
        <v>6223350199</v>
      </c>
      <c r="F82" s="51">
        <f t="shared" ref="F82:K82" si="13">SUM(F83)</f>
        <v>6223350199</v>
      </c>
      <c r="G82" s="51">
        <f t="shared" si="13"/>
        <v>0</v>
      </c>
      <c r="H82" s="51">
        <f t="shared" si="13"/>
        <v>0</v>
      </c>
      <c r="I82" s="51">
        <f t="shared" si="13"/>
        <v>0</v>
      </c>
      <c r="J82" s="51">
        <f t="shared" si="13"/>
        <v>0</v>
      </c>
      <c r="K82" s="55">
        <f t="shared" si="13"/>
        <v>0</v>
      </c>
      <c r="L82" s="104"/>
    </row>
    <row r="83" spans="1:12" ht="33.75" x14ac:dyDescent="0.2">
      <c r="A83" s="17" t="s">
        <v>116</v>
      </c>
      <c r="B83" s="21" t="s">
        <v>296</v>
      </c>
      <c r="C83" s="21">
        <v>1145214</v>
      </c>
      <c r="D83" s="95">
        <v>2024003520100</v>
      </c>
      <c r="E83" s="53">
        <f>+F83+G83+H83+I83+J83+K83</f>
        <v>6223350199</v>
      </c>
      <c r="F83" s="25">
        <v>6223350199</v>
      </c>
      <c r="G83" s="25"/>
      <c r="H83" s="25"/>
      <c r="I83" s="25"/>
      <c r="J83" s="25"/>
      <c r="K83" s="25"/>
      <c r="L83" s="41" t="s">
        <v>242</v>
      </c>
    </row>
    <row r="84" spans="1:12" ht="22.5" x14ac:dyDescent="0.2">
      <c r="A84" s="15" t="s">
        <v>117</v>
      </c>
      <c r="B84" s="16" t="s">
        <v>118</v>
      </c>
      <c r="C84" s="16"/>
      <c r="D84" s="16"/>
      <c r="E84" s="51">
        <f>SUM(E85:E92)</f>
        <v>11623832270.48</v>
      </c>
      <c r="F84" s="51">
        <f>SUM(F85:F91)</f>
        <v>5180597704</v>
      </c>
      <c r="G84" s="51">
        <f>SUM(G91:G91)</f>
        <v>0</v>
      </c>
      <c r="H84" s="51">
        <f>SUM(H91:H91)</f>
        <v>0</v>
      </c>
      <c r="I84" s="51">
        <f>SUM(I91:I91)</f>
        <v>0</v>
      </c>
      <c r="J84" s="51">
        <f>SUM(J91:J91)</f>
        <v>0</v>
      </c>
      <c r="K84" s="55">
        <f>SUM(K91:K91)</f>
        <v>0</v>
      </c>
      <c r="L84" s="104"/>
    </row>
    <row r="85" spans="1:12" ht="23.25" customHeight="1" x14ac:dyDescent="0.2">
      <c r="A85" s="17" t="s">
        <v>119</v>
      </c>
      <c r="B85" s="75" t="s">
        <v>132</v>
      </c>
      <c r="C85" s="21">
        <v>1216844</v>
      </c>
      <c r="D85" s="95">
        <v>202400000004973</v>
      </c>
      <c r="E85" s="82">
        <f t="shared" ref="E85:E91" si="14">+F85+G85+H85+I85+J85+K85</f>
        <v>449999999</v>
      </c>
      <c r="F85" s="89">
        <f>450000000-1</f>
        <v>449999999</v>
      </c>
      <c r="G85" s="20"/>
      <c r="H85" s="20"/>
      <c r="I85" s="20"/>
      <c r="J85" s="20"/>
      <c r="K85" s="20"/>
      <c r="L85" s="41" t="s">
        <v>243</v>
      </c>
    </row>
    <row r="86" spans="1:12" ht="22.5" customHeight="1" x14ac:dyDescent="0.2">
      <c r="A86" s="17" t="s">
        <v>121</v>
      </c>
      <c r="B86" s="75" t="s">
        <v>130</v>
      </c>
      <c r="C86" s="21">
        <v>1216986</v>
      </c>
      <c r="D86" s="95">
        <v>202400000004974</v>
      </c>
      <c r="E86" s="82">
        <f t="shared" si="14"/>
        <v>700000000</v>
      </c>
      <c r="F86" s="89">
        <v>700000000</v>
      </c>
      <c r="G86" s="20"/>
      <c r="H86" s="20"/>
      <c r="I86" s="20"/>
      <c r="J86" s="20"/>
      <c r="K86" s="20"/>
      <c r="L86" s="41" t="s">
        <v>243</v>
      </c>
    </row>
    <row r="87" spans="1:12" ht="24" customHeight="1" x14ac:dyDescent="0.2">
      <c r="A87" s="17" t="s">
        <v>123</v>
      </c>
      <c r="B87" s="75" t="s">
        <v>128</v>
      </c>
      <c r="C87" s="21">
        <v>1205174</v>
      </c>
      <c r="D87" s="95">
        <v>202400000004975</v>
      </c>
      <c r="E87" s="82">
        <f t="shared" si="14"/>
        <v>650000000</v>
      </c>
      <c r="F87" s="89">
        <v>650000000</v>
      </c>
      <c r="G87" s="20"/>
      <c r="H87" s="20"/>
      <c r="I87" s="20"/>
      <c r="J87" s="20"/>
      <c r="K87" s="20"/>
      <c r="L87" s="41" t="s">
        <v>243</v>
      </c>
    </row>
    <row r="88" spans="1:12" ht="20.25" customHeight="1" x14ac:dyDescent="0.2">
      <c r="A88" s="17" t="s">
        <v>125</v>
      </c>
      <c r="B88" s="75" t="s">
        <v>126</v>
      </c>
      <c r="C88" s="21">
        <v>1217009</v>
      </c>
      <c r="D88" s="95">
        <v>202400000004977</v>
      </c>
      <c r="E88" s="82">
        <f t="shared" si="14"/>
        <v>750000000</v>
      </c>
      <c r="F88" s="89">
        <v>750000000</v>
      </c>
      <c r="G88" s="20"/>
      <c r="H88" s="20"/>
      <c r="I88" s="20"/>
      <c r="J88" s="20"/>
      <c r="K88" s="20"/>
      <c r="L88" s="41" t="s">
        <v>243</v>
      </c>
    </row>
    <row r="89" spans="1:12" ht="22.5" x14ac:dyDescent="0.2">
      <c r="A89" s="17" t="s">
        <v>127</v>
      </c>
      <c r="B89" s="75" t="s">
        <v>124</v>
      </c>
      <c r="C89" s="21">
        <v>1216803</v>
      </c>
      <c r="D89" s="95">
        <v>202400000004978</v>
      </c>
      <c r="E89" s="82">
        <f t="shared" si="14"/>
        <v>700000000</v>
      </c>
      <c r="F89" s="89">
        <v>700000000</v>
      </c>
      <c r="G89" s="20"/>
      <c r="H89" s="20"/>
      <c r="I89" s="20"/>
      <c r="J89" s="20"/>
      <c r="K89" s="20"/>
      <c r="L89" s="41" t="s">
        <v>243</v>
      </c>
    </row>
    <row r="90" spans="1:12" ht="22.5" x14ac:dyDescent="0.2">
      <c r="A90" s="17" t="s">
        <v>129</v>
      </c>
      <c r="B90" s="75" t="s">
        <v>122</v>
      </c>
      <c r="C90" s="21">
        <v>1215547</v>
      </c>
      <c r="D90" s="95">
        <v>202400000004979</v>
      </c>
      <c r="E90" s="82">
        <f t="shared" si="14"/>
        <v>550000000</v>
      </c>
      <c r="F90" s="89">
        <v>550000000</v>
      </c>
      <c r="G90" s="20"/>
      <c r="H90" s="20"/>
      <c r="I90" s="20"/>
      <c r="J90" s="20"/>
      <c r="K90" s="20"/>
      <c r="L90" s="41" t="s">
        <v>243</v>
      </c>
    </row>
    <row r="91" spans="1:12" ht="22.5" x14ac:dyDescent="0.2">
      <c r="A91" s="17" t="s">
        <v>131</v>
      </c>
      <c r="B91" s="75" t="s">
        <v>120</v>
      </c>
      <c r="C91" s="21">
        <v>1215582</v>
      </c>
      <c r="D91" s="95">
        <v>202400000004980</v>
      </c>
      <c r="E91" s="82">
        <f t="shared" si="14"/>
        <v>1380597705</v>
      </c>
      <c r="F91" s="85">
        <v>1380597705</v>
      </c>
      <c r="G91" s="20"/>
      <c r="H91" s="20"/>
      <c r="I91" s="20"/>
      <c r="J91" s="20"/>
      <c r="K91" s="20"/>
      <c r="L91" s="41" t="s">
        <v>243</v>
      </c>
    </row>
    <row r="92" spans="1:12" ht="22.5" x14ac:dyDescent="0.2">
      <c r="A92" s="17" t="s">
        <v>340</v>
      </c>
      <c r="B92" s="102" t="s">
        <v>341</v>
      </c>
      <c r="C92" s="21">
        <v>1472874</v>
      </c>
      <c r="D92" s="95">
        <v>202500000025863</v>
      </c>
      <c r="E92" s="82">
        <f>+F92+G92+H92+I92+J92+K92</f>
        <v>6443234566.4799995</v>
      </c>
      <c r="F92" s="85">
        <v>6443234566.4799995</v>
      </c>
      <c r="G92" s="20"/>
      <c r="H92" s="20"/>
      <c r="I92" s="20"/>
      <c r="J92" s="20"/>
      <c r="K92" s="20"/>
      <c r="L92" s="41" t="s">
        <v>243</v>
      </c>
    </row>
    <row r="93" spans="1:12" ht="20.25" customHeight="1" x14ac:dyDescent="0.2">
      <c r="A93" s="11">
        <v>3</v>
      </c>
      <c r="B93" s="12" t="s">
        <v>133</v>
      </c>
      <c r="C93" s="12"/>
      <c r="D93" s="12"/>
      <c r="E93" s="13">
        <f t="shared" ref="E93:K93" si="15">E94+E103+E105+E109</f>
        <v>14086215663.999199</v>
      </c>
      <c r="F93" s="13">
        <f t="shared" si="15"/>
        <v>14086215663.999199</v>
      </c>
      <c r="G93" s="13">
        <f t="shared" si="15"/>
        <v>0</v>
      </c>
      <c r="H93" s="13">
        <f t="shared" si="15"/>
        <v>0</v>
      </c>
      <c r="I93" s="13">
        <f t="shared" si="15"/>
        <v>0</v>
      </c>
      <c r="J93" s="13">
        <f t="shared" si="15"/>
        <v>0</v>
      </c>
      <c r="K93" s="14">
        <f t="shared" si="15"/>
        <v>0</v>
      </c>
      <c r="L93" s="105"/>
    </row>
    <row r="94" spans="1:12" ht="12.75" x14ac:dyDescent="0.2">
      <c r="A94" s="15" t="s">
        <v>134</v>
      </c>
      <c r="B94" s="16" t="s">
        <v>135</v>
      </c>
      <c r="C94" s="16"/>
      <c r="D94" s="16"/>
      <c r="E94" s="80">
        <f>SUM(E95:E102)</f>
        <v>9612686374.9991989</v>
      </c>
      <c r="F94" s="56">
        <f t="shared" ref="F94:K94" si="16">F95+F96+F102+F101+F100+F99+F98+F97</f>
        <v>9612686374.9991989</v>
      </c>
      <c r="G94" s="56">
        <f t="shared" si="16"/>
        <v>0</v>
      </c>
      <c r="H94" s="56">
        <f t="shared" si="16"/>
        <v>0</v>
      </c>
      <c r="I94" s="56">
        <f t="shared" si="16"/>
        <v>0</v>
      </c>
      <c r="J94" s="56">
        <f t="shared" si="16"/>
        <v>0</v>
      </c>
      <c r="K94" s="57">
        <f t="shared" si="16"/>
        <v>0</v>
      </c>
      <c r="L94" s="104"/>
    </row>
    <row r="95" spans="1:12" ht="33.75" customHeight="1" x14ac:dyDescent="0.2">
      <c r="A95" s="17" t="s">
        <v>136</v>
      </c>
      <c r="B95" s="26" t="s">
        <v>137</v>
      </c>
      <c r="C95" s="69">
        <v>1145363</v>
      </c>
      <c r="D95" s="95">
        <v>2024003520101</v>
      </c>
      <c r="E95" s="53">
        <f t="shared" ref="E95:E102" si="17">+F95+G95+H95+I95+J95+K95</f>
        <v>1347606760.9992001</v>
      </c>
      <c r="F95" s="20">
        <v>1347606760.9992001</v>
      </c>
      <c r="G95" s="27"/>
      <c r="H95" s="27"/>
      <c r="I95" s="27"/>
      <c r="J95" s="27"/>
      <c r="K95" s="27"/>
      <c r="L95" s="41" t="s">
        <v>244</v>
      </c>
    </row>
    <row r="96" spans="1:12" ht="33.75" x14ac:dyDescent="0.2">
      <c r="A96" s="17" t="s">
        <v>138</v>
      </c>
      <c r="B96" s="18" t="s">
        <v>297</v>
      </c>
      <c r="C96" s="21">
        <v>1157002</v>
      </c>
      <c r="D96" s="95">
        <v>2024003520097</v>
      </c>
      <c r="E96" s="82">
        <f t="shared" si="17"/>
        <v>4861642200</v>
      </c>
      <c r="F96" s="82">
        <v>4861642200</v>
      </c>
      <c r="G96" s="27"/>
      <c r="H96" s="27"/>
      <c r="I96" s="27"/>
      <c r="J96" s="27"/>
      <c r="K96" s="27"/>
      <c r="L96" s="41" t="s">
        <v>245</v>
      </c>
    </row>
    <row r="97" spans="1:12" ht="33.75" x14ac:dyDescent="0.2">
      <c r="A97" s="17" t="s">
        <v>140</v>
      </c>
      <c r="B97" s="18" t="s">
        <v>316</v>
      </c>
      <c r="C97" s="21">
        <v>1139517</v>
      </c>
      <c r="D97" s="95">
        <v>2024003520098</v>
      </c>
      <c r="E97" s="82">
        <f t="shared" si="17"/>
        <v>341022400</v>
      </c>
      <c r="F97" s="86">
        <v>341022400</v>
      </c>
      <c r="G97" s="27"/>
      <c r="H97" s="27"/>
      <c r="I97" s="27"/>
      <c r="J97" s="27"/>
      <c r="K97" s="27"/>
      <c r="L97" s="41" t="s">
        <v>245</v>
      </c>
    </row>
    <row r="98" spans="1:12" ht="33.75" x14ac:dyDescent="0.2">
      <c r="A98" s="17" t="s">
        <v>141</v>
      </c>
      <c r="B98" s="18" t="s">
        <v>301</v>
      </c>
      <c r="C98" s="21">
        <v>1139516</v>
      </c>
      <c r="D98" s="95">
        <v>2024003520099</v>
      </c>
      <c r="E98" s="82">
        <f t="shared" si="17"/>
        <v>568927127</v>
      </c>
      <c r="F98" s="85">
        <v>568927127</v>
      </c>
      <c r="G98" s="27"/>
      <c r="H98" s="27"/>
      <c r="I98" s="27"/>
      <c r="J98" s="27"/>
      <c r="K98" s="27"/>
      <c r="L98" s="41" t="s">
        <v>245</v>
      </c>
    </row>
    <row r="99" spans="1:12" ht="33.75" x14ac:dyDescent="0.2">
      <c r="A99" s="17" t="s">
        <v>142</v>
      </c>
      <c r="B99" s="18" t="s">
        <v>300</v>
      </c>
      <c r="C99" s="21">
        <v>1139513</v>
      </c>
      <c r="D99" s="95">
        <v>2024003520102</v>
      </c>
      <c r="E99" s="82">
        <f t="shared" si="17"/>
        <v>605590887</v>
      </c>
      <c r="F99" s="85">
        <v>605590887</v>
      </c>
      <c r="G99" s="27"/>
      <c r="H99" s="27"/>
      <c r="I99" s="27"/>
      <c r="J99" s="27"/>
      <c r="K99" s="27"/>
      <c r="L99" s="41" t="s">
        <v>245</v>
      </c>
    </row>
    <row r="100" spans="1:12" ht="33.75" x14ac:dyDescent="0.2">
      <c r="A100" s="17" t="s">
        <v>143</v>
      </c>
      <c r="B100" s="18" t="s">
        <v>299</v>
      </c>
      <c r="C100" s="21">
        <v>1139509</v>
      </c>
      <c r="D100" s="95">
        <v>2024003520110</v>
      </c>
      <c r="E100" s="82">
        <f t="shared" si="17"/>
        <v>1421185800</v>
      </c>
      <c r="F100" s="85">
        <v>1421185800</v>
      </c>
      <c r="G100" s="27"/>
      <c r="H100" s="27"/>
      <c r="I100" s="27"/>
      <c r="J100" s="27"/>
      <c r="K100" s="27"/>
      <c r="L100" s="41" t="s">
        <v>245</v>
      </c>
    </row>
    <row r="101" spans="1:12" ht="67.5" x14ac:dyDescent="0.2">
      <c r="A101" s="17" t="s">
        <v>144</v>
      </c>
      <c r="B101" s="18" t="s">
        <v>298</v>
      </c>
      <c r="C101" s="21">
        <v>1139506</v>
      </c>
      <c r="D101" s="95">
        <v>2024003520111</v>
      </c>
      <c r="E101" s="53">
        <f t="shared" si="17"/>
        <v>276311200</v>
      </c>
      <c r="F101" s="20">
        <v>276311200</v>
      </c>
      <c r="G101" s="27"/>
      <c r="H101" s="27"/>
      <c r="I101" s="27"/>
      <c r="J101" s="27"/>
      <c r="K101" s="27"/>
      <c r="L101" s="41" t="s">
        <v>245</v>
      </c>
    </row>
    <row r="102" spans="1:12" ht="33.75" x14ac:dyDescent="0.2">
      <c r="A102" s="17" t="s">
        <v>145</v>
      </c>
      <c r="B102" s="18" t="s">
        <v>139</v>
      </c>
      <c r="C102" s="21">
        <v>1139432</v>
      </c>
      <c r="D102" s="67">
        <v>2024003520112</v>
      </c>
      <c r="E102" s="53">
        <f t="shared" si="17"/>
        <v>190400000</v>
      </c>
      <c r="F102" s="53">
        <v>190400000</v>
      </c>
      <c r="G102" s="27"/>
      <c r="H102" s="27"/>
      <c r="I102" s="27"/>
      <c r="J102" s="27"/>
      <c r="K102" s="27"/>
      <c r="L102" s="41" t="s">
        <v>245</v>
      </c>
    </row>
    <row r="103" spans="1:12" ht="12.75" x14ac:dyDescent="0.2">
      <c r="A103" s="15" t="s">
        <v>146</v>
      </c>
      <c r="B103" s="16" t="s">
        <v>147</v>
      </c>
      <c r="C103" s="16"/>
      <c r="D103" s="16"/>
      <c r="E103" s="51">
        <f>E104</f>
        <v>2856291615</v>
      </c>
      <c r="F103" s="51">
        <f>F104</f>
        <v>2856291615</v>
      </c>
      <c r="G103" s="51">
        <f t="shared" ref="G103:K103" si="18">G104</f>
        <v>0</v>
      </c>
      <c r="H103" s="51">
        <f t="shared" si="18"/>
        <v>0</v>
      </c>
      <c r="I103" s="51">
        <f t="shared" si="18"/>
        <v>0</v>
      </c>
      <c r="J103" s="51">
        <f t="shared" si="18"/>
        <v>0</v>
      </c>
      <c r="K103" s="55">
        <f t="shared" si="18"/>
        <v>0</v>
      </c>
      <c r="L103" s="104"/>
    </row>
    <row r="104" spans="1:12" ht="45" x14ac:dyDescent="0.2">
      <c r="A104" s="17" t="s">
        <v>148</v>
      </c>
      <c r="B104" s="29" t="s">
        <v>313</v>
      </c>
      <c r="C104" s="69">
        <v>1163743</v>
      </c>
      <c r="D104" s="67">
        <v>2024003520157</v>
      </c>
      <c r="E104" s="53">
        <f>+F104+G104+H104+I104+J104+K104</f>
        <v>2856291615</v>
      </c>
      <c r="F104" s="27">
        <v>2856291615</v>
      </c>
      <c r="G104" s="27"/>
      <c r="H104" s="27"/>
      <c r="I104" s="27"/>
      <c r="J104" s="27"/>
      <c r="K104" s="27"/>
      <c r="L104" s="42" t="s">
        <v>246</v>
      </c>
    </row>
    <row r="105" spans="1:12" ht="12.75" x14ac:dyDescent="0.2">
      <c r="A105" s="15">
        <v>3.3</v>
      </c>
      <c r="B105" s="16" t="s">
        <v>149</v>
      </c>
      <c r="C105" s="16"/>
      <c r="D105" s="16"/>
      <c r="E105" s="54">
        <f>SUM(E106:E108)</f>
        <v>633783935</v>
      </c>
      <c r="F105" s="56">
        <f>F106+F107+F108</f>
        <v>633783935</v>
      </c>
      <c r="G105" s="56">
        <f t="shared" ref="G105:K105" si="19">G106+G107+G108</f>
        <v>0</v>
      </c>
      <c r="H105" s="56">
        <f t="shared" si="19"/>
        <v>0</v>
      </c>
      <c r="I105" s="56">
        <f t="shared" si="19"/>
        <v>0</v>
      </c>
      <c r="J105" s="56">
        <f t="shared" si="19"/>
        <v>0</v>
      </c>
      <c r="K105" s="57">
        <f t="shared" si="19"/>
        <v>0</v>
      </c>
      <c r="L105" s="104"/>
    </row>
    <row r="106" spans="1:12" ht="22.5" x14ac:dyDescent="0.2">
      <c r="A106" s="17" t="s">
        <v>150</v>
      </c>
      <c r="B106" s="73" t="s">
        <v>151</v>
      </c>
      <c r="C106" s="21">
        <v>1215689</v>
      </c>
      <c r="D106" s="67">
        <v>202400000004592</v>
      </c>
      <c r="E106" s="53">
        <f>+F106+G106+H106+I106+J106+K106</f>
        <v>100000000</v>
      </c>
      <c r="F106" s="27">
        <v>100000000</v>
      </c>
      <c r="G106" s="27"/>
      <c r="H106" s="27"/>
      <c r="I106" s="27"/>
      <c r="J106" s="27"/>
      <c r="K106" s="27"/>
      <c r="L106" s="42" t="s">
        <v>247</v>
      </c>
    </row>
    <row r="107" spans="1:12" ht="22.5" x14ac:dyDescent="0.2">
      <c r="A107" s="17" t="s">
        <v>152</v>
      </c>
      <c r="B107" s="73" t="s">
        <v>153</v>
      </c>
      <c r="C107" s="21">
        <v>1220244</v>
      </c>
      <c r="D107" s="67">
        <v>202400000004479</v>
      </c>
      <c r="E107" s="53">
        <f>+F107+G107+H107+I107+J107+K107</f>
        <v>372846115</v>
      </c>
      <c r="F107" s="20">
        <v>372846115</v>
      </c>
      <c r="G107" s="27"/>
      <c r="H107" s="27"/>
      <c r="I107" s="27"/>
      <c r="J107" s="27"/>
      <c r="K107" s="27"/>
      <c r="L107" s="42" t="s">
        <v>247</v>
      </c>
    </row>
    <row r="108" spans="1:12" ht="33.75" x14ac:dyDescent="0.2">
      <c r="A108" s="17" t="s">
        <v>154</v>
      </c>
      <c r="B108" s="73" t="s">
        <v>155</v>
      </c>
      <c r="C108" s="21">
        <v>1173162</v>
      </c>
      <c r="D108" s="67">
        <v>202400000004656</v>
      </c>
      <c r="E108" s="53">
        <f>+F108+G108+H108+I108+J108+K108</f>
        <v>160937820</v>
      </c>
      <c r="F108" s="20">
        <v>160937820</v>
      </c>
      <c r="G108" s="27"/>
      <c r="H108" s="27"/>
      <c r="I108" s="27"/>
      <c r="J108" s="27"/>
      <c r="K108" s="27"/>
      <c r="L108" s="42" t="s">
        <v>247</v>
      </c>
    </row>
    <row r="109" spans="1:12" ht="12.75" x14ac:dyDescent="0.2">
      <c r="A109" s="15" t="s">
        <v>156</v>
      </c>
      <c r="B109" s="16" t="s">
        <v>157</v>
      </c>
      <c r="C109" s="16"/>
      <c r="D109" s="16"/>
      <c r="E109" s="54">
        <f>+E110+E111</f>
        <v>983453739</v>
      </c>
      <c r="F109" s="58">
        <f>+F110+F111</f>
        <v>983453739</v>
      </c>
      <c r="G109" s="58">
        <f t="shared" ref="G109:K109" si="20">+G111</f>
        <v>0</v>
      </c>
      <c r="H109" s="58">
        <f t="shared" si="20"/>
        <v>0</v>
      </c>
      <c r="I109" s="58">
        <f t="shared" si="20"/>
        <v>0</v>
      </c>
      <c r="J109" s="58">
        <f t="shared" si="20"/>
        <v>0</v>
      </c>
      <c r="K109" s="58">
        <f t="shared" si="20"/>
        <v>0</v>
      </c>
      <c r="L109" s="104"/>
    </row>
    <row r="110" spans="1:12" ht="22.5" customHeight="1" x14ac:dyDescent="0.2">
      <c r="A110" s="17" t="s">
        <v>304</v>
      </c>
      <c r="B110" s="21" t="s">
        <v>303</v>
      </c>
      <c r="C110" s="21">
        <v>1138158</v>
      </c>
      <c r="D110" s="67">
        <v>2024003520072</v>
      </c>
      <c r="E110" s="53">
        <f>+F110+G110+H110+I110+J110+K110</f>
        <v>125573520</v>
      </c>
      <c r="F110" s="59">
        <v>125573520</v>
      </c>
      <c r="G110" s="27"/>
      <c r="H110" s="27"/>
      <c r="I110" s="27"/>
      <c r="J110" s="27"/>
      <c r="K110" s="27"/>
      <c r="L110" s="42" t="s">
        <v>248</v>
      </c>
    </row>
    <row r="111" spans="1:12" ht="22.5" x14ac:dyDescent="0.2">
      <c r="A111" s="17" t="s">
        <v>158</v>
      </c>
      <c r="B111" s="21" t="s">
        <v>302</v>
      </c>
      <c r="C111" s="21">
        <v>1136777</v>
      </c>
      <c r="D111" s="67">
        <v>2024003520075</v>
      </c>
      <c r="E111" s="53">
        <f>+F111+G111+H111+I111+J111+K111</f>
        <v>857880219</v>
      </c>
      <c r="F111" s="59">
        <v>857880219</v>
      </c>
      <c r="G111" s="27"/>
      <c r="H111" s="27"/>
      <c r="I111" s="27"/>
      <c r="J111" s="27"/>
      <c r="K111" s="27"/>
      <c r="L111" s="42" t="s">
        <v>248</v>
      </c>
    </row>
    <row r="112" spans="1:12" ht="24.75" customHeight="1" x14ac:dyDescent="0.2">
      <c r="A112" s="11">
        <v>4</v>
      </c>
      <c r="B112" s="12" t="s">
        <v>159</v>
      </c>
      <c r="C112" s="12"/>
      <c r="D112" s="12"/>
      <c r="E112" s="13">
        <f t="shared" ref="E112:K112" si="21">E113+E120+E123</f>
        <v>13503317093</v>
      </c>
      <c r="F112" s="13">
        <f t="shared" si="21"/>
        <v>13503317093</v>
      </c>
      <c r="G112" s="13">
        <f t="shared" si="21"/>
        <v>0</v>
      </c>
      <c r="H112" s="13">
        <f t="shared" si="21"/>
        <v>0</v>
      </c>
      <c r="I112" s="13">
        <f t="shared" si="21"/>
        <v>0</v>
      </c>
      <c r="J112" s="13">
        <f t="shared" si="21"/>
        <v>0</v>
      </c>
      <c r="K112" s="14">
        <f t="shared" si="21"/>
        <v>0</v>
      </c>
      <c r="L112" s="106"/>
    </row>
    <row r="113" spans="1:12" ht="30" customHeight="1" x14ac:dyDescent="0.2">
      <c r="A113" s="15" t="s">
        <v>160</v>
      </c>
      <c r="B113" s="16" t="s">
        <v>161</v>
      </c>
      <c r="C113" s="16"/>
      <c r="D113" s="16"/>
      <c r="E113" s="81">
        <f>SUM(E114:E119)</f>
        <v>6826823013</v>
      </c>
      <c r="F113" s="54">
        <f>SUM(F114:F119)</f>
        <v>6826823013</v>
      </c>
      <c r="G113" s="54">
        <f>SUM(G115:G118)</f>
        <v>0</v>
      </c>
      <c r="H113" s="54">
        <f>SUM(H115:H118)</f>
        <v>0</v>
      </c>
      <c r="I113" s="54">
        <f>SUM(I115:I118)</f>
        <v>0</v>
      </c>
      <c r="J113" s="54">
        <f>SUM(J115:J118)</f>
        <v>0</v>
      </c>
      <c r="K113" s="60">
        <f>SUM(K115:K118)</f>
        <v>0</v>
      </c>
      <c r="L113" s="104"/>
    </row>
    <row r="114" spans="1:12" ht="22.5" x14ac:dyDescent="0.2">
      <c r="A114" s="17" t="s">
        <v>162</v>
      </c>
      <c r="B114" s="26" t="s">
        <v>167</v>
      </c>
      <c r="C114" s="69">
        <v>1167449</v>
      </c>
      <c r="D114" s="67">
        <v>2024003520149</v>
      </c>
      <c r="E114" s="82">
        <f t="shared" ref="E114:E119" si="22">+F114+G114+H114+I114+J114+K114</f>
        <v>434725722</v>
      </c>
      <c r="F114" s="90">
        <v>434725722</v>
      </c>
      <c r="G114" s="20"/>
      <c r="H114" s="20"/>
      <c r="I114" s="20"/>
      <c r="J114" s="20"/>
      <c r="K114" s="20"/>
      <c r="L114" s="42" t="s">
        <v>249</v>
      </c>
    </row>
    <row r="115" spans="1:12" ht="27" customHeight="1" x14ac:dyDescent="0.2">
      <c r="A115" s="17" t="s">
        <v>164</v>
      </c>
      <c r="B115" s="26" t="s">
        <v>163</v>
      </c>
      <c r="C115" s="69">
        <v>1167425</v>
      </c>
      <c r="D115" s="67">
        <v>2024003520150</v>
      </c>
      <c r="E115" s="82">
        <f t="shared" si="22"/>
        <v>1257777200</v>
      </c>
      <c r="F115" s="85">
        <v>1257777200</v>
      </c>
      <c r="G115" s="20"/>
      <c r="H115" s="20"/>
      <c r="I115" s="20"/>
      <c r="J115" s="20"/>
      <c r="K115" s="20"/>
      <c r="L115" s="42" t="s">
        <v>249</v>
      </c>
    </row>
    <row r="116" spans="1:12" ht="20.25" customHeight="1" x14ac:dyDescent="0.2">
      <c r="A116" s="17" t="s">
        <v>166</v>
      </c>
      <c r="B116" s="26" t="s">
        <v>165</v>
      </c>
      <c r="C116" s="69">
        <v>1167961</v>
      </c>
      <c r="D116" s="67">
        <v>2024003520156</v>
      </c>
      <c r="E116" s="82">
        <f t="shared" si="22"/>
        <v>1317831270</v>
      </c>
      <c r="F116" s="85">
        <v>1317831270</v>
      </c>
      <c r="G116" s="20"/>
      <c r="H116" s="20"/>
      <c r="I116" s="20"/>
      <c r="J116" s="20"/>
      <c r="K116" s="20"/>
      <c r="L116" s="42" t="s">
        <v>249</v>
      </c>
    </row>
    <row r="117" spans="1:12" ht="22.5" x14ac:dyDescent="0.2">
      <c r="A117" s="17" t="s">
        <v>168</v>
      </c>
      <c r="B117" s="69" t="s">
        <v>169</v>
      </c>
      <c r="C117" s="69">
        <v>1220242</v>
      </c>
      <c r="D117" s="67">
        <v>202400000004904</v>
      </c>
      <c r="E117" s="82">
        <f t="shared" si="22"/>
        <v>3220997595</v>
      </c>
      <c r="F117" s="84">
        <v>3220997595</v>
      </c>
      <c r="G117" s="20"/>
      <c r="H117" s="20"/>
      <c r="I117" s="20"/>
      <c r="J117" s="20"/>
      <c r="K117" s="20"/>
      <c r="L117" s="42" t="s">
        <v>249</v>
      </c>
    </row>
    <row r="118" spans="1:12" ht="33.75" x14ac:dyDescent="0.2">
      <c r="A118" s="17" t="s">
        <v>170</v>
      </c>
      <c r="B118" s="69" t="s">
        <v>171</v>
      </c>
      <c r="C118" s="69">
        <v>1240853</v>
      </c>
      <c r="D118" s="67">
        <v>202400000005299</v>
      </c>
      <c r="E118" s="53">
        <f t="shared" si="22"/>
        <v>500000000</v>
      </c>
      <c r="F118" s="20">
        <v>500000000</v>
      </c>
      <c r="G118" s="20"/>
      <c r="H118" s="20"/>
      <c r="I118" s="20"/>
      <c r="J118" s="20"/>
      <c r="K118" s="20"/>
      <c r="L118" s="42" t="s">
        <v>249</v>
      </c>
    </row>
    <row r="119" spans="1:12" ht="33.75" x14ac:dyDescent="0.2">
      <c r="A119" s="17" t="s">
        <v>319</v>
      </c>
      <c r="B119" s="69" t="s">
        <v>320</v>
      </c>
      <c r="C119" s="69">
        <v>1220125</v>
      </c>
      <c r="D119" s="67">
        <v>202400000005300</v>
      </c>
      <c r="E119" s="53">
        <f t="shared" si="22"/>
        <v>95491226</v>
      </c>
      <c r="F119" s="20">
        <v>95491226</v>
      </c>
      <c r="G119" s="20"/>
      <c r="H119" s="20"/>
      <c r="I119" s="20"/>
      <c r="J119" s="20"/>
      <c r="K119" s="20"/>
      <c r="L119" s="42" t="s">
        <v>249</v>
      </c>
    </row>
    <row r="120" spans="1:12" ht="12.75" x14ac:dyDescent="0.2">
      <c r="A120" s="15" t="s">
        <v>172</v>
      </c>
      <c r="B120" s="16" t="s">
        <v>173</v>
      </c>
      <c r="C120" s="16"/>
      <c r="D120" s="16"/>
      <c r="E120" s="51">
        <f>SUM(E121:E122)</f>
        <v>2101214080</v>
      </c>
      <c r="F120" s="51">
        <f t="shared" ref="F120:K120" si="23">SUM(F121:F122)</f>
        <v>2101214080</v>
      </c>
      <c r="G120" s="51">
        <f t="shared" si="23"/>
        <v>0</v>
      </c>
      <c r="H120" s="51">
        <f t="shared" si="23"/>
        <v>0</v>
      </c>
      <c r="I120" s="51">
        <f t="shared" si="23"/>
        <v>0</v>
      </c>
      <c r="J120" s="51">
        <f t="shared" si="23"/>
        <v>0</v>
      </c>
      <c r="K120" s="55">
        <f t="shared" si="23"/>
        <v>0</v>
      </c>
      <c r="L120" s="104"/>
    </row>
    <row r="121" spans="1:12" ht="33.75" x14ac:dyDescent="0.2">
      <c r="A121" s="17" t="s">
        <v>174</v>
      </c>
      <c r="B121" s="30" t="s">
        <v>309</v>
      </c>
      <c r="C121" s="21">
        <v>1139427</v>
      </c>
      <c r="D121" s="67">
        <v>2024003520071</v>
      </c>
      <c r="E121" s="53">
        <f>+F121+G121+H121+I121+J121+K121</f>
        <v>700000000</v>
      </c>
      <c r="F121" s="31">
        <v>700000000</v>
      </c>
      <c r="G121" s="25"/>
      <c r="H121" s="25"/>
      <c r="I121" s="25"/>
      <c r="J121" s="25"/>
      <c r="K121" s="25"/>
      <c r="L121" s="42" t="s">
        <v>247</v>
      </c>
    </row>
    <row r="122" spans="1:12" ht="22.5" x14ac:dyDescent="0.2">
      <c r="A122" s="17" t="s">
        <v>175</v>
      </c>
      <c r="B122" s="30" t="s">
        <v>176</v>
      </c>
      <c r="C122" s="21">
        <v>1142555</v>
      </c>
      <c r="D122" s="67">
        <v>2024003520154</v>
      </c>
      <c r="E122" s="53">
        <f>+F122+G122+H122+I122+J122+K122</f>
        <v>1401214080</v>
      </c>
      <c r="F122" s="31">
        <v>1401214080</v>
      </c>
      <c r="G122" s="25"/>
      <c r="H122" s="25"/>
      <c r="I122" s="25"/>
      <c r="J122" s="25"/>
      <c r="K122" s="25"/>
      <c r="L122" s="42" t="s">
        <v>247</v>
      </c>
    </row>
    <row r="123" spans="1:12" ht="12.75" x14ac:dyDescent="0.2">
      <c r="A123" s="15" t="s">
        <v>177</v>
      </c>
      <c r="B123" s="16" t="s">
        <v>178</v>
      </c>
      <c r="C123" s="16"/>
      <c r="D123" s="16"/>
      <c r="E123" s="51">
        <f>SUM(E124:E126)</f>
        <v>4575280000</v>
      </c>
      <c r="F123" s="51">
        <f>F124+F125+F126</f>
        <v>4575280000</v>
      </c>
      <c r="G123" s="51">
        <f t="shared" ref="G123:K123" si="24">G124+G125+G126</f>
        <v>0</v>
      </c>
      <c r="H123" s="51">
        <f t="shared" si="24"/>
        <v>0</v>
      </c>
      <c r="I123" s="51">
        <f t="shared" si="24"/>
        <v>0</v>
      </c>
      <c r="J123" s="51">
        <f t="shared" si="24"/>
        <v>0</v>
      </c>
      <c r="K123" s="55">
        <f t="shared" si="24"/>
        <v>0</v>
      </c>
      <c r="L123" s="104"/>
    </row>
    <row r="124" spans="1:12" ht="33.75" x14ac:dyDescent="0.2">
      <c r="A124" s="17" t="s">
        <v>179</v>
      </c>
      <c r="B124" s="30" t="s">
        <v>271</v>
      </c>
      <c r="C124" s="21">
        <v>1165559</v>
      </c>
      <c r="D124" s="67">
        <v>2024003520126</v>
      </c>
      <c r="E124" s="53">
        <f>+F124+G124+H124+I124+J124+K124</f>
        <v>1165479000</v>
      </c>
      <c r="F124" s="32">
        <v>1165479000</v>
      </c>
      <c r="G124" s="20"/>
      <c r="H124" s="20"/>
      <c r="I124" s="20"/>
      <c r="J124" s="20"/>
      <c r="K124" s="20"/>
      <c r="L124" s="97" t="s">
        <v>250</v>
      </c>
    </row>
    <row r="125" spans="1:12" ht="33.75" x14ac:dyDescent="0.2">
      <c r="A125" s="17" t="s">
        <v>181</v>
      </c>
      <c r="B125" s="30" t="s">
        <v>272</v>
      </c>
      <c r="C125" s="21">
        <v>1170434</v>
      </c>
      <c r="D125" s="67">
        <v>2024003520127</v>
      </c>
      <c r="E125" s="53">
        <f>+F125+G125+H125+I125+J125+K125</f>
        <v>1193905000</v>
      </c>
      <c r="F125" s="20">
        <v>1193905000</v>
      </c>
      <c r="G125" s="20"/>
      <c r="H125" s="20"/>
      <c r="I125" s="20"/>
      <c r="J125" s="20"/>
      <c r="K125" s="20"/>
      <c r="L125" s="97" t="s">
        <v>250</v>
      </c>
    </row>
    <row r="126" spans="1:12" ht="45" x14ac:dyDescent="0.2">
      <c r="A126" s="17" t="s">
        <v>180</v>
      </c>
      <c r="B126" s="30" t="s">
        <v>270</v>
      </c>
      <c r="C126" s="21">
        <v>1170425</v>
      </c>
      <c r="D126" s="67">
        <v>2024003520134</v>
      </c>
      <c r="E126" s="53">
        <f>+F126+G126+H126+I126+J126+K126</f>
        <v>2215896000</v>
      </c>
      <c r="F126" s="20">
        <v>2215896000</v>
      </c>
      <c r="G126" s="20"/>
      <c r="H126" s="20"/>
      <c r="I126" s="20"/>
      <c r="J126" s="20"/>
      <c r="K126" s="20"/>
      <c r="L126" s="97" t="s">
        <v>250</v>
      </c>
    </row>
    <row r="127" spans="1:12" ht="23.25" customHeight="1" x14ac:dyDescent="0.2">
      <c r="A127" s="11">
        <v>5</v>
      </c>
      <c r="B127" s="12" t="s">
        <v>182</v>
      </c>
      <c r="C127" s="66"/>
      <c r="D127" s="66"/>
      <c r="E127" s="33">
        <f t="shared" ref="E127:K127" si="25">E128+E134+E139+E141</f>
        <v>70373325675</v>
      </c>
      <c r="F127" s="33">
        <f t="shared" si="25"/>
        <v>64910343654</v>
      </c>
      <c r="G127" s="33">
        <f t="shared" si="25"/>
        <v>0</v>
      </c>
      <c r="H127" s="33">
        <f t="shared" si="25"/>
        <v>0</v>
      </c>
      <c r="I127" s="33">
        <f t="shared" si="25"/>
        <v>5462982021</v>
      </c>
      <c r="J127" s="33">
        <f t="shared" si="25"/>
        <v>0</v>
      </c>
      <c r="K127" s="34">
        <f t="shared" si="25"/>
        <v>0</v>
      </c>
      <c r="L127" s="105"/>
    </row>
    <row r="128" spans="1:12" ht="22.5" customHeight="1" x14ac:dyDescent="0.2">
      <c r="A128" s="15" t="s">
        <v>183</v>
      </c>
      <c r="B128" s="16" t="s">
        <v>184</v>
      </c>
      <c r="C128" s="16"/>
      <c r="D128" s="16"/>
      <c r="E128" s="54">
        <f>SUM(E129:E133)</f>
        <v>63632482100</v>
      </c>
      <c r="F128" s="54">
        <f>SUM(F129:F133)</f>
        <v>58169500079</v>
      </c>
      <c r="G128" s="54">
        <f t="shared" ref="G128:K128" si="26">SUM(G129:G131)</f>
        <v>0</v>
      </c>
      <c r="H128" s="54">
        <f t="shared" si="26"/>
        <v>0</v>
      </c>
      <c r="I128" s="54">
        <f t="shared" si="26"/>
        <v>5462982021</v>
      </c>
      <c r="J128" s="54">
        <f t="shared" si="26"/>
        <v>0</v>
      </c>
      <c r="K128" s="60">
        <f t="shared" si="26"/>
        <v>0</v>
      </c>
      <c r="L128" s="104"/>
    </row>
    <row r="129" spans="1:12" ht="32.25" customHeight="1" x14ac:dyDescent="0.2">
      <c r="A129" s="17" t="s">
        <v>185</v>
      </c>
      <c r="B129" s="18" t="s">
        <v>186</v>
      </c>
      <c r="C129" s="70">
        <v>1156778</v>
      </c>
      <c r="D129" s="67">
        <v>2024003520107</v>
      </c>
      <c r="E129" s="20">
        <f>+F129+G129+H129+I129+J129+K129</f>
        <v>10074001052</v>
      </c>
      <c r="F129" s="48">
        <v>4611019031</v>
      </c>
      <c r="G129" s="49"/>
      <c r="H129" s="49"/>
      <c r="I129" s="91">
        <v>5462982021</v>
      </c>
      <c r="J129" s="49"/>
      <c r="K129" s="61"/>
      <c r="L129" s="42" t="s">
        <v>329</v>
      </c>
    </row>
    <row r="130" spans="1:12" ht="39" customHeight="1" x14ac:dyDescent="0.2">
      <c r="A130" s="17" t="s">
        <v>187</v>
      </c>
      <c r="B130" s="98" t="s">
        <v>305</v>
      </c>
      <c r="C130" s="21">
        <v>1163940</v>
      </c>
      <c r="D130" s="67">
        <v>2024003520136</v>
      </c>
      <c r="E130" s="20">
        <f t="shared" ref="E130" si="27">+F130+G130+H130+I130+J130+K130</f>
        <v>17199692149</v>
      </c>
      <c r="F130" s="25">
        <v>17199692149</v>
      </c>
      <c r="G130" s="25"/>
      <c r="H130" s="25"/>
      <c r="I130" s="25"/>
      <c r="J130" s="25"/>
      <c r="K130" s="25"/>
      <c r="L130" s="42" t="s">
        <v>251</v>
      </c>
    </row>
    <row r="131" spans="1:12" ht="39" customHeight="1" x14ac:dyDescent="0.2">
      <c r="A131" s="17" t="s">
        <v>327</v>
      </c>
      <c r="B131" s="98" t="s">
        <v>328</v>
      </c>
      <c r="C131" s="21">
        <v>1300845</v>
      </c>
      <c r="D131" s="95">
        <v>202500000006758</v>
      </c>
      <c r="E131" s="20">
        <f>+F131+G131+H131+I131+J131+K131</f>
        <v>2358788899</v>
      </c>
      <c r="F131" s="25">
        <v>2358788899</v>
      </c>
      <c r="G131" s="25"/>
      <c r="H131" s="25"/>
      <c r="I131" s="25"/>
      <c r="J131" s="25"/>
      <c r="K131" s="25"/>
      <c r="L131" s="42" t="s">
        <v>251</v>
      </c>
    </row>
    <row r="132" spans="1:12" ht="39" customHeight="1" x14ac:dyDescent="0.2">
      <c r="A132" s="17" t="s">
        <v>334</v>
      </c>
      <c r="B132" s="98" t="s">
        <v>335</v>
      </c>
      <c r="C132" s="21">
        <v>498641</v>
      </c>
      <c r="D132" s="95">
        <v>2022003520020</v>
      </c>
      <c r="E132" s="20">
        <f>+F132+G132+H132+I132+J132+K132</f>
        <v>30000000000</v>
      </c>
      <c r="F132" s="25">
        <v>30000000000</v>
      </c>
      <c r="G132" s="25"/>
      <c r="H132" s="25"/>
      <c r="I132" s="25"/>
      <c r="J132" s="25"/>
      <c r="K132" s="25"/>
      <c r="L132" s="42" t="s">
        <v>251</v>
      </c>
    </row>
    <row r="133" spans="1:12" ht="39" customHeight="1" x14ac:dyDescent="0.2">
      <c r="A133" s="17" t="s">
        <v>338</v>
      </c>
      <c r="B133" s="98" t="s">
        <v>339</v>
      </c>
      <c r="C133" s="21">
        <v>1474017</v>
      </c>
      <c r="D133" s="95">
        <v>202500000025739</v>
      </c>
      <c r="E133" s="20">
        <f>+F133+G133+H133+I133+J133+K133</f>
        <v>4000000000</v>
      </c>
      <c r="F133" s="25">
        <v>4000000000</v>
      </c>
      <c r="G133" s="25"/>
      <c r="H133" s="25"/>
      <c r="I133" s="25"/>
      <c r="J133" s="25"/>
      <c r="K133" s="25"/>
      <c r="L133" s="42" t="s">
        <v>251</v>
      </c>
    </row>
    <row r="134" spans="1:12" ht="27" customHeight="1" x14ac:dyDescent="0.2">
      <c r="A134" s="15" t="s">
        <v>188</v>
      </c>
      <c r="B134" s="16" t="s">
        <v>189</v>
      </c>
      <c r="C134" s="16"/>
      <c r="D134" s="16"/>
      <c r="E134" s="51">
        <f t="shared" ref="E134:K134" si="28">SUM(E135:E138)</f>
        <v>6154957489</v>
      </c>
      <c r="F134" s="51">
        <f t="shared" si="28"/>
        <v>6154957489</v>
      </c>
      <c r="G134" s="51">
        <f t="shared" si="28"/>
        <v>0</v>
      </c>
      <c r="H134" s="51">
        <f t="shared" si="28"/>
        <v>0</v>
      </c>
      <c r="I134" s="51">
        <f t="shared" si="28"/>
        <v>0</v>
      </c>
      <c r="J134" s="51">
        <f t="shared" si="28"/>
        <v>0</v>
      </c>
      <c r="K134" s="55">
        <f t="shared" si="28"/>
        <v>0</v>
      </c>
      <c r="L134" s="104"/>
    </row>
    <row r="135" spans="1:12" ht="18.75" customHeight="1" x14ac:dyDescent="0.2">
      <c r="A135" s="17" t="s">
        <v>190</v>
      </c>
      <c r="B135" s="18" t="s">
        <v>311</v>
      </c>
      <c r="C135" s="21">
        <v>1111682</v>
      </c>
      <c r="D135" s="67">
        <v>2024003520082</v>
      </c>
      <c r="E135" s="53">
        <v>1682578400</v>
      </c>
      <c r="F135" s="53">
        <v>1682578400</v>
      </c>
      <c r="G135" s="20"/>
      <c r="H135" s="20"/>
      <c r="I135" s="20"/>
      <c r="J135" s="20"/>
      <c r="K135" s="20"/>
      <c r="L135" s="42" t="s">
        <v>332</v>
      </c>
    </row>
    <row r="136" spans="1:12" ht="22.5" x14ac:dyDescent="0.2">
      <c r="A136" s="17" t="s">
        <v>191</v>
      </c>
      <c r="B136" s="18" t="s">
        <v>306</v>
      </c>
      <c r="C136" s="21">
        <v>1140844</v>
      </c>
      <c r="D136" s="67">
        <v>2024003520083</v>
      </c>
      <c r="E136" s="53">
        <v>3037864207</v>
      </c>
      <c r="F136" s="53">
        <v>3037864207</v>
      </c>
      <c r="G136" s="20"/>
      <c r="H136" s="20"/>
      <c r="I136" s="20"/>
      <c r="J136" s="20"/>
      <c r="K136" s="20"/>
      <c r="L136" s="42" t="s">
        <v>333</v>
      </c>
    </row>
    <row r="137" spans="1:12" ht="22.5" x14ac:dyDescent="0.2">
      <c r="A137" s="17" t="s">
        <v>192</v>
      </c>
      <c r="B137" s="18" t="s">
        <v>194</v>
      </c>
      <c r="C137" s="21">
        <v>1139408</v>
      </c>
      <c r="D137" s="67">
        <v>2024003520084</v>
      </c>
      <c r="E137" s="53">
        <f>+F137+G137+H137+I137+J137+K137</f>
        <v>473333333</v>
      </c>
      <c r="F137" s="20">
        <v>473333333</v>
      </c>
      <c r="G137" s="20"/>
      <c r="H137" s="20"/>
      <c r="I137" s="20"/>
      <c r="J137" s="20"/>
      <c r="K137" s="20"/>
      <c r="L137" s="42" t="s">
        <v>330</v>
      </c>
    </row>
    <row r="138" spans="1:12" ht="22.5" x14ac:dyDescent="0.2">
      <c r="A138" s="17" t="s">
        <v>193</v>
      </c>
      <c r="B138" s="18" t="s">
        <v>307</v>
      </c>
      <c r="C138" s="21">
        <v>1139552</v>
      </c>
      <c r="D138" s="67">
        <v>2024003520085</v>
      </c>
      <c r="E138" s="53">
        <f>+F138+G138+H138+I138+J138+K138</f>
        <v>961181549</v>
      </c>
      <c r="F138" s="20">
        <v>961181549</v>
      </c>
      <c r="G138" s="20"/>
      <c r="H138" s="20"/>
      <c r="I138" s="20"/>
      <c r="J138" s="20"/>
      <c r="K138" s="20"/>
      <c r="L138" s="42" t="s">
        <v>331</v>
      </c>
    </row>
    <row r="139" spans="1:12" ht="12.75" x14ac:dyDescent="0.2">
      <c r="A139" s="15">
        <v>5.3</v>
      </c>
      <c r="B139" s="16" t="s">
        <v>195</v>
      </c>
      <c r="C139" s="16"/>
      <c r="D139" s="16"/>
      <c r="E139" s="51">
        <f>E140</f>
        <v>279693746</v>
      </c>
      <c r="F139" s="51">
        <f t="shared" ref="F139:K139" si="29">F140</f>
        <v>279693746</v>
      </c>
      <c r="G139" s="51">
        <f t="shared" si="29"/>
        <v>0</v>
      </c>
      <c r="H139" s="51">
        <f t="shared" si="29"/>
        <v>0</v>
      </c>
      <c r="I139" s="51">
        <f t="shared" si="29"/>
        <v>0</v>
      </c>
      <c r="J139" s="51">
        <f t="shared" si="29"/>
        <v>0</v>
      </c>
      <c r="K139" s="55">
        <f t="shared" si="29"/>
        <v>0</v>
      </c>
      <c r="L139" s="104"/>
    </row>
    <row r="140" spans="1:12" ht="33.75" x14ac:dyDescent="0.2">
      <c r="A140" s="17" t="s">
        <v>196</v>
      </c>
      <c r="B140" s="18" t="s">
        <v>282</v>
      </c>
      <c r="C140" s="21">
        <v>1085520</v>
      </c>
      <c r="D140" s="67">
        <v>2024003520128</v>
      </c>
      <c r="E140" s="53">
        <f>+F140+G140+H140+I140+J140+K140</f>
        <v>279693746</v>
      </c>
      <c r="F140" s="20">
        <v>279693746</v>
      </c>
      <c r="G140" s="20"/>
      <c r="H140" s="20"/>
      <c r="I140" s="20"/>
      <c r="J140" s="20"/>
      <c r="K140" s="20"/>
      <c r="L140" s="42" t="s">
        <v>252</v>
      </c>
    </row>
    <row r="141" spans="1:12" ht="12.75" x14ac:dyDescent="0.2">
      <c r="A141" s="15">
        <v>5.4</v>
      </c>
      <c r="B141" s="16" t="s">
        <v>197</v>
      </c>
      <c r="C141" s="16"/>
      <c r="D141" s="16"/>
      <c r="E141" s="51">
        <f>E142</f>
        <v>306192340</v>
      </c>
      <c r="F141" s="51">
        <f t="shared" ref="F141:K141" si="30">F142</f>
        <v>306192340</v>
      </c>
      <c r="G141" s="51">
        <f t="shared" si="30"/>
        <v>0</v>
      </c>
      <c r="H141" s="51">
        <f t="shared" si="30"/>
        <v>0</v>
      </c>
      <c r="I141" s="51">
        <f t="shared" si="30"/>
        <v>0</v>
      </c>
      <c r="J141" s="51">
        <f t="shared" si="30"/>
        <v>0</v>
      </c>
      <c r="K141" s="55">
        <f t="shared" si="30"/>
        <v>0</v>
      </c>
      <c r="L141" s="104"/>
    </row>
    <row r="142" spans="1:12" ht="33.75" x14ac:dyDescent="0.2">
      <c r="A142" s="17" t="s">
        <v>198</v>
      </c>
      <c r="B142" s="18" t="s">
        <v>308</v>
      </c>
      <c r="C142" s="21">
        <v>1170522</v>
      </c>
      <c r="D142" s="67">
        <v>2024003520124</v>
      </c>
      <c r="E142" s="53">
        <f>+F142+G142+H142+I142+J142+K142</f>
        <v>306192340</v>
      </c>
      <c r="F142" s="20">
        <v>306192340</v>
      </c>
      <c r="G142" s="20"/>
      <c r="H142" s="20"/>
      <c r="I142" s="20"/>
      <c r="J142" s="20"/>
      <c r="K142" s="20"/>
      <c r="L142" s="42" t="s">
        <v>253</v>
      </c>
    </row>
    <row r="143" spans="1:12" ht="22.5" x14ac:dyDescent="0.2">
      <c r="A143" s="11">
        <v>6</v>
      </c>
      <c r="B143" s="12" t="s">
        <v>199</v>
      </c>
      <c r="C143" s="12"/>
      <c r="D143" s="12"/>
      <c r="E143" s="13">
        <f t="shared" ref="E143:K143" si="31">+E144+E151+E156+E164</f>
        <v>17556535837.535999</v>
      </c>
      <c r="F143" s="13">
        <f t="shared" si="31"/>
        <v>16356535837.535999</v>
      </c>
      <c r="G143" s="13">
        <f t="shared" si="31"/>
        <v>0</v>
      </c>
      <c r="H143" s="13">
        <f t="shared" si="31"/>
        <v>0</v>
      </c>
      <c r="I143" s="13">
        <f t="shared" si="31"/>
        <v>0</v>
      </c>
      <c r="J143" s="13">
        <f t="shared" si="31"/>
        <v>0</v>
      </c>
      <c r="K143" s="14">
        <f t="shared" si="31"/>
        <v>0</v>
      </c>
      <c r="L143" s="105"/>
    </row>
    <row r="144" spans="1:12" ht="22.5" x14ac:dyDescent="0.2">
      <c r="A144" s="35" t="s">
        <v>200</v>
      </c>
      <c r="B144" s="16" t="s">
        <v>201</v>
      </c>
      <c r="C144" s="16"/>
      <c r="D144" s="16"/>
      <c r="E144" s="80">
        <f>SUM(E145:E150)</f>
        <v>4499432035</v>
      </c>
      <c r="F144" s="80">
        <f>SUM(F145:F150)</f>
        <v>4499432035</v>
      </c>
      <c r="G144" s="54">
        <f t="shared" ref="G144:K144" si="32">SUM(G149:G149)</f>
        <v>0</v>
      </c>
      <c r="H144" s="54">
        <f t="shared" si="32"/>
        <v>0</v>
      </c>
      <c r="I144" s="54">
        <f t="shared" si="32"/>
        <v>0</v>
      </c>
      <c r="J144" s="54">
        <f t="shared" si="32"/>
        <v>0</v>
      </c>
      <c r="K144" s="60">
        <f t="shared" si="32"/>
        <v>0</v>
      </c>
      <c r="L144" s="104"/>
    </row>
    <row r="145" spans="1:12" ht="33.75" x14ac:dyDescent="0.2">
      <c r="A145" s="17" t="s">
        <v>202</v>
      </c>
      <c r="B145" s="29" t="s">
        <v>315</v>
      </c>
      <c r="C145" s="21">
        <v>1154039</v>
      </c>
      <c r="D145" s="67">
        <v>2024003520129</v>
      </c>
      <c r="E145" s="53">
        <f t="shared" ref="E145:E150" si="33">+F145+G145+H145+I145+J145+K145</f>
        <v>438313917</v>
      </c>
      <c r="F145" s="24">
        <v>438313917</v>
      </c>
      <c r="G145" s="44"/>
      <c r="H145" s="44"/>
      <c r="I145" s="44"/>
      <c r="J145" s="44"/>
      <c r="K145" s="44"/>
      <c r="L145" s="42" t="s">
        <v>254</v>
      </c>
    </row>
    <row r="146" spans="1:12" ht="33.75" x14ac:dyDescent="0.2">
      <c r="A146" s="17" t="s">
        <v>204</v>
      </c>
      <c r="B146" s="29" t="s">
        <v>314</v>
      </c>
      <c r="C146" s="21">
        <v>1148678</v>
      </c>
      <c r="D146" s="67">
        <v>2024003520130</v>
      </c>
      <c r="E146" s="53">
        <f t="shared" si="33"/>
        <v>2700000000</v>
      </c>
      <c r="F146" s="53">
        <v>2700000000</v>
      </c>
      <c r="G146" s="44"/>
      <c r="H146" s="44"/>
      <c r="I146" s="44"/>
      <c r="J146" s="44"/>
      <c r="K146" s="44"/>
      <c r="L146" s="42" t="s">
        <v>254</v>
      </c>
    </row>
    <row r="147" spans="1:12" ht="33.75" x14ac:dyDescent="0.2">
      <c r="A147" s="17" t="s">
        <v>206</v>
      </c>
      <c r="B147" s="29" t="s">
        <v>207</v>
      </c>
      <c r="C147" s="21">
        <v>1148647</v>
      </c>
      <c r="D147" s="67">
        <v>2024003520131</v>
      </c>
      <c r="E147" s="53">
        <f t="shared" si="33"/>
        <v>133964928</v>
      </c>
      <c r="F147" s="24">
        <v>133964928</v>
      </c>
      <c r="G147" s="44"/>
      <c r="H147" s="44"/>
      <c r="I147" s="44"/>
      <c r="J147" s="44"/>
      <c r="K147" s="44"/>
      <c r="L147" s="42" t="s">
        <v>254</v>
      </c>
    </row>
    <row r="148" spans="1:12" ht="33.75" x14ac:dyDescent="0.2">
      <c r="A148" s="17" t="s">
        <v>208</v>
      </c>
      <c r="B148" s="29" t="s">
        <v>205</v>
      </c>
      <c r="C148" s="21">
        <v>1145067</v>
      </c>
      <c r="D148" s="67">
        <v>2024003520132</v>
      </c>
      <c r="E148" s="53">
        <f t="shared" si="33"/>
        <v>601722614</v>
      </c>
      <c r="F148" s="24">
        <v>601722614</v>
      </c>
      <c r="G148" s="44"/>
      <c r="H148" s="44"/>
      <c r="I148" s="44"/>
      <c r="J148" s="44"/>
      <c r="K148" s="44"/>
      <c r="L148" s="42" t="s">
        <v>254</v>
      </c>
    </row>
    <row r="149" spans="1:12" ht="22.5" x14ac:dyDescent="0.2">
      <c r="A149" s="17" t="s">
        <v>209</v>
      </c>
      <c r="B149" s="29" t="s">
        <v>203</v>
      </c>
      <c r="C149" s="21">
        <v>1144987</v>
      </c>
      <c r="D149" s="67">
        <v>2024003520133</v>
      </c>
      <c r="E149" s="53">
        <f t="shared" si="33"/>
        <v>355430576</v>
      </c>
      <c r="F149" s="24">
        <v>355430576</v>
      </c>
      <c r="G149" s="44"/>
      <c r="H149" s="44"/>
      <c r="I149" s="44"/>
      <c r="J149" s="44"/>
      <c r="K149" s="44"/>
      <c r="L149" s="42" t="s">
        <v>254</v>
      </c>
    </row>
    <row r="150" spans="1:12" ht="22.5" x14ac:dyDescent="0.2">
      <c r="A150" s="17" t="s">
        <v>358</v>
      </c>
      <c r="B150" s="29" t="s">
        <v>350</v>
      </c>
      <c r="C150" s="21">
        <v>1474015</v>
      </c>
      <c r="D150" s="67">
        <v>202500000026092</v>
      </c>
      <c r="E150" s="53">
        <f t="shared" si="33"/>
        <v>270000000</v>
      </c>
      <c r="F150" s="24">
        <v>270000000</v>
      </c>
      <c r="G150" s="44"/>
      <c r="H150" s="44"/>
      <c r="I150" s="44"/>
      <c r="J150" s="44"/>
      <c r="K150" s="44"/>
      <c r="L150" s="42" t="s">
        <v>254</v>
      </c>
    </row>
    <row r="151" spans="1:12" ht="12.75" x14ac:dyDescent="0.2">
      <c r="A151" s="35" t="s">
        <v>210</v>
      </c>
      <c r="B151" s="16" t="s">
        <v>211</v>
      </c>
      <c r="C151" s="16"/>
      <c r="D151" s="16"/>
      <c r="E151" s="51">
        <f>SUM(E152:E155)</f>
        <v>6555582749</v>
      </c>
      <c r="F151" s="51">
        <f>F152+F153+F154+F155</f>
        <v>5355582749</v>
      </c>
      <c r="G151" s="51">
        <f t="shared" ref="G151:K151" si="34">SUM(G155:G155)</f>
        <v>0</v>
      </c>
      <c r="H151" s="51">
        <f t="shared" si="34"/>
        <v>0</v>
      </c>
      <c r="I151" s="51">
        <f t="shared" si="34"/>
        <v>0</v>
      </c>
      <c r="J151" s="51">
        <f t="shared" si="34"/>
        <v>0</v>
      </c>
      <c r="K151" s="55">
        <f t="shared" si="34"/>
        <v>0</v>
      </c>
      <c r="L151" s="107"/>
    </row>
    <row r="152" spans="1:12" ht="33.75" x14ac:dyDescent="0.2">
      <c r="A152" s="17" t="s">
        <v>212</v>
      </c>
      <c r="B152" s="28" t="s">
        <v>287</v>
      </c>
      <c r="C152" s="21">
        <v>1166790</v>
      </c>
      <c r="D152" s="95">
        <v>2024003520144</v>
      </c>
      <c r="E152" s="53">
        <f>+F152+G152+H152+I152+J152+K152</f>
        <v>634810612</v>
      </c>
      <c r="F152" s="74">
        <v>634810612</v>
      </c>
      <c r="G152" s="20"/>
      <c r="H152" s="20"/>
      <c r="I152" s="20"/>
      <c r="J152" s="20"/>
      <c r="K152" s="20"/>
      <c r="L152" s="42" t="s">
        <v>353</v>
      </c>
    </row>
    <row r="153" spans="1:12" ht="22.5" x14ac:dyDescent="0.2">
      <c r="A153" s="17" t="s">
        <v>213</v>
      </c>
      <c r="B153" s="28" t="s">
        <v>288</v>
      </c>
      <c r="C153" s="21">
        <v>1166894</v>
      </c>
      <c r="D153" s="95">
        <v>2024003520145</v>
      </c>
      <c r="E153" s="53">
        <f>+F153+G153+H153+I153+J153+K153</f>
        <v>1780729551</v>
      </c>
      <c r="F153" s="74">
        <v>1780729551</v>
      </c>
      <c r="G153" s="20"/>
      <c r="H153" s="20"/>
      <c r="I153" s="20"/>
      <c r="J153" s="20"/>
      <c r="K153" s="20"/>
      <c r="L153" s="42" t="s">
        <v>353</v>
      </c>
    </row>
    <row r="154" spans="1:12" ht="22.5" x14ac:dyDescent="0.2">
      <c r="A154" s="17" t="s">
        <v>214</v>
      </c>
      <c r="B154" s="28" t="s">
        <v>289</v>
      </c>
      <c r="C154" s="21">
        <v>1167073</v>
      </c>
      <c r="D154" s="95">
        <v>2024003520146</v>
      </c>
      <c r="E154" s="53">
        <f>+F154+G154+H154+I154+J154+K154</f>
        <v>2101214668</v>
      </c>
      <c r="F154" s="74">
        <v>901214668</v>
      </c>
      <c r="G154" s="20"/>
      <c r="H154" s="20"/>
      <c r="I154" s="20"/>
      <c r="J154" s="20">
        <v>1200000000</v>
      </c>
      <c r="K154" s="20"/>
      <c r="L154" s="42" t="s">
        <v>353</v>
      </c>
    </row>
    <row r="155" spans="1:12" ht="22.5" x14ac:dyDescent="0.2">
      <c r="A155" s="17" t="s">
        <v>215</v>
      </c>
      <c r="B155" s="94" t="s">
        <v>290</v>
      </c>
      <c r="C155" s="21">
        <v>1167122</v>
      </c>
      <c r="D155" s="95">
        <v>2024003520147</v>
      </c>
      <c r="E155" s="53">
        <f>+F155+G155+H155+I155+J155+K155</f>
        <v>2038827918</v>
      </c>
      <c r="F155" s="74">
        <v>2038827918</v>
      </c>
      <c r="G155" s="20"/>
      <c r="H155" s="20"/>
      <c r="I155" s="20"/>
      <c r="J155" s="20"/>
      <c r="K155" s="20"/>
      <c r="L155" s="42" t="s">
        <v>353</v>
      </c>
    </row>
    <row r="156" spans="1:12" ht="12.75" x14ac:dyDescent="0.2">
      <c r="A156" s="35" t="s">
        <v>216</v>
      </c>
      <c r="B156" s="93" t="s">
        <v>217</v>
      </c>
      <c r="C156" s="16"/>
      <c r="D156" s="16"/>
      <c r="E156" s="51">
        <f>SUM(E157:E163)</f>
        <v>3916043279.5360003</v>
      </c>
      <c r="F156" s="51">
        <f>SUM(F157:F163)</f>
        <v>3916043279.5360003</v>
      </c>
      <c r="G156" s="51">
        <f t="shared" ref="G156:K156" si="35">SUM(G157:G161)</f>
        <v>0</v>
      </c>
      <c r="H156" s="51">
        <f t="shared" si="35"/>
        <v>0</v>
      </c>
      <c r="I156" s="51">
        <f t="shared" si="35"/>
        <v>0</v>
      </c>
      <c r="J156" s="51">
        <f t="shared" si="35"/>
        <v>0</v>
      </c>
      <c r="K156" s="55">
        <f t="shared" si="35"/>
        <v>0</v>
      </c>
      <c r="L156" s="107"/>
    </row>
    <row r="157" spans="1:12" ht="22.5" x14ac:dyDescent="0.2">
      <c r="A157" s="17" t="s">
        <v>218</v>
      </c>
      <c r="B157" s="29" t="s">
        <v>219</v>
      </c>
      <c r="C157" s="72">
        <v>1206967</v>
      </c>
      <c r="D157" s="95">
        <v>202400000003130</v>
      </c>
      <c r="E157" s="53">
        <f t="shared" ref="E157:E161" si="36">+F157+G157+H157+I157+J157+K157</f>
        <v>674455586</v>
      </c>
      <c r="F157" s="53">
        <v>674455586</v>
      </c>
      <c r="G157" s="44"/>
      <c r="H157" s="44"/>
      <c r="I157" s="44"/>
      <c r="J157" s="44"/>
      <c r="K157" s="44"/>
      <c r="L157" s="42" t="s">
        <v>247</v>
      </c>
    </row>
    <row r="158" spans="1:12" ht="22.5" x14ac:dyDescent="0.2">
      <c r="A158" s="17" t="s">
        <v>220</v>
      </c>
      <c r="B158" s="36" t="s">
        <v>221</v>
      </c>
      <c r="C158" s="72">
        <v>1207564</v>
      </c>
      <c r="D158" s="95">
        <v>202400000003120</v>
      </c>
      <c r="E158" s="53">
        <f t="shared" si="36"/>
        <v>286675200</v>
      </c>
      <c r="F158" s="20">
        <v>286675200</v>
      </c>
      <c r="G158" s="44"/>
      <c r="H158" s="44"/>
      <c r="I158" s="44"/>
      <c r="J158" s="44"/>
      <c r="K158" s="44"/>
      <c r="L158" s="42" t="s">
        <v>247</v>
      </c>
    </row>
    <row r="159" spans="1:12" ht="22.5" x14ac:dyDescent="0.2">
      <c r="A159" s="17" t="s">
        <v>222</v>
      </c>
      <c r="B159" s="71" t="s">
        <v>317</v>
      </c>
      <c r="C159" s="72">
        <v>1220198</v>
      </c>
      <c r="D159" s="95">
        <v>202400000004173</v>
      </c>
      <c r="E159" s="53">
        <f t="shared" si="36"/>
        <v>1551281805.536</v>
      </c>
      <c r="F159" s="24">
        <v>1551281805.536</v>
      </c>
      <c r="G159" s="20"/>
      <c r="H159" s="20"/>
      <c r="I159" s="20"/>
      <c r="J159" s="20"/>
      <c r="K159" s="20"/>
      <c r="L159" s="42" t="s">
        <v>247</v>
      </c>
    </row>
    <row r="160" spans="1:12" ht="22.5" x14ac:dyDescent="0.2">
      <c r="A160" s="17" t="s">
        <v>224</v>
      </c>
      <c r="B160" s="36" t="s">
        <v>310</v>
      </c>
      <c r="C160" s="67">
        <v>1174008</v>
      </c>
      <c r="D160" s="67">
        <v>2024003520119</v>
      </c>
      <c r="E160" s="53">
        <f t="shared" si="36"/>
        <v>76274951</v>
      </c>
      <c r="F160" s="24">
        <v>76274951</v>
      </c>
      <c r="G160" s="20"/>
      <c r="H160" s="20"/>
      <c r="I160" s="20"/>
      <c r="J160" s="20"/>
      <c r="K160" s="20"/>
      <c r="L160" s="42" t="s">
        <v>247</v>
      </c>
    </row>
    <row r="161" spans="1:12" ht="22.5" x14ac:dyDescent="0.2">
      <c r="A161" s="17" t="s">
        <v>225</v>
      </c>
      <c r="B161" s="71" t="s">
        <v>223</v>
      </c>
      <c r="C161" s="72">
        <v>1145020</v>
      </c>
      <c r="D161" s="95">
        <v>2024003520155</v>
      </c>
      <c r="E161" s="53">
        <f t="shared" si="36"/>
        <v>1027355737</v>
      </c>
      <c r="F161" s="20">
        <v>1027355737</v>
      </c>
      <c r="G161" s="20"/>
      <c r="H161" s="20"/>
      <c r="I161" s="20"/>
      <c r="J161" s="20"/>
      <c r="K161" s="20"/>
      <c r="L161" s="42" t="s">
        <v>247</v>
      </c>
    </row>
    <row r="162" spans="1:12" ht="22.5" x14ac:dyDescent="0.2">
      <c r="A162" s="17" t="s">
        <v>337</v>
      </c>
      <c r="B162" s="71" t="s">
        <v>336</v>
      </c>
      <c r="C162" s="72">
        <v>619571</v>
      </c>
      <c r="D162" s="95">
        <v>2023003520105</v>
      </c>
      <c r="E162" s="53">
        <f>+F162+G162+H162+I162+J162+K162</f>
        <v>150000000</v>
      </c>
      <c r="F162" s="20">
        <v>150000000</v>
      </c>
      <c r="G162" s="20"/>
      <c r="H162" s="20"/>
      <c r="I162" s="20"/>
      <c r="J162" s="20"/>
      <c r="K162" s="20"/>
      <c r="L162" s="42" t="s">
        <v>247</v>
      </c>
    </row>
    <row r="163" spans="1:12" ht="45" x14ac:dyDescent="0.2">
      <c r="A163" s="17" t="s">
        <v>348</v>
      </c>
      <c r="B163" s="71" t="s">
        <v>349</v>
      </c>
      <c r="C163" s="72">
        <v>1460935</v>
      </c>
      <c r="D163" s="95">
        <v>202500000025909</v>
      </c>
      <c r="E163" s="53">
        <f>+F163+G163+H163+I163+J163+K163</f>
        <v>150000000</v>
      </c>
      <c r="F163" s="20">
        <v>150000000</v>
      </c>
      <c r="G163" s="20"/>
      <c r="H163" s="20"/>
      <c r="I163" s="20"/>
      <c r="J163" s="20"/>
      <c r="K163" s="20"/>
      <c r="L163" s="42" t="s">
        <v>247</v>
      </c>
    </row>
    <row r="164" spans="1:12" ht="22.5" x14ac:dyDescent="0.2">
      <c r="A164" s="35" t="s">
        <v>226</v>
      </c>
      <c r="B164" s="16" t="s">
        <v>227</v>
      </c>
      <c r="C164" s="16"/>
      <c r="D164" s="16"/>
      <c r="E164" s="51">
        <f>+E165</f>
        <v>2585477774</v>
      </c>
      <c r="F164" s="51">
        <f t="shared" ref="F164:K164" si="37">+F165</f>
        <v>2585477774</v>
      </c>
      <c r="G164" s="51">
        <f t="shared" si="37"/>
        <v>0</v>
      </c>
      <c r="H164" s="51">
        <f t="shared" si="37"/>
        <v>0</v>
      </c>
      <c r="I164" s="51">
        <f t="shared" si="37"/>
        <v>0</v>
      </c>
      <c r="J164" s="51">
        <f t="shared" si="37"/>
        <v>0</v>
      </c>
      <c r="K164" s="55">
        <f t="shared" si="37"/>
        <v>0</v>
      </c>
      <c r="L164" s="107"/>
    </row>
    <row r="165" spans="1:12" ht="21" customHeight="1" x14ac:dyDescent="0.2">
      <c r="A165" s="17" t="s">
        <v>228</v>
      </c>
      <c r="B165" s="18" t="s">
        <v>229</v>
      </c>
      <c r="C165" s="21">
        <v>1107843</v>
      </c>
      <c r="D165" s="67">
        <v>2024003520039</v>
      </c>
      <c r="E165" s="53">
        <f>+F165+G165+H165+I165+J165+K165</f>
        <v>2585477774</v>
      </c>
      <c r="F165" s="20">
        <v>2585477774</v>
      </c>
      <c r="G165" s="20"/>
      <c r="H165" s="20"/>
      <c r="I165" s="20"/>
      <c r="J165" s="20"/>
      <c r="K165" s="20"/>
      <c r="L165" s="42" t="s">
        <v>255</v>
      </c>
    </row>
    <row r="166" spans="1:12" ht="12.75" x14ac:dyDescent="0.2"/>
    <row r="167" spans="1:12" ht="12.75" x14ac:dyDescent="0.2"/>
    <row r="168" spans="1:12" ht="12.75" x14ac:dyDescent="0.2"/>
  </sheetData>
  <autoFilter ref="A3:L165" xr:uid="{2FE753D6-3404-4F35-9682-F68AEBEC0C4F}"/>
  <mergeCells count="2">
    <mergeCell ref="B1:K1"/>
    <mergeCell ref="B2:K2"/>
  </mergeCells>
  <phoneticPr fontId="11" type="noConversion"/>
  <pageMargins left="0.7" right="0.7" top="0.75" bottom="0.75" header="0" footer="0"/>
  <pageSetup scale="55" orientation="landscape" r:id="rId1"/>
  <ignoredErrors>
    <ignoredError sqref="E140 E139 E141 E164 E105 E103 E27 E82 E120 E123 E109 E151 E156 E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POAI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Yicel Madroñero Perez</dc:creator>
  <cp:lastModifiedBy>Yicel Madroñero Perez</cp:lastModifiedBy>
  <dcterms:created xsi:type="dcterms:W3CDTF">2024-10-01T19:56:22Z</dcterms:created>
  <dcterms:modified xsi:type="dcterms:W3CDTF">2026-04-06T16:22:50Z</dcterms:modified>
</cp:coreProperties>
</file>