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YICEL\Downloads\"/>
    </mc:Choice>
  </mc:AlternateContent>
  <xr:revisionPtr revIDLastSave="0" documentId="13_ncr:1_{726E283C-38F6-4853-AA4E-35B74AF5E4C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POAI  202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123Graph_B">'[1]GIROS SITUAD.FISCAL- 2000'!#REF!</definedName>
    <definedName name="__123Graph_D">'[1]GIROS SITUAD.FISCAL- 2000'!#REF!</definedName>
    <definedName name="__123Graph_F">'[1]GIROS SITUAD.FISCAL- 2000'!#REF!</definedName>
    <definedName name="__123Graph_X">'[1]GIROS SITUAD.FISCAL- 2000'!#REF!</definedName>
    <definedName name="_1">#REF!</definedName>
    <definedName name="_1994">'[2]Educa 94-01 miles corrientes'!$M$2</definedName>
    <definedName name="_1995">'[2]Educa 94-01 miles corrientes'!$N$2</definedName>
    <definedName name="_1996">'[2]Educa 94-01 miles corrientes'!$O$2</definedName>
    <definedName name="_1997">'[2]Educa 94-01 miles corrientes'!$P$2</definedName>
    <definedName name="_1998">#REF!</definedName>
    <definedName name="_1999">#REF!</definedName>
    <definedName name="_2">#REF!</definedName>
    <definedName name="_2000">#REF!</definedName>
    <definedName name="_2001">#REF!</definedName>
    <definedName name="_200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a1">#REF!</definedName>
    <definedName name="_CumplimientoLey617">#REF!</definedName>
    <definedName name="_xlnm._FilterDatabase" localSheetId="0" hidden="1">'POAI  2026 '!$A$3:$V$152</definedName>
    <definedName name="_fmi1">[3]PAGOFMI!$A$1:$L$51</definedName>
    <definedName name="_fmi2">[3]PAGOFMI!$P$1:$AA$51</definedName>
    <definedName name="_fmi3">[3]PAGORES!$AC$1:$AN$43</definedName>
    <definedName name="_fmi4">[3]PAGORES!$AP$1:$BA$44</definedName>
    <definedName name="_GastosDeFuncionamiento">#REF!</definedName>
    <definedName name="_Ley617">#REF!</definedName>
    <definedName name="_Ley617Gastos">#REF!</definedName>
    <definedName name="_Order1">255</definedName>
    <definedName name="_Order2">255</definedName>
    <definedName name="_PIB01">[4]SUPUESTOS!#REF!</definedName>
    <definedName name="_PIB02">[5]SUPUESTOS!#REF!</definedName>
    <definedName name="_PIB95">[4]SUPUESTOS!$J$47</definedName>
    <definedName name="_PIB96">[4]SUPUESTOS!$K$47</definedName>
    <definedName name="_PIB97">[6]SUPUESTOS!$L$47</definedName>
    <definedName name="_PIB98">[6]SUPUESTOS!$M$47</definedName>
    <definedName name="_PIB99">[6]SUPUESTOS!$N$47</definedName>
    <definedName name="_RES9397">#REF!</definedName>
    <definedName name="_rez2">'[3]PAGOS VIGENCIA t'!$A$57:$AH$108</definedName>
    <definedName name="_rez3">[3]PAGORES!$A$1:$M$37</definedName>
    <definedName name="_rez4">[3]PAGORES!$O$1:$AN$43</definedName>
    <definedName name="_sgp2009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_Table1_Out">[7]CARBOCOL!#REF!</definedName>
    <definedName name="_Table2_In2">[8]ANUAL1!#REF!</definedName>
    <definedName name="_Table2_Out">[7]CARBOCOL!#REF!</definedName>
    <definedName name="A">#REF!</definedName>
    <definedName name="A_2002">#REF!</definedName>
    <definedName name="A_CAPITAL">[9]Hoja4!$B$3:$O$34</definedName>
    <definedName name="A_DEPTOS">[9]Hoja4!$B$76:$N$108</definedName>
    <definedName name="A_impresión_IM">#REF!</definedName>
    <definedName name="A_MUNPIOS">[9]Hoja4!$B$39:$N$71</definedName>
    <definedName name="AAA">[10]proyecINGRESOS99!$L$1:$T$97</definedName>
    <definedName name="Ajustado">#REF!</definedName>
    <definedName name="ANEXO_No.">#REF!</definedName>
    <definedName name="ANEXO_No._5">#REF!</definedName>
    <definedName name="aprnac">[11]GASTOS!#REF!</definedName>
    <definedName name="APROPIACIONES_PAC_Y_REZAGO_1999___2000">#REF!</definedName>
    <definedName name="aprprp">[11]GASTOS!#REF!</definedName>
    <definedName name="asigbas">#REF!</definedName>
    <definedName name="asigbasempu">#REF!</definedName>
    <definedName name="asigbasisten">#REF!</definedName>
    <definedName name="asigbastotal">#REF!</definedName>
    <definedName name="asigmen">#REF!</definedName>
    <definedName name="auxalm">#REF!</definedName>
    <definedName name="B">[12]LOTERIAS!$B$54:$P$54</definedName>
    <definedName name="basnac">[11]GASTOS!#REF!</definedName>
    <definedName name="basprp">[11]GASTOS!#REF!</definedName>
    <definedName name="bonser">#REF!</definedName>
    <definedName name="BuiltIn_Print_Area___0___0___0">#REF!</definedName>
    <definedName name="BuiltIn_Print_Area___0___0___0___0">#REF!</definedName>
    <definedName name="BuiltIn_Print_Titles">NA()</definedName>
    <definedName name="BuiltIn_Print_Titles___0">NA()</definedName>
    <definedName name="BuiltIn_Print_Titles___0___0">NA()</definedName>
    <definedName name="BuiltIn_Print_Titles___0___0___0">#REF!</definedName>
    <definedName name="CapacidadDeEndeudamiento">#REF!</definedName>
    <definedName name="CapacidadDePago">#REF!</definedName>
    <definedName name="CARBOCRECIM">#REF!</definedName>
    <definedName name="CARBOPESOS">#REF!</definedName>
    <definedName name="CARBOPIB">#REF!</definedName>
    <definedName name="castigocuadro2">'[13]CUA1-3'!$Y$1:$AD$93</definedName>
    <definedName name="CAT_00">'[14]94-03 Mil Corr '!#REF!</definedName>
    <definedName name="CAT_01">'[14]94-03 Mil Corr '!#REF!</definedName>
    <definedName name="CAT_02">'[14]94-03 Mil Corr '!#REF!</definedName>
    <definedName name="CAT_94">'[14]94-03 Mil Corr '!#REF!</definedName>
    <definedName name="CAT_95">'[14]94-03 Mil Corr '!#REF!</definedName>
    <definedName name="CAT_96">'[14]94-03 Mil Corr '!#REF!</definedName>
    <definedName name="CAT_97">'[14]94-03 Mil Corr '!#REF!</definedName>
    <definedName name="CAT_98">'[14]94-03 Mil Corr '!#REF!</definedName>
    <definedName name="CAT_99">'[14]94-03 Mil Corr '!#REF!</definedName>
    <definedName name="CENSO1964">#REF!</definedName>
    <definedName name="CENSO1973">#REF!</definedName>
    <definedName name="CENSO1985">#REF!</definedName>
    <definedName name="COD_DEP">#REF!</definedName>
    <definedName name="COD_DEPARTAMENTO">#REF!</definedName>
    <definedName name="COD_MUN">#REF!</definedName>
    <definedName name="codigo">#REF!</definedName>
    <definedName name="CODIGO_DIVIPOLA">#REF!</definedName>
    <definedName name="COL_MENU">[15]RESUMEN!#REF!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POSICION_DEL_PRESUPUESTO_DE_RENTAS_DE_LA_NACION">'[10]proyecINGRESOS99 (det)'!$V$98:$AH$145</definedName>
    <definedName name="Concepto_MOD">#REF!</definedName>
    <definedName name="Conceptos_MOD">[16]Gastos_Inversión_2011!#REF!</definedName>
    <definedName name="conceptos_validacion">#REF!</definedName>
    <definedName name="Confis">#REF!</definedName>
    <definedName name="conpln3">#REF!</definedName>
    <definedName name="conpln4">#REF!</definedName>
    <definedName name="conpln5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uce">#REF!</definedName>
    <definedName name="CRUCE2">#REF!</definedName>
    <definedName name="CRUCE3">#REF!</definedName>
    <definedName name="Cuadro_2b1">[17]RESUOPE!$AE$150:$BB$224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#REF!</definedName>
    <definedName name="Cuadro_No._1b">[18]Hoja2!$L$3:$O$23</definedName>
    <definedName name="Cuadro_No._1C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2b">[17]RESUOPE!$B$9:$AB$83</definedName>
    <definedName name="CUAINGRE">#REF!</definedName>
    <definedName name="Cwvu.ComparEneMar9697.">'[19]Seguimiento CSF'!#REF!,'[19]Seguimiento CSF'!$A$30:$IV$34,'[19]Seguimiento CSF'!$A$104:$IV$104,'[19]Seguimiento CSF'!#REF!,'[19]Seguimiento CSF'!#REF!,'[19]Seguimiento CSF'!$A$124:$IV$125</definedName>
    <definedName name="Cwvu.EneFeb.">'[19]Seguimiento CSF'!#REF!,'[19]Seguimiento CSF'!#REF!</definedName>
    <definedName name="Cwvu.EneMar.">'[19]Seguimiento CSF'!#REF!,'[19]Seguimiento CSF'!$A$67:$IV$67,'[19]Seguimiento CSF'!#REF!,'[19]Seguimiento CSF'!#REF!</definedName>
    <definedName name="Cwvu.Formato._.Corto.">'[19]Seguimiento CSF'!$A$11:$IV$12,'[19]Seguimiento CSF'!#REF!,'[19]Seguimiento CSF'!$A$45:$IV$46,'[19]Seguimiento CSF'!$A$48:$IV$57,'[19]Seguimiento CSF'!$A$61:$IV$63,'[19]Seguimiento CSF'!$A$65:$IV$66,'[19]Seguimiento CSF'!$A$72:$IV$82,'[19]Seguimiento CSF'!$A$89:$IV$92,'[19]Seguimiento CSF'!$A$114:$IV$116,'[19]Seguimiento CSF'!$A$118:$IV$122,'[19]Seguimiento CSF'!$A$129:$IV$132,'[19]Seguimiento CSF'!$A$134:$IV$135</definedName>
    <definedName name="Cwvu.Formato._.Total.">'[19]Seguimiento CSF'!#REF!,'[19]Seguimiento CSF'!#REF!,'[19]Seguimiento CSF'!#REF!</definedName>
    <definedName name="d">'[20]Dolares ingresos'!$C$2:$U$48</definedName>
    <definedName name="DBALANCEFMI2">#REF!</definedName>
    <definedName name="DboREGISTRO_LEY_617">#REF!</definedName>
    <definedName name="DDD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ebajo98">#REF!</definedName>
    <definedName name="DEPAR_CA">[9]Hoja4!$B$3:$B$34</definedName>
    <definedName name="DEPAR_DEP">[9]Hoja4!$B$76:$B$108</definedName>
    <definedName name="DEPAR_MUN">[9]Hoja4!$B$39:$B$71</definedName>
    <definedName name="DEPTO">#REF!</definedName>
    <definedName name="DEPTO_2002">#REF!</definedName>
    <definedName name="DETALLE_DE_LA_COMPOSICION_DEL_PRESUPUESTO_DE_RENTAS_DE_LA_NACION">[10]proyecINGRESOS99!$A$1:$I$97</definedName>
    <definedName name="DETALLE1996">#REF!</definedName>
    <definedName name="DETALLE1997">#REF!</definedName>
    <definedName name="deuda">#REF!</definedName>
    <definedName name="DEUDA_FLOTANTE_1990_1998">#REF!</definedName>
    <definedName name="DIFERCOLUM00">#REF!</definedName>
    <definedName name="DIFERCOLUM01">#REF!</definedName>
    <definedName name="DIFERCOLUM02">#REF!</definedName>
    <definedName name="DIFERCOLUM99">#REF!</definedName>
    <definedName name="dos">#REF!</definedName>
    <definedName name="DPTOS">#REF!</definedName>
    <definedName name="ECOPETROLCRECIM">#REF!</definedName>
    <definedName name="ECOPETROLPESOS">#REF!</definedName>
    <definedName name="ECOPETROLPIB">#REF!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GRAFICOS1">#REF!</definedName>
    <definedName name="EGRAFICOS2">#REF!</definedName>
    <definedName name="EGRAFICOS3">#REF!</definedName>
    <definedName name="ejcprp">[11]GASTOS!#REF!</definedName>
    <definedName name="eje">[11]GASTOS!#REF!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mppln">#REF!</definedName>
    <definedName name="encima98">#REF!</definedName>
    <definedName name="ENEROP">#REF!</definedName>
    <definedName name="ENERORN">#REF!</definedName>
    <definedName name="ENERORP">#REF!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timaciones">#REF!</definedName>
    <definedName name="Excel_BuiltIn__FilterDatabase_3">#REF!</definedName>
    <definedName name="FEBRERON">[21]VIGN!#REF!</definedName>
    <definedName name="FEBREROP">#REF!</definedName>
    <definedName name="FEBRERORN">#REF!</definedName>
    <definedName name="FEBRERORP">#REF!</definedName>
    <definedName name="ffff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NCCRECIM">#REF!</definedName>
    <definedName name="FNCPESOS">#REF!</definedName>
    <definedName name="FNCPIB">#REF!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Z_00">'[14]94-03 Mil Corr '!#REF!</definedName>
    <definedName name="FORZ_01_RESERVA">'[14]94-03 Mil Corr '!#REF!</definedName>
    <definedName name="FORZ_94">'[14]94-03 Mil Corr '!#REF!</definedName>
    <definedName name="FORZ_95">'[14]94-03 Mil Corr '!#REF!</definedName>
    <definedName name="FORZ_96">'[14]94-03 Mil Corr '!#REF!</definedName>
    <definedName name="FORZ_97">'[14]94-03 Mil Corr '!#REF!</definedName>
    <definedName name="FORZ_98">'[14]94-03 Mil Corr '!#REF!</definedName>
    <definedName name="FORZ_99">'[14]94-03 Mil Corr '!#REF!</definedName>
    <definedName name="FORZ_PG_02">'[14]94-03 Mil Corr '!#REF!</definedName>
    <definedName name="fun">[11]GASTOS!#REF!</definedName>
    <definedName name="futnac">[11]GASTOS!#REF!</definedName>
    <definedName name="futprp">[11]GASTOS!#REF!</definedName>
    <definedName name="GASOLINA_REGULAR">'[22]MODELO DE GASOLINA'!$A$8:$P$25</definedName>
    <definedName name="gasrep">#REF!</definedName>
    <definedName name="Gastos">#REF!</definedName>
    <definedName name="GASTOS_FUNCIONAMIENTO">#REF!</definedName>
    <definedName name="Gastos_generales">#REF!</definedName>
    <definedName name="GastosDeAsamblea">#REF!</definedName>
    <definedName name="GOBIERNOCRECIM">#REF!</definedName>
    <definedName name="GOBIERNOPESOS">#REF!</definedName>
    <definedName name="GOBIERNOPIB">#REF!</definedName>
  </definedNames>
  <calcPr calcId="191029"/>
  <extLst>
    <ext uri="GoogleSheetsCustomDataVersion2">
      <go:sheetsCustomData xmlns:go="http://customooxmlschemas.google.com/" r:id="rId28" roundtripDataChecksum="iZ9NRwjiQa0PVFVeMkD7CfXDLsev2BDCtiDs2ZbnZXA="/>
    </ext>
  </extLst>
</workbook>
</file>

<file path=xl/calcChain.xml><?xml version="1.0" encoding="utf-8"?>
<calcChain xmlns="http://schemas.openxmlformats.org/spreadsheetml/2006/main">
  <c r="H42" i="2" l="1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41" i="2"/>
  <c r="F152" i="2"/>
  <c r="J151" i="2"/>
  <c r="I151" i="2"/>
  <c r="H151" i="2"/>
  <c r="G151" i="2"/>
  <c r="F151" i="2"/>
  <c r="E151" i="2"/>
  <c r="F149" i="2"/>
  <c r="F148" i="2"/>
  <c r="F147" i="2"/>
  <c r="E146" i="2"/>
  <c r="F146" i="2" s="1"/>
  <c r="F145" i="2"/>
  <c r="J144" i="2"/>
  <c r="J133" i="2" s="1"/>
  <c r="I144" i="2"/>
  <c r="I133" i="2" s="1"/>
  <c r="H144" i="2"/>
  <c r="H133" i="2" s="1"/>
  <c r="G144" i="2"/>
  <c r="G133" i="2" s="1"/>
  <c r="E144" i="2"/>
  <c r="F143" i="2"/>
  <c r="F142" i="2"/>
  <c r="F141" i="2"/>
  <c r="J140" i="2"/>
  <c r="I140" i="2"/>
  <c r="H140" i="2"/>
  <c r="G140" i="2"/>
  <c r="E140" i="2"/>
  <c r="J134" i="2"/>
  <c r="I134" i="2"/>
  <c r="H134" i="2"/>
  <c r="G134" i="2"/>
  <c r="F134" i="2"/>
  <c r="E134" i="2"/>
  <c r="J131" i="2"/>
  <c r="I131" i="2"/>
  <c r="H131" i="2"/>
  <c r="G131" i="2"/>
  <c r="F131" i="2"/>
  <c r="E131" i="2"/>
  <c r="E117" i="2" s="1"/>
  <c r="F130" i="2"/>
  <c r="F129" i="2" s="1"/>
  <c r="J129" i="2"/>
  <c r="I129" i="2"/>
  <c r="H129" i="2"/>
  <c r="G129" i="2"/>
  <c r="E129" i="2"/>
  <c r="J124" i="2"/>
  <c r="I124" i="2"/>
  <c r="H124" i="2"/>
  <c r="G124" i="2"/>
  <c r="F124" i="2"/>
  <c r="E124" i="2"/>
  <c r="F119" i="2"/>
  <c r="F118" i="2" s="1"/>
  <c r="J118" i="2"/>
  <c r="I118" i="2"/>
  <c r="H118" i="2"/>
  <c r="G118" i="2"/>
  <c r="E118" i="2"/>
  <c r="E116" i="2"/>
  <c r="E113" i="2" s="1"/>
  <c r="F115" i="2"/>
  <c r="F114" i="2"/>
  <c r="J113" i="2"/>
  <c r="I113" i="2"/>
  <c r="H113" i="2"/>
  <c r="G113" i="2"/>
  <c r="F112" i="2"/>
  <c r="F111" i="2"/>
  <c r="J110" i="2"/>
  <c r="I110" i="2"/>
  <c r="H110" i="2"/>
  <c r="G110" i="2"/>
  <c r="F110" i="2"/>
  <c r="E110" i="2"/>
  <c r="J103" i="2"/>
  <c r="I103" i="2"/>
  <c r="H103" i="2"/>
  <c r="H102" i="2" s="1"/>
  <c r="G103" i="2"/>
  <c r="G102" i="2" s="1"/>
  <c r="F103" i="2"/>
  <c r="E103" i="2"/>
  <c r="F101" i="2"/>
  <c r="F100" i="2"/>
  <c r="F99" i="2"/>
  <c r="F98" i="2" s="1"/>
  <c r="J98" i="2"/>
  <c r="I98" i="2"/>
  <c r="H98" i="2"/>
  <c r="G98" i="2"/>
  <c r="E98" i="2"/>
  <c r="F97" i="2"/>
  <c r="F96" i="2"/>
  <c r="F95" i="2"/>
  <c r="F94" i="2" s="1"/>
  <c r="J94" i="2"/>
  <c r="I94" i="2"/>
  <c r="H94" i="2"/>
  <c r="G94" i="2"/>
  <c r="E94" i="2"/>
  <c r="J92" i="2"/>
  <c r="I92" i="2"/>
  <c r="H92" i="2"/>
  <c r="G92" i="2"/>
  <c r="F92" i="2"/>
  <c r="E92" i="2"/>
  <c r="F84" i="2"/>
  <c r="F83" i="2" s="1"/>
  <c r="J83" i="2"/>
  <c r="I83" i="2"/>
  <c r="H83" i="2"/>
  <c r="G83" i="2"/>
  <c r="E83" i="2"/>
  <c r="E81" i="2"/>
  <c r="E72" i="2" s="1"/>
  <c r="F80" i="2"/>
  <c r="F79" i="2"/>
  <c r="F78" i="2"/>
  <c r="F77" i="2"/>
  <c r="F76" i="2"/>
  <c r="F75" i="2"/>
  <c r="F74" i="2"/>
  <c r="F73" i="2"/>
  <c r="I72" i="2"/>
  <c r="H72" i="2"/>
  <c r="G72" i="2"/>
  <c r="F70" i="2"/>
  <c r="F69" i="2" s="1"/>
  <c r="E69" i="2"/>
  <c r="G68" i="2"/>
  <c r="G61" i="2" s="1"/>
  <c r="F67" i="2"/>
  <c r="F61" i="2" s="1"/>
  <c r="G66" i="2"/>
  <c r="G65" i="2"/>
  <c r="G64" i="2"/>
  <c r="F62" i="2"/>
  <c r="J61" i="2"/>
  <c r="I61" i="2"/>
  <c r="H61" i="2"/>
  <c r="E61" i="2"/>
  <c r="E40" i="2"/>
  <c r="E39" i="2" s="1"/>
  <c r="J39" i="2"/>
  <c r="I39" i="2"/>
  <c r="G39" i="2"/>
  <c r="F39" i="2"/>
  <c r="F38" i="2"/>
  <c r="E37" i="2"/>
  <c r="E33" i="2" s="1"/>
  <c r="I36" i="2"/>
  <c r="I33" i="2" s="1"/>
  <c r="F35" i="2"/>
  <c r="G33" i="2"/>
  <c r="F31" i="2"/>
  <c r="F30" i="2"/>
  <c r="E30" i="2"/>
  <c r="F29" i="2"/>
  <c r="F28" i="2"/>
  <c r="F27" i="2"/>
  <c r="F26" i="2"/>
  <c r="E25" i="2"/>
  <c r="I21" i="2"/>
  <c r="I5" i="2" s="1"/>
  <c r="F21" i="2"/>
  <c r="E21" i="2"/>
  <c r="F15" i="2"/>
  <c r="E15" i="2"/>
  <c r="E14" i="2"/>
  <c r="E13" i="2"/>
  <c r="E12" i="2"/>
  <c r="F11" i="2"/>
  <c r="F10" i="2"/>
  <c r="E9" i="2"/>
  <c r="E8" i="2"/>
  <c r="F7" i="2"/>
  <c r="J5" i="2"/>
  <c r="H5" i="2"/>
  <c r="G5" i="2"/>
  <c r="F72" i="2" l="1"/>
  <c r="F33" i="2"/>
  <c r="F6" i="2"/>
  <c r="I102" i="2"/>
  <c r="G82" i="2"/>
  <c r="E6" i="2"/>
  <c r="E5" i="2" s="1"/>
  <c r="H82" i="2"/>
  <c r="I82" i="2"/>
  <c r="J82" i="2"/>
  <c r="J81" i="2"/>
  <c r="J72" i="2" s="1"/>
  <c r="F144" i="2"/>
  <c r="E82" i="2"/>
  <c r="G117" i="2"/>
  <c r="G69" i="2" s="1"/>
  <c r="G32" i="2" s="1"/>
  <c r="I117" i="2"/>
  <c r="I69" i="2" s="1"/>
  <c r="I4" i="2" s="1"/>
  <c r="F140" i="2"/>
  <c r="F133" i="2" s="1"/>
  <c r="F117" i="2"/>
  <c r="E133" i="2"/>
  <c r="H117" i="2"/>
  <c r="H69" i="2" s="1"/>
  <c r="J117" i="2"/>
  <c r="J102" i="2"/>
  <c r="E32" i="2"/>
  <c r="F25" i="2"/>
  <c r="H39" i="2"/>
  <c r="E102" i="2"/>
  <c r="F82" i="2"/>
  <c r="F116" i="2"/>
  <c r="F113" i="2" s="1"/>
  <c r="F32" i="2" l="1"/>
  <c r="E4" i="2"/>
  <c r="F5" i="2"/>
  <c r="J69" i="2"/>
  <c r="H32" i="2"/>
  <c r="F102" i="2"/>
  <c r="F4" i="2"/>
  <c r="I32" i="2"/>
  <c r="H4" i="2"/>
  <c r="G4" i="2"/>
  <c r="J4" i="2" l="1"/>
  <c r="J32" i="2"/>
</calcChain>
</file>

<file path=xl/sharedStrings.xml><?xml version="1.0" encoding="utf-8"?>
<sst xmlns="http://schemas.openxmlformats.org/spreadsheetml/2006/main" count="419" uniqueCount="332">
  <si>
    <t>Dependencias</t>
  </si>
  <si>
    <t>Despacho Gobernador</t>
  </si>
  <si>
    <t>Dirección Administrativa de Cultura</t>
  </si>
  <si>
    <t>Dirección Administrativa de Gestión del Riesgo</t>
  </si>
  <si>
    <t>Dirección Administrativa de Turismo</t>
  </si>
  <si>
    <t>IDSN</t>
  </si>
  <si>
    <t>Junin Barbacoas</t>
  </si>
  <si>
    <t>Oficina de Asuntos Fronterizos</t>
  </si>
  <si>
    <t>Oficina de Cooperación Internacional</t>
  </si>
  <si>
    <t>Oficina de Prensa y Comunicaciones</t>
  </si>
  <si>
    <t>Oficina SSAN</t>
  </si>
  <si>
    <t>Secretaría de Agricultura y Desarrollo Rural</t>
  </si>
  <si>
    <t>Secretaría de Educación</t>
  </si>
  <si>
    <t xml:space="preserve">Secretaría de Educación - Programa Educacion Superior </t>
  </si>
  <si>
    <t>Secretaría de Equidad de Género e Inclusión Social</t>
  </si>
  <si>
    <t>Secretaría de Gobierno</t>
  </si>
  <si>
    <t>Secretaría de Gobierno - Subsecretaría de Desarrollo Comunitario</t>
  </si>
  <si>
    <t>Secretaría de Gobierno - Subsecretaría de Gestión Pública</t>
  </si>
  <si>
    <t>Secretaría de Hacienda</t>
  </si>
  <si>
    <t>Secretaría de Hacienda - Subsecretaría de Tránsito y Transporte</t>
  </si>
  <si>
    <t>Secretaría de Infraestructura</t>
  </si>
  <si>
    <t>Secretaría de Infraestructura - Social</t>
  </si>
  <si>
    <t>Secretaría de Infraestructura - Vivienda</t>
  </si>
  <si>
    <t>Secretaría de Medio Ambiente y Desarrollo Sostenible</t>
  </si>
  <si>
    <t>Secretaría de Planeación</t>
  </si>
  <si>
    <t>Secretaría de Planeación -PDA</t>
  </si>
  <si>
    <t>Secretaría de Recreación y Deportes</t>
  </si>
  <si>
    <t>Secretaría General</t>
  </si>
  <si>
    <t>Secretaría Tic</t>
  </si>
  <si>
    <t>Secretaría Tic,-  Innovación y Gobierno Abierto</t>
  </si>
  <si>
    <t>PLAN DE DESARROLLO "NARIÑO, REGIÓN PAIS PARA EL MUNDO 2024-2027"
PLAN OPERATIVO ANUAL DE INVERSIONES POAI 2026</t>
  </si>
  <si>
    <t>PLAN OPERATIVO ANUAL DE INVERSIONES (POAI) VIGENCIA 2026</t>
  </si>
  <si>
    <t>Transformación Estratégica / Estrategía / Proyecto</t>
  </si>
  <si>
    <t>ID</t>
  </si>
  <si>
    <t>VALOR</t>
  </si>
  <si>
    <t>RECURSOS PROPIOS</t>
  </si>
  <si>
    <t>S.G.P.</t>
  </si>
  <si>
    <t>RECURSOS IDSN</t>
  </si>
  <si>
    <t>RECURSOS DE LA NACIÓN</t>
  </si>
  <si>
    <t>COFINANCIACIÓN</t>
  </si>
  <si>
    <t>TOTAL</t>
  </si>
  <si>
    <t>DERECHOS HUMANOS, CULTURA DE PAZ Y ALIANZAS PARA LA VIDA</t>
  </si>
  <si>
    <t>1.1</t>
  </si>
  <si>
    <t xml:space="preserve">GOBERNANZA PARA LA PAZ TERRITORIAL </t>
  </si>
  <si>
    <t>1.1.1</t>
  </si>
  <si>
    <t>Fortalecimiento del Campesinado como Sujeto de Derechos para la Construcción de Territorios de Vida Digna, Paz y Organización Social en el Departamento de   Nariño</t>
  </si>
  <si>
    <t>1.1.2</t>
  </si>
  <si>
    <t>Fortalecimiento institucional para la gobernanza y trasformación de paz en las subregion de cordillera vigencia 2026 del departamento de  Nariño</t>
  </si>
  <si>
    <t>1.1.3</t>
  </si>
  <si>
    <t>Fortalecimiento institucional para la gobernanza y trasformación de paz en la subregion Pacifico vigencia 2026 del departamento de  Nariño</t>
  </si>
  <si>
    <t>1.1.4</t>
  </si>
  <si>
    <t>Fortalecimiento de la participación y la gobernanza de las comunidades étnicas, para el ejercicio de derechos, el liderazgo y la construcción de paz territorial para la vigencia 2026 en el Departamento de Nariño</t>
  </si>
  <si>
    <t>1.1.5</t>
  </si>
  <si>
    <t>Fortalecimiento de organizaciones sociales y comunales para la gobernanza y la paz para la vigencia 2026 en el Departamento de Nariño</t>
  </si>
  <si>
    <t>1.1.6</t>
  </si>
  <si>
    <t>Fortalecimiento de las estrategias de prevención de afectaciones a la convivencia en vigencia 2026 del departamento de Nariño</t>
  </si>
  <si>
    <t>1.1.7</t>
  </si>
  <si>
    <t>Fortalecimiento de las capacidades de las instituciones encargadas de la provisión de justicia para la vigencia 2026 en el departamento de  Nariño</t>
  </si>
  <si>
    <t>1.1.8</t>
  </si>
  <si>
    <t>Contribución al mejoramiento del servicio penitenciario y carcelario en el marco de los Derechos Humanos vigencia 2026 en el departamento de  Nariño</t>
  </si>
  <si>
    <t>1.1.9</t>
  </si>
  <si>
    <t>Apoyo a la participación ciudadana en los procesos electorales en la vigencia 2026  del departamento de  Nariño</t>
  </si>
  <si>
    <t>1.1.10</t>
  </si>
  <si>
    <t>Administración de recursos destinados a mejorar la seguridad y la convivencia ciudadana, Fondos de Seguridad Territorial FONSET en  Nariño</t>
  </si>
  <si>
    <t>1.1.11</t>
  </si>
  <si>
    <t>Contribución en el desarrollo de acciones de Paz y Postconflicto vigencia 2026 en el departamento de  Nariño</t>
  </si>
  <si>
    <t>1.1.12</t>
  </si>
  <si>
    <t>Apoyo  a los Derechos Humanos, DDHH y Fortalecimiento del Tejido Social para la Paz en  Nariño</t>
  </si>
  <si>
    <t>1.1.13</t>
  </si>
  <si>
    <t>Fortalecimiento de las víctimas en la paz territorial, vigencia 2026, en el Deparatamento de Nariño</t>
  </si>
  <si>
    <t>1.1.14</t>
  </si>
  <si>
    <t>Fortalecimiento institucional en seguridad humana, convivencia y DDHH en el Departamento de Nariño</t>
  </si>
  <si>
    <t>1.2</t>
  </si>
  <si>
    <t xml:space="preserve">CUNA - CULTURA Y SABERES PARA LA VIDA Y LA PAZ </t>
  </si>
  <si>
    <t>1.2.1</t>
  </si>
  <si>
    <t>Fortalecimiento del sector artístico y cultural vigencia 2026 del Departamento de  Nariño</t>
  </si>
  <si>
    <t>1.2.2</t>
  </si>
  <si>
    <t>Protección y preservación de las prácticas y saberes culturales vigencia 2026 en el Departamento de   Nariño</t>
  </si>
  <si>
    <t>1.2.3</t>
  </si>
  <si>
    <t>Conservación , salvaguardia y promoción del Patrimonio Cultura vigencia 2026 del departamento de  Nariño</t>
  </si>
  <si>
    <t>1.3</t>
  </si>
  <si>
    <t xml:space="preserve">RECREACIÓN Y DEPORTE: MOTOR DE LA CONVIVENCIA PACÍFICA </t>
  </si>
  <si>
    <t>1.3.1</t>
  </si>
  <si>
    <t>Construcción ,adecuación, mejoramiento y dotación de escenarios deportivos y recreativos para la vigencia 2026 en el departamento de Nariño (DP)</t>
  </si>
  <si>
    <t>1.3.2</t>
  </si>
  <si>
    <t>Apoyo a los entes deportivos y recreativos municipales en el fortalecimiento de los programas en deporte formativo y juegos Intercolegiados mediante los recursos de impuesto al Tabaco de la vigencia 2026 en el departamento de Nariño</t>
  </si>
  <si>
    <t>1.3.3</t>
  </si>
  <si>
    <t>Fortalecimiento del programa deporte para la construcción de la Paz territorial, vinculando a todos los sectores del ecosistema deportivo y recreativo para la vigencia 2026 en el departamento de Nariño</t>
  </si>
  <si>
    <t>1.3.4</t>
  </si>
  <si>
    <t>Fortalecimiento del deporte para el desarrollo deportivo y competitivo con recursos de tasa pro deporte para la vigencia 2026 en el departamento de Nariño</t>
  </si>
  <si>
    <t>1.4</t>
  </si>
  <si>
    <t>MOVILIDAD SEGURA Y ALTERNATIVA</t>
  </si>
  <si>
    <t>1.4.1</t>
  </si>
  <si>
    <t>Fortalecimiento de la Seguridad Vial y la Movilidad Sostenible, vigencia fiscal 2026, en el departamento de  Nariño</t>
  </si>
  <si>
    <t xml:space="preserve">INCLUSIÓN SOCIAL Y ACCESO A DERECHOS </t>
  </si>
  <si>
    <t>2.1</t>
  </si>
  <si>
    <t xml:space="preserve">EDUCACIÓN PARA LA TRANSFORMACIÓN </t>
  </si>
  <si>
    <t>2.1.1</t>
  </si>
  <si>
    <t>Ampliación de la cobertura, mejoramiento de la retención estudiantil, la calidad y lapertinencia de la educación superior para la vigencia 2026 en el departamento de Nariño</t>
  </si>
  <si>
    <t>2.1.2</t>
  </si>
  <si>
    <t>Fortalecimiento administrativo y operativo del sector educativo vigencia 2026 en el Departamento de Nariño</t>
  </si>
  <si>
    <t>2.1.3</t>
  </si>
  <si>
    <t>Implementación del programa de alimentación escolar PAE en los municipios no certificados en educación, vigencia 2026, Departamento de Nariño</t>
  </si>
  <si>
    <t>2.1.4</t>
  </si>
  <si>
    <t>Mejoramiento de la calidad y cobertura en la prestación del servicio educativo en los 61 municipios no certificados para la vigencia 2026, Departamento de Nariño</t>
  </si>
  <si>
    <t>2.1.5</t>
  </si>
  <si>
    <t>Construcción mejoramiento, adecuación de infraestructura educativa y dotación de ambientes de aprendizaje, en los establecimientoseducativos de los municipios no certificados del Departamento de Nariño (DP)</t>
  </si>
  <si>
    <t>2.2</t>
  </si>
  <si>
    <t xml:space="preserve">SALUD PARA EL BUEN VIVIR </t>
  </si>
  <si>
    <t>2.2.1</t>
  </si>
  <si>
    <t>Mejoramiento de la política sanitaria en el departamento de Nariño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</si>
  <si>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</si>
  <si>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</si>
  <si>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</si>
  <si>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</si>
  <si>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</si>
  <si>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</si>
  <si>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</si>
  <si>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</si>
  <si>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</si>
  <si>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</si>
  <si>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</si>
  <si>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</si>
  <si>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</si>
  <si>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</si>
  <si>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</si>
  <si>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</si>
  <si>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</si>
  <si>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</si>
  <si>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</si>
  <si>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</si>
  <si>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2.3</t>
  </si>
  <si>
    <t>AGUA Y SANEAMIENTO PARA EL BUEN VIVIR</t>
  </si>
  <si>
    <t>2.3.1</t>
  </si>
  <si>
    <t>Mejoramiento del suministro de agua potable y saneamiento básico para la vigencia 2026 en el departamento de Nariño</t>
  </si>
  <si>
    <t>2.3.2</t>
  </si>
  <si>
    <t>Inversiones para estudios y diseños construcción y mejoramiento de infraestructura en el sector agua potable y saneamiento básico Vigencia 2026 en el Departamento de Nariño</t>
  </si>
  <si>
    <t>2.3.4</t>
  </si>
  <si>
    <t>Fortalecimiento de los instrumentos de Planeación Ambiental en el sector Agua Potable y saneamiento básico para vigencia 2026 para los Municipios del Departamento de Nariño</t>
  </si>
  <si>
    <t>2.3.6</t>
  </si>
  <si>
    <t>Implementación y seguimiento del plan de Aseguramiento y Desarrollo Institucional en la prestación de los servicios de agua potable ysaneamiento básico para la vigencia 2026 en el departamento de Nariño</t>
  </si>
  <si>
    <t>2.3.3</t>
  </si>
  <si>
    <t>Inversiones en Gestión del riesgo y atención de emergencias en el sector de agua potable y saneamiento básico para la vigencia 2026 en el departamento de Nariño</t>
  </si>
  <si>
    <t>2.3.5</t>
  </si>
  <si>
    <t>Conformación mecanismo de evaluación y Viabilización de proyectos, del sector Agua potable y Saneamiento básico en el marco del Plandepartamental para el manejo empresaria de los servicios de agua potable y saneamiento básico vigencia 2026 PDA Nariño</t>
  </si>
  <si>
    <t>2.3.7</t>
  </si>
  <si>
    <t>Inversiones de Gestión social en el sector de agua potable y saneamiento básico para la vigencia 2026 para los municipios del Departamento de Nariño</t>
  </si>
  <si>
    <t>2.4</t>
  </si>
  <si>
    <t xml:space="preserve">VIVIENDA DIGNA </t>
  </si>
  <si>
    <t>2.4.1</t>
  </si>
  <si>
    <t>Construcción adquisición y/o mejoramiento de vivienda de interés social y prioritario para familias vulnerables en el Departamentode Nariño Nariño</t>
  </si>
  <si>
    <t>2.4.2</t>
  </si>
  <si>
    <t>Mejoramiento adecuacón, construcción, estudios y diseños para parques urbanos de acceso público para el bienestar social de la población nariñense. Nariño</t>
  </si>
  <si>
    <t>2.5</t>
  </si>
  <si>
    <t xml:space="preserve">DESARROLLO, EQUIDAD E INCLUSIÓN SOCIAL PARA EL CIERRE DE BRECHAS </t>
  </si>
  <si>
    <t>2.5.1</t>
  </si>
  <si>
    <t>Compromiso con la protección de derechos y el fortalecimiento de oportunidades para las Mujeres Vigencia 2026 en el Departamento de Nariño</t>
  </si>
  <si>
    <t>2.5.2</t>
  </si>
  <si>
    <t>Compromiso con la protección de derechos y el fortalecimiento de oportunidades para la población LGBTIQ+ OSIEGD vigencia 2026 en el Departamento de Nariño</t>
  </si>
  <si>
    <t>2.5.3</t>
  </si>
  <si>
    <t>Compromiso con los derechos de la primera infancia, infancia y adolescencia vigencia 2026 en el Departamento de Nariño</t>
  </si>
  <si>
    <t>2.5.4</t>
  </si>
  <si>
    <t>Compromiso con los derechos y oportunidades de las personas jòvenes en la vigencia 2026 en el Departamento de Nariño</t>
  </si>
  <si>
    <t>2.5.5</t>
  </si>
  <si>
    <t>Apoyo a derechos y oportunidades para las personas mayores en la vigencia 2026 en el Departamento de Nariño</t>
  </si>
  <si>
    <t>2.5.6</t>
  </si>
  <si>
    <t>Apoyo a los derechos y oportunidades para la población con discapacidad en la vigencia 2026 en el Departamento de Nariño</t>
  </si>
  <si>
    <t>2.5.7</t>
  </si>
  <si>
    <t>Apoyo a los derechos y oportunidades de la población Habitante de Calle en la vigencia 2026 en el Departamento de Nariño</t>
  </si>
  <si>
    <t>2.5.8</t>
  </si>
  <si>
    <t>Fortalecimiento Institucional y comunicaciones para la memoria y la paz vigencia 2026 en el Departamento de Nariño</t>
  </si>
  <si>
    <t>2.5.9</t>
  </si>
  <si>
    <t>Desarrollo territorial y construcción de paz en las subregiones del Telembí y Pacífico Sur en el Departamento de  Nariño</t>
  </si>
  <si>
    <t xml:space="preserve">SOBERANIA ALIMENTARIA, PRODUCTIVA Y COMPETITIVIDAD </t>
  </si>
  <si>
    <t>3.1</t>
  </si>
  <si>
    <t xml:space="preserve">EL CAMPO FLORECE </t>
  </si>
  <si>
    <t>3.1.1</t>
  </si>
  <si>
    <t>Fortalecimiento de las capacidades de Soberanía y Seguridad Alimentaria como garantía del Derecho Humano a la Alimentación  (DHANA) para la población del Departamento de  Nariño</t>
  </si>
  <si>
    <t>3.1.2</t>
  </si>
  <si>
    <t>Fortalecimiento de la asistencia técnica agropecuaria, agroindustrial, TIC enfocada a las necesidades del sector productivo del departamento de Nariño</t>
  </si>
  <si>
    <t>3.1.3</t>
  </si>
  <si>
    <t>Apoyo a la gestión en procesos de formalización de la propiedad privada rural a los pequeños productores y colectivos agropecuarios en el Departamento de  Nariño</t>
  </si>
  <si>
    <t>3.1.4</t>
  </si>
  <si>
    <t>Fortalecimiento de las plantas de beneficio animal y actividades que se desprenden de su ejercicio para la vigencia 2025, Departamento de  Nariño</t>
  </si>
  <si>
    <t>3.1.5</t>
  </si>
  <si>
    <t>Modernización de la infraestructura y la tecnología agropecuaria para mejorar la eficiencia productiva rural del departamento de Nariño</t>
  </si>
  <si>
    <t>3.1.6</t>
  </si>
  <si>
    <t>Fortalecimiento al acceso de crédito público agropecuario y rural y asistencia técnica a los productores agrícolas, pecuarios, pesqueros, silviculturales para la atención y mitigación frente a eventos de riesgos climáticos, fenómenos naturales y de mercado, para buenas prácticas productivas agrícolas en el departamento de Nariño</t>
  </si>
  <si>
    <t>3.1.7</t>
  </si>
  <si>
    <t>Fortalecimiento de la cadena de valor agropecuaria mediante la innovación, agroindustrialización y el acceso a mercados locales, nacionales e internacionales en el departamento de Nariño</t>
  </si>
  <si>
    <t>3.1.8</t>
  </si>
  <si>
    <t>Fortalecimiento de los sistemas de producción agrícola y pecuaria sostenibles y diversificación productiva en el departamento de Nariño</t>
  </si>
  <si>
    <t>3.2</t>
  </si>
  <si>
    <t>TURISMO PARA LA PAZ</t>
  </si>
  <si>
    <t>3.2.1</t>
  </si>
  <si>
    <t>Fortalecimiento del turismo para la vigencia 2026, desde la gestión turística en infraestructura, competitividad y promoción de los 5 mundospor descubrir, posicionándose como país región para el mundo al departamento de Nariño</t>
  </si>
  <si>
    <t xml:space="preserve">ECONOMÍA POPULAR, SOCIAL Y SOLIDARIA </t>
  </si>
  <si>
    <t>3.3.1</t>
  </si>
  <si>
    <t>Fortalecimiento a la competitividad y productividad vigencia 2026 en el Departamento de Nariño</t>
  </si>
  <si>
    <t>3.3.2</t>
  </si>
  <si>
    <t>Fortalecimiento al desarrollo de la economía popular a través de la inclusión financiera y crediticia vigencia 2026 en el Departamento de Nariño</t>
  </si>
  <si>
    <t>3.3.3</t>
  </si>
  <si>
    <t>Fortalecimiento al desarrollo de la Ciencia, Tecnología e INnovación (CTeI), para la transformación productiva, social, económica y ambiental vigencia 2026 del Departamento de  Nariño</t>
  </si>
  <si>
    <t>3.4</t>
  </si>
  <si>
    <t>MINERIA AMIGABLE, GAS Y ENERGIAS ALTERNATIVAS</t>
  </si>
  <si>
    <t>3.4.3</t>
  </si>
  <si>
    <t>Fortalecimiento al sector Energía para la vigencia 2026 del departamento de Nariño</t>
  </si>
  <si>
    <t>3.4.2</t>
  </si>
  <si>
    <t>Fortalecimiento al sector Minas para la vigencia 2026 en el departamento de Nariño</t>
  </si>
  <si>
    <t>3.4.1</t>
  </si>
  <si>
    <t>Fortalecimiento del sector de hidrocarburos para la vigencia 2026 en el Departamento de Nariño</t>
  </si>
  <si>
    <t xml:space="preserve">SOSTENIBILIDAD AMBIENTAL Y ORDENAMIENTO TERRITORIAL </t>
  </si>
  <si>
    <t>4.1</t>
  </si>
  <si>
    <t xml:space="preserve">BIODIVERSIDAD Y JUSTICIA AMBIENTAL </t>
  </si>
  <si>
    <t>4.1.1</t>
  </si>
  <si>
    <t>Implementación de la Política Pública de Protección y Bienestar Animal de  Nariño</t>
  </si>
  <si>
    <t>4.1.2</t>
  </si>
  <si>
    <t>Implementación de acciones para la conservación de la diversidad biocultural en los cinco mundos de Nariño</t>
  </si>
  <si>
    <t>4.1.3</t>
  </si>
  <si>
    <t>Fortalecimiento del Observatorio ambiental para la gestión del territorio Nariño</t>
  </si>
  <si>
    <t>4.1.4</t>
  </si>
  <si>
    <t>Implementación de acciones de conservación y restauración de ecosistemas estratégicos proveedores de servicios ambientales en los mundos: Chocó Biogeográfico, Andes Pacífico, Andino y Amazónico Nariño</t>
  </si>
  <si>
    <t>4.1.5</t>
  </si>
  <si>
    <t>Implementación de medidas para un desarrollo sostenible bajo en carbono y resiliente al clima en el Departamento de Nariño</t>
  </si>
  <si>
    <t>4.1.6</t>
  </si>
  <si>
    <t>Implementación Estrategias de educación orientadas a la formación de ciudadanos y ciudadanas sensibles de sus derechos y deberes ambientales en el departamento de Nariño</t>
  </si>
  <si>
    <t>4.2</t>
  </si>
  <si>
    <t xml:space="preserve">ORDENAMIENTO TERRITORIAL </t>
  </si>
  <si>
    <t>4.2.1</t>
  </si>
  <si>
    <t>Ordenamiento Territorial estratégico para el desarrollo regional vigencia 2026 del departamento de Nariño</t>
  </si>
  <si>
    <t>4.2.2</t>
  </si>
  <si>
    <t>Aportes para el fortalecimiento de la Región Administrativa y de Planificación del Pacífico - RAP PACÍFICO, a través de la integración en el departamento de Nariño</t>
  </si>
  <si>
    <t>4.3</t>
  </si>
  <si>
    <t xml:space="preserve">GESTIÓN INTEGRAL DE RIESGO DE DESASTRES </t>
  </si>
  <si>
    <t>4.3.1</t>
  </si>
  <si>
    <t>Fortalecimiento del conocimiento de la gestión del riesgo de desastres para mejorar la sostenibilidad ambiental y el ordenamiento territorial vigencia 2026 en el Departamento de Nariño</t>
  </si>
  <si>
    <t>4.3.3</t>
  </si>
  <si>
    <t>Implementación del componente de reducción del riesgo modificando o disminuyendo sus condiciones mediante medidas de mitigación y prevención vigencia 2026 en el Departamento de Nariño</t>
  </si>
  <si>
    <t>4.3.2</t>
  </si>
  <si>
    <t>Fortalecimiento de la capacidad de respuesta de la DAGRD Nariño ante situaciones de emergencia de origen natural, antrópico no intencional y biosanitario vigencia 2026 en el Departamento de Nariño</t>
  </si>
  <si>
    <t xml:space="preserve">INTEGRACIÓN REGIONAL Y DESARROLLO FRONTERIZO </t>
  </si>
  <si>
    <t>5.1</t>
  </si>
  <si>
    <t>INFRAESTRUCTURA PARA LA PAZ</t>
  </si>
  <si>
    <t>5.1.1</t>
  </si>
  <si>
    <t>Mantenimiento del corredor vial Junin - Barbacoas - Magüí Payan Vigencia 2026 - Municipio de Barbacoas del Departamento de Nariño</t>
  </si>
  <si>
    <t>5.1.2</t>
  </si>
  <si>
    <t>Estudios y Diseños, Mantenimiento, Mejoramiento, Rehabilitación, Atención de Emergencias y Puentes en la red vial en el Departamento de Nariño</t>
  </si>
  <si>
    <t>5.1.3</t>
  </si>
  <si>
    <t>Construcción Dragado de Profundización al Canal de Acceso al Puerto de Tumaco   Nariño</t>
  </si>
  <si>
    <t>5.1.4</t>
  </si>
  <si>
    <t>5.1.5</t>
  </si>
  <si>
    <t xml:space="preserve">Apoyo financiero a obras de infraestructura social en el departamento de Nariño </t>
  </si>
  <si>
    <t>5.2</t>
  </si>
  <si>
    <t xml:space="preserve">TECNOLOGIA DE INFORMACIÓN, COMUNICACIÓN PARA LA PAZ </t>
  </si>
  <si>
    <t>5.2.1</t>
  </si>
  <si>
    <t>Implementación Tecnológica que transforma los Ecosistemas de Innovación del Departamento Nariño</t>
  </si>
  <si>
    <t>5.2.2</t>
  </si>
  <si>
    <t>Fortalecimiento De Conectividad Digital en el Departamento de Nariño</t>
  </si>
  <si>
    <t>5.2.4</t>
  </si>
  <si>
    <t>Implementación Política Pública de Innovación Social para la vigencia 2026 en el Departamento de Nariño</t>
  </si>
  <si>
    <t>1557903 </t>
  </si>
  <si>
    <t>5.2.5</t>
  </si>
  <si>
    <t>Fortalecimiento Del laboratorio de Innovación Social y Digital en la vigencia 2026 en el Departamento de Nariño</t>
  </si>
  <si>
    <t>NARIÑO, REGIÓN PAÍS PARA EL MUNDO</t>
  </si>
  <si>
    <t>5.3.1</t>
  </si>
  <si>
    <t>Fortalecimiento a la gestión y articulación de la administración pública territorial con la estrategia de Desarrollo Económico, Asuntos Internacionales y Cooperación - vigencia 2026 en el Departamento de Nariño</t>
  </si>
  <si>
    <t>NARIÑO SIN FRONTERAS</t>
  </si>
  <si>
    <t>5.4.1</t>
  </si>
  <si>
    <t>Mejoramiento de la capacidad de gestión del desarrollo local en los municipios de la Zona de Integración Fronteriza Ecuador - Colombia "ZIFEC", para la vigencia 2026, en el</t>
  </si>
  <si>
    <t>GESTIÓN Y ADMINISTRACIÓN PÚBLICA PARA LAS TRANSFORMACIONES TERRITORIALES</t>
  </si>
  <si>
    <t>6.1</t>
  </si>
  <si>
    <t xml:space="preserve">MODERNIZACIÓN INSTITUCIONAL DE EFICIENCIA ADMINISTRATIVA </t>
  </si>
  <si>
    <t>6.1.5</t>
  </si>
  <si>
    <t>Fortalecimiento Fortalecimiento del sistema de Gestión de Seguridad y Salud en el Trabajo SG-SST de la Gobernación de Nariño</t>
  </si>
  <si>
    <t>6.1.4</t>
  </si>
  <si>
    <t>Fortalecimiento de política de servicio al ciudadano, en el marco de MIPG para la vigencia 2026 de la Gobernación de Nariño</t>
  </si>
  <si>
    <t>6.1.3</t>
  </si>
  <si>
    <t>Implementación de la política de gestión documental de la Gobernación de Nariño</t>
  </si>
  <si>
    <t>6.1.2</t>
  </si>
  <si>
    <t>Fortalecimiento del programa de seguimiento y actualización de los cálculos actuariales del pasivo pensional de la Gobernación de Nariño para la vigencia 2026 Nariño</t>
  </si>
  <si>
    <t>6.1.1</t>
  </si>
  <si>
    <t>Fortalecimiento del plan anual de bienestar social institucional, capacitación, estímulos e incentivos de la Gobernación de Nariño</t>
  </si>
  <si>
    <t>6.2</t>
  </si>
  <si>
    <t>FINANZAS SANAS</t>
  </si>
  <si>
    <t>6.2.4</t>
  </si>
  <si>
    <t>Mejoramiento del sistema de administración y control de los impuestos vehicular y de registro del departamento de  Nariño</t>
  </si>
  <si>
    <t>6.2.3</t>
  </si>
  <si>
    <t>Fortalecimiento de la vigilancia y control a los establecimientos comerciales para fortalecer la lucha contra  el contrabando y la adulteración en el departamento de  Nariño</t>
  </si>
  <si>
    <t>6.2.2</t>
  </si>
  <si>
    <t>Fortalecimiento de los procesos y procedimientos de depuración contable y sostenibilidad financiera de la gobernación de  Nariño</t>
  </si>
  <si>
    <t>6.3</t>
  </si>
  <si>
    <t>PLANEACIÓN INSTITUCIONAL Y GESTIÓN PÚBLICA</t>
  </si>
  <si>
    <t>6.3.1</t>
  </si>
  <si>
    <t>Asistencia Para el Fortalecimiento Técnico y Territorial Vigencia 2026 del departamento de Nariño</t>
  </si>
  <si>
    <t>6.3.2</t>
  </si>
  <si>
    <t>Fortalecimiento de los procesos del banco de programas y proyectos de inversión para la vigencia fiscal 2026 en el departamento de Nariño</t>
  </si>
  <si>
    <t>6.3.3</t>
  </si>
  <si>
    <t>Fortalecimiento de la gestión integral de proyectos de inversión pública vigencia 2026 en el departamento de Nariño</t>
  </si>
  <si>
    <t>6.3.4</t>
  </si>
  <si>
    <t>Implementación del modelo integrado de planeación y gestión en la vigencia fiscal 2026 en el Departamento de Nariño</t>
  </si>
  <si>
    <t>6.3.5</t>
  </si>
  <si>
    <t>Fortalecimiento al Consejo Territorial de Planeación vigencia 2026 del Departamento de Nariño</t>
  </si>
  <si>
    <t>6.4</t>
  </si>
  <si>
    <t xml:space="preserve">CAMINANDO LA PALABRA: COMUNICACIÓN INCLUSIVA, LIBRE Y DEMOCRATICA  </t>
  </si>
  <si>
    <t>6.4.1</t>
  </si>
  <si>
    <t>Implementación de la Estrategia de Comunicación Pública Vigencia 2026 de la Gobernación de Nariño</t>
  </si>
  <si>
    <t>Distribución y giro de recursos de cofinanciación del régimen subsidiado a los entes municipales del departamento de  Nariño</t>
  </si>
  <si>
    <t>Fortalecimiento de la Coordinación intersectorial/transectorial para mejoramiento de la Gestion de la Salud Publica en el Departamento de   Nariño</t>
  </si>
  <si>
    <t>Fortalecimiento de la Estrategia de Atencion Primaria en Salud -APS- en el Departamento de   Nariño</t>
  </si>
  <si>
    <t>Fortalecimiento de la estrategia de gestión integrada para reducir la morbilidad y mortalidad asociadas a enfermedades endemoepidémicas -ETV en la población a riesgo del departamento de  Nariño</t>
  </si>
  <si>
    <t>Fortalecimiento de la Gestión de medicamentos e insumos para la salud publica del Departamento de  Nariño</t>
  </si>
  <si>
    <t>Fortalecimiento de la gestión operativa de las ESE y de prestación de servicios de salud a la población objeto del departamento de  Nariño</t>
  </si>
  <si>
    <t>Fortalecimiento de la Participación social y comunitaria en la Gestion de la Salud Publica del departamento de   Nariño</t>
  </si>
  <si>
    <t>Fortalecimiento de la prestación de servicios del Laboratorio de Salud Pública de   Nariño</t>
  </si>
  <si>
    <t>Fortalecimiento De La Vigilancia Epidemiológica En Salud Pública En El Departamento De  Nariño</t>
  </si>
  <si>
    <t>Fortalecimiento del Desarrollo de capacidades para los actores de la gestión de la salud Publica del Departamento de  Nariño</t>
  </si>
  <si>
    <t>Fortalecimiento del proceso de Inspección, Vigilancia y Control (IVC) para la Gestión de la Salud Publica en el Departamento de   Nariño</t>
  </si>
  <si>
    <t>Fortalecimiento del Sistema de Gestión Documental en el Instituto Departamental de Salud de  Nariño</t>
  </si>
  <si>
    <t>Fortalecimiento del trabajo digno y decente para la gestión de la salud pública en el Departamento de  Nariño</t>
  </si>
  <si>
    <t>Fortalecimiento  Integral de la Salud Pública Territorial en el Departamento de  Nariño</t>
  </si>
  <si>
    <t>Fortalecimiento de  la  Planeación integral en salud en el Instituto Departamental de Salud de   Nariño</t>
  </si>
  <si>
    <t>Mantenimiento de los activos del Instituto Departamental de salud.de  Nariño</t>
  </si>
  <si>
    <t>Fortalecimiento del programa de reorganización de la red publica y la referencia y contrarreferencia de servicios de salud del departamento de   Nariño</t>
  </si>
  <si>
    <t>Implementación del Plan de Salud Publica de Intervenciones colectivas en el Departamento de   Nariño</t>
  </si>
  <si>
    <t>Mejoramiento de la Gestión del conocimiento en salud pública para el departamento de  Nariño</t>
  </si>
  <si>
    <t>Mejoramiento de la infraestructura fisica de las sedes de IDSN  Nariño</t>
  </si>
  <si>
    <t>Construcción  muelle saltadero para el arribo y salida de embarcaciones vereda San Luis Robles Distrito de Tumaco Departamento de  Nariño</t>
  </si>
  <si>
    <t>6.3.6</t>
  </si>
  <si>
    <t>Fortalecimiento de la capacidad institucional de seguimiento y cumplimiento de metas estratégicas asociadas al ejercicio de Gobierno Departamental en el Departamento de  Nariño</t>
  </si>
  <si>
    <t>BPIN</t>
  </si>
  <si>
    <t>Secretaría de Minas y energía</t>
  </si>
  <si>
    <t xml:space="preserve">Secretaría de  Paz, Convivencia y Seguridad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</si>
</sst>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 $]#,##0"/>
    <numFmt numFmtId="165" formatCode="[$ $]#,##0.0"/>
    <numFmt numFmtId="166" formatCode="#,##0.0"/>
    <numFmt numFmtId="167" formatCode="[$ $]#,##0.00"/>
  </numFmts>
  <fonts count="10" x14ac:knownFonts="1">
    <font>
      <sz val="10"/>
      <color rgb="FF000000"/>
      <name val="Calibri"/>
      <scheme val="minor"/>
    </font>
    <font>
      <sz val="10"/>
      <color rgb="FF000000"/>
      <name val="Calibri"/>
    </font>
    <font>
      <sz val="8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theme="1"/>
      <name val="Calibri"/>
    </font>
    <font>
      <sz val="8"/>
      <name val="Calibri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ADB9CA"/>
        <bgColor rgb="FFADB9CA"/>
      </patternFill>
    </fill>
    <fill>
      <patternFill patternType="solid">
        <fgColor rgb="FFB4C6E7"/>
        <bgColor rgb="FFB4C6E7"/>
      </patternFill>
    </fill>
    <fill>
      <patternFill patternType="solid">
        <fgColor rgb="FFC5C2C2"/>
        <bgColor rgb="FFC5C2C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5C2C2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3" fontId="4" fillId="2" borderId="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vertical="center" wrapText="1"/>
    </xf>
    <xf numFmtId="164" fontId="3" fillId="4" borderId="7" xfId="0" applyNumberFormat="1" applyFont="1" applyFill="1" applyBorder="1"/>
    <xf numFmtId="0" fontId="3" fillId="4" borderId="7" xfId="0" applyFont="1" applyFill="1" applyBorder="1"/>
    <xf numFmtId="0" fontId="2" fillId="4" borderId="7" xfId="0" applyFont="1" applyFill="1" applyBorder="1"/>
    <xf numFmtId="166" fontId="4" fillId="5" borderId="7" xfId="0" applyNumberFormat="1" applyFont="1" applyFill="1" applyBorder="1" applyAlignment="1">
      <alignment horizontal="center" vertical="center" wrapText="1"/>
    </xf>
    <xf numFmtId="3" fontId="4" fillId="5" borderId="7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center" wrapText="1"/>
    </xf>
    <xf numFmtId="164" fontId="4" fillId="5" borderId="7" xfId="0" applyNumberFormat="1" applyFont="1" applyFill="1" applyBorder="1" applyAlignment="1">
      <alignment vertical="center" wrapText="1"/>
    </xf>
    <xf numFmtId="4" fontId="4" fillId="5" borderId="7" xfId="0" applyNumberFormat="1" applyFont="1" applyFill="1" applyBorder="1" applyAlignment="1">
      <alignment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5" fillId="6" borderId="7" xfId="0" applyNumberFormat="1" applyFont="1" applyFill="1" applyBorder="1" applyAlignment="1">
      <alignment horizontal="left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vertical="center" wrapText="1"/>
    </xf>
    <xf numFmtId="164" fontId="5" fillId="6" borderId="7" xfId="0" applyNumberFormat="1" applyFont="1" applyFill="1" applyBorder="1" applyAlignment="1">
      <alignment vertical="center" wrapText="1"/>
    </xf>
    <xf numFmtId="3" fontId="5" fillId="0" borderId="7" xfId="0" applyNumberFormat="1" applyFont="1" applyBorder="1" applyAlignment="1">
      <alignment horizontal="left" vertical="center" wrapText="1"/>
    </xf>
    <xf numFmtId="1" fontId="2" fillId="0" borderId="7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6" borderId="7" xfId="0" applyNumberFormat="1" applyFont="1" applyFill="1" applyBorder="1" applyAlignment="1">
      <alignment vertical="center" wrapText="1"/>
    </xf>
    <xf numFmtId="1" fontId="4" fillId="5" borderId="7" xfId="0" applyNumberFormat="1" applyFont="1" applyFill="1" applyBorder="1" applyAlignment="1">
      <alignment vertical="center" wrapText="1"/>
    </xf>
    <xf numFmtId="4" fontId="4" fillId="5" borderId="7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center" vertical="center"/>
    </xf>
    <xf numFmtId="0" fontId="5" fillId="6" borderId="7" xfId="0" applyFont="1" applyFill="1" applyBorder="1" applyAlignment="1">
      <alignment vertical="center" wrapText="1"/>
    </xf>
    <xf numFmtId="0" fontId="1" fillId="0" borderId="0" xfId="0" applyFont="1"/>
    <xf numFmtId="1" fontId="4" fillId="0" borderId="7" xfId="0" applyNumberFormat="1" applyFont="1" applyBorder="1" applyAlignment="1">
      <alignment horizontal="center" vertical="center" wrapText="1"/>
    </xf>
    <xf numFmtId="1" fontId="3" fillId="4" borderId="7" xfId="0" applyNumberFormat="1" applyFont="1" applyFill="1" applyBorder="1"/>
    <xf numFmtId="0" fontId="5" fillId="7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0" fontId="6" fillId="0" borderId="0" xfId="0" applyFont="1"/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" fontId="1" fillId="0" borderId="0" xfId="0" applyNumberFormat="1" applyFont="1"/>
    <xf numFmtId="1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3" fontId="4" fillId="8" borderId="7" xfId="0" applyNumberFormat="1" applyFont="1" applyFill="1" applyBorder="1" applyAlignment="1">
      <alignment horizontal="left" vertical="center" wrapText="1"/>
    </xf>
    <xf numFmtId="1" fontId="4" fillId="8" borderId="7" xfId="0" applyNumberFormat="1" applyFont="1" applyFill="1" applyBorder="1" applyAlignment="1">
      <alignment vertical="center" wrapText="1"/>
    </xf>
    <xf numFmtId="3" fontId="4" fillId="9" borderId="7" xfId="0" applyNumberFormat="1" applyFont="1" applyFill="1" applyBorder="1" applyAlignment="1">
      <alignment horizontal="left" vertical="center" wrapText="1"/>
    </xf>
    <xf numFmtId="3" fontId="3" fillId="10" borderId="7" xfId="0" applyNumberFormat="1" applyFont="1" applyFill="1" applyBorder="1" applyAlignment="1">
      <alignment vertical="center" wrapText="1"/>
    </xf>
    <xf numFmtId="164" fontId="3" fillId="11" borderId="7" xfId="0" applyNumberFormat="1" applyFont="1" applyFill="1" applyBorder="1"/>
    <xf numFmtId="1" fontId="3" fillId="11" borderId="7" xfId="0" applyNumberFormat="1" applyFont="1" applyFill="1" applyBorder="1"/>
    <xf numFmtId="164" fontId="8" fillId="0" borderId="7" xfId="0" applyNumberFormat="1" applyFont="1" applyBorder="1" applyAlignment="1">
      <alignment vertical="center" wrapText="1"/>
    </xf>
    <xf numFmtId="164" fontId="8" fillId="6" borderId="7" xfId="0" applyNumberFormat="1" applyFont="1" applyFill="1" applyBorder="1" applyAlignment="1">
      <alignment vertical="center" wrapText="1"/>
    </xf>
    <xf numFmtId="164" fontId="9" fillId="6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customschemas.google.com/relationships/workbookmetadata" Target="metadata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rtorres\Configuraci&#243;n%20local\Archivos%20temporales%20de%20Internet\OLK3\Consejos%20comunales\Cifras%20soporte\Educaci&#243;n\COSTOS%20Y%20RECURSOS%20EDUCACION%20BASI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\Distribuciones\Conpes%202004\Consejos\Consejos%20comunales\Ejercicios%20Finales\Pr2201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REGI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UNCIONAM972000sh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s-jcasteblanco\Consejos%20Anticorrupci&#243;n\1_Elabora\Consejos%20Anticorrupci&#243;n\Doc%20Base\Adicionales\Transferencias_Sectores%20x%20Mpios%2094-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PREFCJ1\RESTO\SOCIAL\MODESTS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Hojas%20de%20parametrizaci&#243;n\HVPARAMETRIZACION%202012\HVPARAMETRIZACION_MARZO_2012\Gastos_inversion_marzo20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oec2000go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O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T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soreria%201997%20Cierre%20ene2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ejecuaasepaoctu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elo1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wnloads\POAI%202026%20FINAL%2029%2010%202025.xlsx" TargetMode="External"/><Relationship Id="rId1" Type="http://schemas.openxmlformats.org/officeDocument/2006/relationships/externalLinkPath" Target="file:///D:\Downloads\POAI%202026%20FINAL%2029%2010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OS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gob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4juli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gobie%20CHEQUE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PREFCJ1\CARBOCOL\MODCARB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PREFCJ1\CAFE\MODCAF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GDAL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Y FEC 2001"/>
      <sheetName val="COMPROMISOS Y PAGOS SGP 2002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>
        <row r="1">
          <cell r="A1" t="str">
            <v>DETALLE DE LA COMPOSICION DEL PRESUPUESTO DE RENTAS DE LA NACION</v>
          </cell>
          <cell r="L1" t="str">
            <v>DETALLE DE LA COMPOSICION DEL PRESUPUESTO DE RENTAS DE LA NACION</v>
          </cell>
        </row>
        <row r="3">
          <cell r="A3" t="str">
            <v>Millones de pesos</v>
          </cell>
          <cell r="L3" t="str">
            <v>Millones de pesos</v>
          </cell>
        </row>
        <row r="4">
          <cell r="P4" t="str">
            <v>1998</v>
          </cell>
          <cell r="R4" t="str">
            <v>1999</v>
          </cell>
        </row>
        <row r="5">
          <cell r="E5" t="str">
            <v>1998</v>
          </cell>
          <cell r="F5" t="str">
            <v>1999</v>
          </cell>
          <cell r="H5">
            <v>1998</v>
          </cell>
          <cell r="I5">
            <v>1999</v>
          </cell>
          <cell r="P5" t="str">
            <v>APROPIACION</v>
          </cell>
          <cell r="Q5" t="str">
            <v>REESTIMACION</v>
          </cell>
          <cell r="R5" t="str">
            <v>PROYECTO</v>
          </cell>
          <cell r="S5" t="str">
            <v>Variación</v>
          </cell>
          <cell r="T5" t="str">
            <v>Variación</v>
          </cell>
        </row>
        <row r="6">
          <cell r="E6" t="str">
            <v>APROPIACION</v>
          </cell>
          <cell r="F6" t="str">
            <v>PROYECTO</v>
          </cell>
          <cell r="G6" t="str">
            <v>Variación</v>
          </cell>
          <cell r="H6" t="str">
            <v>PARTICIPACION %</v>
          </cell>
          <cell r="O6" t="str">
            <v xml:space="preserve"> </v>
          </cell>
          <cell r="P6" t="str">
            <v>VIGENTE</v>
          </cell>
          <cell r="Q6" t="str">
            <v xml:space="preserve">BASE </v>
          </cell>
          <cell r="R6" t="str">
            <v>PRESUPUESTO</v>
          </cell>
          <cell r="S6" t="str">
            <v>%</v>
          </cell>
          <cell r="T6" t="str">
            <v>%</v>
          </cell>
        </row>
        <row r="7">
          <cell r="D7" t="str">
            <v xml:space="preserve"> </v>
          </cell>
          <cell r="E7" t="str">
            <v>VIGENTE</v>
          </cell>
          <cell r="F7" t="str">
            <v>PRESUPUESTO</v>
          </cell>
          <cell r="G7" t="str">
            <v>%</v>
          </cell>
          <cell r="P7" t="str">
            <v>(A)</v>
          </cell>
          <cell r="Q7" t="str">
            <v>(B)</v>
          </cell>
          <cell r="R7" t="str">
            <v>(C)</v>
          </cell>
          <cell r="S7" t="str">
            <v>(D)=(C/A)</v>
          </cell>
          <cell r="T7" t="str">
            <v>(E)=(C/B)</v>
          </cell>
        </row>
        <row r="8">
          <cell r="A8" t="str">
            <v>CONCEPTOS</v>
          </cell>
          <cell r="L8" t="str">
            <v>CONCEPTOS</v>
          </cell>
        </row>
        <row r="10">
          <cell r="A10" t="str">
            <v>I.</v>
          </cell>
          <cell r="B10" t="str">
            <v>INGRESOS DEL PRESUPUESTO NACIONAL</v>
          </cell>
          <cell r="E10">
            <v>34366401.332317002</v>
          </cell>
          <cell r="F10">
            <v>39798591.996973999</v>
          </cell>
          <cell r="G10">
            <v>15.806690412908452</v>
          </cell>
          <cell r="H10">
            <v>100</v>
          </cell>
          <cell r="I10">
            <v>100</v>
          </cell>
          <cell r="L10" t="str">
            <v>I.</v>
          </cell>
          <cell r="M10" t="str">
            <v>INGRESOS DEL PRESUPUESTO NACIONAL</v>
          </cell>
          <cell r="P10">
            <v>34366401.332317002</v>
          </cell>
          <cell r="Q10">
            <v>34716620.206469998</v>
          </cell>
          <cell r="R10">
            <v>39798591.996973999</v>
          </cell>
          <cell r="S10">
            <v>15.806690412908452</v>
          </cell>
          <cell r="T10">
            <v>14.638440494149529</v>
          </cell>
        </row>
        <row r="12">
          <cell r="A12" t="str">
            <v>1.</v>
          </cell>
          <cell r="B12" t="str">
            <v>INGRESOS CORRIENTES</v>
          </cell>
          <cell r="E12">
            <v>14973958.125847001</v>
          </cell>
          <cell r="F12">
            <v>17813984</v>
          </cell>
          <cell r="G12">
            <v>18.966433926716707</v>
          </cell>
          <cell r="H12">
            <v>43.571504566484812</v>
          </cell>
          <cell r="I12">
            <v>44.760337253525066</v>
          </cell>
          <cell r="L12" t="str">
            <v>1.</v>
          </cell>
          <cell r="M12" t="str">
            <v>INGRESOS CORRIENTES</v>
          </cell>
          <cell r="P12">
            <v>14973958.125847001</v>
          </cell>
          <cell r="Q12">
            <v>15324177</v>
          </cell>
          <cell r="R12">
            <v>17813984</v>
          </cell>
          <cell r="S12">
            <v>18.966433926716707</v>
          </cell>
          <cell r="T12">
            <v>16.24757401327328</v>
          </cell>
        </row>
        <row r="14">
          <cell r="B14" t="str">
            <v>1.1.  INGRESOS TRIBUTARIOS</v>
          </cell>
          <cell r="E14">
            <v>14609453</v>
          </cell>
          <cell r="F14">
            <v>17369627.000000462</v>
          </cell>
          <cell r="G14">
            <v>18.893068754870313</v>
          </cell>
          <cell r="H14">
            <v>42.510860705865539</v>
          </cell>
          <cell r="I14">
            <v>43.643822880269546</v>
          </cell>
          <cell r="M14" t="str">
            <v>1.1.  INGRESOS TRIBUTARIOS</v>
          </cell>
          <cell r="P14">
            <v>14609453</v>
          </cell>
          <cell r="Q14">
            <v>14749077</v>
          </cell>
          <cell r="R14">
            <v>17369627.000000462</v>
          </cell>
          <cell r="S14">
            <v>18.893068754870313</v>
          </cell>
          <cell r="T14">
            <v>17.767552505153116</v>
          </cell>
        </row>
        <row r="15">
          <cell r="H15">
            <v>0</v>
          </cell>
          <cell r="I15">
            <v>0</v>
          </cell>
        </row>
        <row r="16">
          <cell r="B16" t="str">
            <v xml:space="preserve">        1.1.1. IMPUESTOS DIRECTOS</v>
          </cell>
          <cell r="E16">
            <v>5845082</v>
          </cell>
          <cell r="F16">
            <v>6285366</v>
          </cell>
          <cell r="G16">
            <v>7.5325547186506636</v>
          </cell>
          <cell r="H16">
            <v>17.008129374615326</v>
          </cell>
          <cell r="I16">
            <v>15.792935590479921</v>
          </cell>
          <cell r="M16" t="str">
            <v xml:space="preserve">        1.1.1. IMPUESTOS DIRECTOS</v>
          </cell>
          <cell r="P16">
            <v>5845082</v>
          </cell>
          <cell r="Q16">
            <v>5393900</v>
          </cell>
          <cell r="R16">
            <v>6285366</v>
          </cell>
          <cell r="S16">
            <v>7.5325547186506636</v>
          </cell>
          <cell r="T16">
            <v>16.527299356680693</v>
          </cell>
        </row>
        <row r="17">
          <cell r="B17" t="str">
            <v>NUMERAL 0001</v>
          </cell>
          <cell r="D17" t="str">
            <v>IMPUESTO SOBRE LA RENTA Y COMPLEMENTARIOS</v>
          </cell>
          <cell r="E17">
            <v>5845082</v>
          </cell>
          <cell r="F17">
            <v>6285366</v>
          </cell>
          <cell r="G17">
            <v>7.5325547186506636</v>
          </cell>
          <cell r="H17">
            <v>17.008129374615326</v>
          </cell>
          <cell r="I17">
            <v>15.792935590479921</v>
          </cell>
          <cell r="M17" t="str">
            <v>NUMERAL 0001</v>
          </cell>
          <cell r="O17" t="str">
            <v>IMPUESTO SOBRE LA RENTA Y COMPLEMENTARIOS</v>
          </cell>
          <cell r="P17">
            <v>5845082</v>
          </cell>
          <cell r="Q17">
            <v>5393900</v>
          </cell>
          <cell r="R17">
            <v>6285366</v>
          </cell>
          <cell r="S17">
            <v>7.5325547186506636</v>
          </cell>
          <cell r="T17">
            <v>16.527299356680693</v>
          </cell>
        </row>
        <row r="18">
          <cell r="H18">
            <v>0</v>
          </cell>
          <cell r="I18">
            <v>0</v>
          </cell>
        </row>
        <row r="19">
          <cell r="B19" t="str">
            <v xml:space="preserve">        1.1.2. IMPUESTOS INDIRECTOS</v>
          </cell>
          <cell r="E19">
            <v>8764371</v>
          </cell>
          <cell r="F19">
            <v>11084261.000000462</v>
          </cell>
          <cell r="G19">
            <v>26.469554974343978</v>
          </cell>
          <cell r="H19">
            <v>25.502731331250217</v>
          </cell>
          <cell r="I19">
            <v>27.850887289789622</v>
          </cell>
          <cell r="M19" t="str">
            <v xml:space="preserve">        1.1.2. IMPUESTOS INDIRECTOS</v>
          </cell>
          <cell r="P19">
            <v>8764371</v>
          </cell>
          <cell r="Q19">
            <v>9355177</v>
          </cell>
          <cell r="R19">
            <v>11084261.000000462</v>
          </cell>
          <cell r="S19">
            <v>26.469554974343978</v>
          </cell>
          <cell r="T19">
            <v>18.482643353519258</v>
          </cell>
        </row>
        <row r="20">
          <cell r="B20" t="str">
            <v xml:space="preserve">NUMERAL </v>
          </cell>
          <cell r="C20" t="str">
            <v>0001</v>
          </cell>
          <cell r="D20" t="str">
            <v>IMPUESTOS SOBRE ADUANAS Y RECARGOS</v>
          </cell>
          <cell r="E20">
            <v>1216470</v>
          </cell>
          <cell r="F20">
            <v>1646430.000000464</v>
          </cell>
          <cell r="G20">
            <v>35.344891366039775</v>
          </cell>
          <cell r="H20">
            <v>3.5397072513847201</v>
          </cell>
          <cell r="I20">
            <v>4.1369051451007284</v>
          </cell>
          <cell r="M20" t="str">
            <v xml:space="preserve">NUMERAL </v>
          </cell>
          <cell r="N20" t="str">
            <v>0001</v>
          </cell>
          <cell r="O20" t="str">
            <v>IMPUESTOS SOBRE ADUANAS Y RECARGOS</v>
          </cell>
          <cell r="P20">
            <v>1216470</v>
          </cell>
          <cell r="Q20">
            <v>1444000</v>
          </cell>
          <cell r="R20">
            <v>1646430.000000464</v>
          </cell>
          <cell r="S20">
            <v>35.344891366039775</v>
          </cell>
          <cell r="T20">
            <v>14.018698060973955</v>
          </cell>
        </row>
        <row r="21">
          <cell r="B21" t="str">
            <v xml:space="preserve">NUMERAL </v>
          </cell>
          <cell r="C21" t="str">
            <v>0002</v>
          </cell>
          <cell r="D21" t="str">
            <v>IMPUESTO A LAS VENTAS</v>
          </cell>
          <cell r="E21">
            <v>6695019</v>
          </cell>
          <cell r="F21">
            <v>8117919</v>
          </cell>
          <cell r="G21">
            <v>21.253113695420424</v>
          </cell>
          <cell r="H21">
            <v>19.481292019086766</v>
          </cell>
          <cell r="I21">
            <v>20.397503008692439</v>
          </cell>
          <cell r="M21" t="str">
            <v xml:space="preserve">NUMERAL </v>
          </cell>
          <cell r="N21" t="str">
            <v>0002</v>
          </cell>
          <cell r="O21" t="str">
            <v>IMPUESTO A LAS VENTAS</v>
          </cell>
          <cell r="P21">
            <v>6695019</v>
          </cell>
          <cell r="Q21">
            <v>6887200</v>
          </cell>
          <cell r="R21">
            <v>8117919</v>
          </cell>
          <cell r="S21">
            <v>21.253113695420424</v>
          </cell>
          <cell r="T21">
            <v>17.86965675455918</v>
          </cell>
        </row>
        <row r="22">
          <cell r="D22" t="str">
            <v>INTERNAS</v>
          </cell>
          <cell r="E22">
            <v>4687973</v>
          </cell>
          <cell r="F22">
            <v>5452433</v>
          </cell>
          <cell r="G22">
            <v>16.306834531683535</v>
          </cell>
          <cell r="H22">
            <v>13.641151875833996</v>
          </cell>
          <cell r="I22">
            <v>13.700065068670177</v>
          </cell>
          <cell r="O22" t="str">
            <v>INTERNAS</v>
          </cell>
          <cell r="P22">
            <v>4687973</v>
          </cell>
          <cell r="Q22">
            <v>4549400</v>
          </cell>
          <cell r="R22">
            <v>5452433</v>
          </cell>
          <cell r="S22">
            <v>16.306834531683535</v>
          </cell>
          <cell r="T22">
            <v>19.849496636919149</v>
          </cell>
        </row>
        <row r="23">
          <cell r="D23" t="str">
            <v>EXTERNAS</v>
          </cell>
          <cell r="E23">
            <v>2007046</v>
          </cell>
          <cell r="F23">
            <v>2665486</v>
          </cell>
          <cell r="G23">
            <v>32.806422971870106</v>
          </cell>
          <cell r="H23">
            <v>5.8401401432527695</v>
          </cell>
          <cell r="I23">
            <v>6.6974379400222617</v>
          </cell>
          <cell r="O23" t="str">
            <v>EXTERNAS</v>
          </cell>
          <cell r="P23">
            <v>2007046</v>
          </cell>
          <cell r="Q23">
            <v>2337800</v>
          </cell>
          <cell r="R23">
            <v>2665486</v>
          </cell>
          <cell r="S23">
            <v>32.806422971870106</v>
          </cell>
          <cell r="T23">
            <v>14.016853451963375</v>
          </cell>
        </row>
        <row r="24">
          <cell r="B24" t="str">
            <v xml:space="preserve">NUMERAL </v>
          </cell>
          <cell r="C24" t="str">
            <v>0003</v>
          </cell>
          <cell r="D24" t="str">
            <v>IMPUESTO A LA GASOLINA Y ACPM</v>
          </cell>
          <cell r="E24">
            <v>690540</v>
          </cell>
          <cell r="F24">
            <v>917324</v>
          </cell>
          <cell r="G24">
            <v>32.841544298664815</v>
          </cell>
          <cell r="H24">
            <v>2.0093462603855454</v>
          </cell>
          <cell r="I24">
            <v>2.3049157117662524</v>
          </cell>
          <cell r="M24" t="str">
            <v xml:space="preserve">NUMERAL </v>
          </cell>
          <cell r="N24" t="str">
            <v>0003</v>
          </cell>
          <cell r="O24" t="str">
            <v>IMPUESTO A LA GASOLINA Y ACPM</v>
          </cell>
          <cell r="P24">
            <v>690540</v>
          </cell>
          <cell r="Q24">
            <v>691000</v>
          </cell>
          <cell r="R24">
            <v>917324</v>
          </cell>
          <cell r="S24">
            <v>32.841544298664815</v>
          </cell>
          <cell r="T24">
            <v>32.753111432706227</v>
          </cell>
        </row>
        <row r="25">
          <cell r="B25" t="str">
            <v xml:space="preserve">NUMERAL </v>
          </cell>
          <cell r="C25" t="str">
            <v>0005</v>
          </cell>
          <cell r="D25" t="str">
            <v>IMPUESTO DE TIMBRE NACIONAL</v>
          </cell>
          <cell r="E25">
            <v>138600</v>
          </cell>
          <cell r="F25">
            <v>371608</v>
          </cell>
          <cell r="G25">
            <v>168.11544011544009</v>
          </cell>
          <cell r="H25">
            <v>0.40330088291690069</v>
          </cell>
          <cell r="I25">
            <v>0.93372147443872999</v>
          </cell>
          <cell r="M25" t="str">
            <v xml:space="preserve">NUMERAL </v>
          </cell>
          <cell r="N25" t="str">
            <v>0005</v>
          </cell>
          <cell r="O25" t="str">
            <v>IMPUESTO DE TIMBRE NACIONAL</v>
          </cell>
          <cell r="P25">
            <v>138600</v>
          </cell>
          <cell r="Q25">
            <v>310100</v>
          </cell>
          <cell r="R25">
            <v>371608</v>
          </cell>
          <cell r="S25">
            <v>168.11544011544009</v>
          </cell>
          <cell r="T25">
            <v>19.834891970332148</v>
          </cell>
        </row>
        <row r="26">
          <cell r="D26" t="str">
            <v>OTROS IMPUESTOS INDIRECTOS</v>
          </cell>
          <cell r="E26">
            <v>23742</v>
          </cell>
          <cell r="F26">
            <v>30980</v>
          </cell>
          <cell r="G26">
            <v>30.486058461797661</v>
          </cell>
          <cell r="H26">
            <v>6.9084917476284674E-2</v>
          </cell>
          <cell r="I26">
            <v>7.7841949791478793E-2</v>
          </cell>
          <cell r="O26" t="str">
            <v>OTROS IMPUESTOS INDIRECTOS</v>
          </cell>
          <cell r="P26">
            <v>23742</v>
          </cell>
          <cell r="Q26">
            <v>22877</v>
          </cell>
          <cell r="R26">
            <v>30980</v>
          </cell>
          <cell r="S26">
            <v>30.486058461797661</v>
          </cell>
          <cell r="T26">
            <v>35.419854001835915</v>
          </cell>
        </row>
        <row r="27">
          <cell r="B27" t="str">
            <v xml:space="preserve">NUMERAL </v>
          </cell>
          <cell r="C27" t="str">
            <v>0004</v>
          </cell>
          <cell r="D27" t="str">
            <v>IMPUESTO 5% PASAJES INTERNACIONALES</v>
          </cell>
          <cell r="E27">
            <v>8559.2999999999993</v>
          </cell>
          <cell r="H27">
            <v>2.4906011884203664E-2</v>
          </cell>
          <cell r="I27">
            <v>0</v>
          </cell>
          <cell r="M27" t="str">
            <v xml:space="preserve">NUMERAL </v>
          </cell>
          <cell r="N27" t="str">
            <v>0004</v>
          </cell>
          <cell r="O27" t="str">
            <v>IMPUESTO 5% PASAJES INTERNACIONALES</v>
          </cell>
          <cell r="P27">
            <v>8559.2999999999993</v>
          </cell>
        </row>
        <row r="28">
          <cell r="B28" t="str">
            <v xml:space="preserve">NUMERAL </v>
          </cell>
          <cell r="C28" t="str">
            <v>0006</v>
          </cell>
          <cell r="D28" t="str">
            <v>IMPUESTO DE TIMBRE NACIONAL SOBRE SALIDAS AL EXT.</v>
          </cell>
          <cell r="E28">
            <v>13405.7</v>
          </cell>
          <cell r="F28">
            <v>27666</v>
          </cell>
          <cell r="G28">
            <v>106.37490022900704</v>
          </cell>
          <cell r="H28">
            <v>3.9008157619906898E-2</v>
          </cell>
          <cell r="I28">
            <v>6.9515022044256053E-2</v>
          </cell>
          <cell r="M28" t="str">
            <v xml:space="preserve">NUMERAL </v>
          </cell>
          <cell r="N28" t="str">
            <v>0006</v>
          </cell>
          <cell r="O28" t="str">
            <v>IMPUESTO DE TIMBRE NACIONAL SOBRE SALIDAS AL EXT.</v>
          </cell>
          <cell r="P28">
            <v>13405.7</v>
          </cell>
          <cell r="Q28">
            <v>21100</v>
          </cell>
          <cell r="R28">
            <v>27666</v>
          </cell>
          <cell r="S28">
            <v>106.37490022900704</v>
          </cell>
          <cell r="T28">
            <v>31.118483412322284</v>
          </cell>
        </row>
        <row r="29">
          <cell r="B29" t="str">
            <v xml:space="preserve">NUMERAL </v>
          </cell>
          <cell r="C29" t="str">
            <v>0007</v>
          </cell>
          <cell r="D29" t="str">
            <v>IMPUESTO AL ORO Y AL PLATINO</v>
          </cell>
          <cell r="E29">
            <v>1777</v>
          </cell>
          <cell r="F29">
            <v>3314</v>
          </cell>
          <cell r="G29">
            <v>86.494091164884651</v>
          </cell>
          <cell r="H29">
            <v>5.1707479721741162E-3</v>
          </cell>
          <cell r="I29">
            <v>8.3269277472227485E-3</v>
          </cell>
          <cell r="M29" t="str">
            <v xml:space="preserve">NUMERAL </v>
          </cell>
          <cell r="N29" t="str">
            <v>0007</v>
          </cell>
          <cell r="O29" t="str">
            <v>IMPUESTO AL ORO Y AL PLATINO</v>
          </cell>
          <cell r="P29">
            <v>1777</v>
          </cell>
          <cell r="Q29">
            <v>1777</v>
          </cell>
          <cell r="R29">
            <v>3314</v>
          </cell>
          <cell r="S29">
            <v>86.494091164884651</v>
          </cell>
          <cell r="T29">
            <v>86.494091164884651</v>
          </cell>
        </row>
        <row r="30">
          <cell r="B30" t="str">
            <v xml:space="preserve">NUMERAL </v>
          </cell>
          <cell r="C30" t="str">
            <v>0008</v>
          </cell>
          <cell r="D30" t="str">
            <v>OTROS</v>
          </cell>
          <cell r="E30">
            <v>0</v>
          </cell>
          <cell r="G30" t="e">
            <v>#DIV/0!</v>
          </cell>
          <cell r="H30">
            <v>0</v>
          </cell>
          <cell r="I30">
            <v>0</v>
          </cell>
          <cell r="M30" t="str">
            <v xml:space="preserve">NUMERAL </v>
          </cell>
          <cell r="N30" t="str">
            <v>0008</v>
          </cell>
          <cell r="O30" t="str">
            <v>OTROS</v>
          </cell>
          <cell r="P30">
            <v>0</v>
          </cell>
          <cell r="S30" t="e">
            <v>#DIV/0!</v>
          </cell>
          <cell r="T30" t="e">
            <v>#DIV/0!</v>
          </cell>
        </row>
        <row r="31">
          <cell r="H31">
            <v>0</v>
          </cell>
          <cell r="I31">
            <v>0</v>
          </cell>
        </row>
        <row r="32">
          <cell r="B32" t="str">
            <v>1.2</v>
          </cell>
          <cell r="C32" t="str">
            <v>INGRESOS NO TRIBUTARIOS</v>
          </cell>
          <cell r="E32">
            <v>364505.12584699999</v>
          </cell>
          <cell r="F32">
            <v>444356.99999953806</v>
          </cell>
          <cell r="G32">
            <v>21.906927637021955</v>
          </cell>
          <cell r="H32">
            <v>1.0606438606192721</v>
          </cell>
          <cell r="I32">
            <v>1.1165143732555256</v>
          </cell>
          <cell r="M32" t="str">
            <v>1.2</v>
          </cell>
          <cell r="N32" t="str">
            <v>INGRESOS NO TRIBUTARIOS</v>
          </cell>
          <cell r="P32">
            <v>364505.12584699999</v>
          </cell>
          <cell r="Q32">
            <v>575100</v>
          </cell>
          <cell r="R32">
            <v>444356.99999953806</v>
          </cell>
          <cell r="S32">
            <v>21.906927637021955</v>
          </cell>
          <cell r="T32">
            <v>-22.733959311504425</v>
          </cell>
        </row>
        <row r="33">
          <cell r="C33" t="str">
            <v>1.2.1.</v>
          </cell>
          <cell r="D33" t="str">
            <v>TASAS Y MULTAS</v>
          </cell>
          <cell r="E33">
            <v>364505.12584699999</v>
          </cell>
          <cell r="F33">
            <v>444356.99999953806</v>
          </cell>
          <cell r="G33">
            <v>21.906927637021955</v>
          </cell>
          <cell r="H33">
            <v>1.0606438606192721</v>
          </cell>
          <cell r="I33">
            <v>1.1165143732555256</v>
          </cell>
          <cell r="N33" t="str">
            <v>1.2.1.</v>
          </cell>
          <cell r="O33" t="str">
            <v>TASAS Y MULTAS</v>
          </cell>
          <cell r="P33">
            <v>364505.12584699999</v>
          </cell>
          <cell r="Q33">
            <v>575100</v>
          </cell>
          <cell r="R33">
            <v>444356.99999953806</v>
          </cell>
          <cell r="S33">
            <v>21.906927637021955</v>
          </cell>
          <cell r="T33">
            <v>-22.733959311504425</v>
          </cell>
        </row>
        <row r="34">
          <cell r="B34" t="str">
            <v xml:space="preserve">NUMERAL </v>
          </cell>
          <cell r="C34" t="str">
            <v>0002</v>
          </cell>
          <cell r="D34" t="str">
            <v>OTRAS TASAS, MULTAS Y CONTRIBUCIONES NO ESPECIFICADAS</v>
          </cell>
          <cell r="E34">
            <v>11595.076499999999</v>
          </cell>
          <cell r="F34">
            <v>60326</v>
          </cell>
          <cell r="G34">
            <v>420.27254843898618</v>
          </cell>
          <cell r="H34">
            <v>3.3739571355981289E-2</v>
          </cell>
          <cell r="I34">
            <v>0.15157822669853938</v>
          </cell>
          <cell r="M34" t="str">
            <v xml:space="preserve">NUMERAL </v>
          </cell>
          <cell r="N34" t="str">
            <v>0002</v>
          </cell>
          <cell r="O34" t="str">
            <v>OTRAS TASAS, MULTAS Y CONTRIBUCIONES NO ESPECIFICADAS</v>
          </cell>
          <cell r="P34">
            <v>11595.076499999999</v>
          </cell>
          <cell r="Q34">
            <v>11500</v>
          </cell>
          <cell r="R34">
            <v>60326</v>
          </cell>
          <cell r="S34">
            <v>420.27254843898618</v>
          </cell>
          <cell r="T34">
            <v>424.57391304347823</v>
          </cell>
        </row>
        <row r="35">
          <cell r="B35" t="str">
            <v xml:space="preserve">NUMERAL </v>
          </cell>
          <cell r="C35" t="str">
            <v>0003</v>
          </cell>
          <cell r="D35" t="str">
            <v>CONTRIBUCION ESPECIAL POR EXPLOTACION O EXPORTACION</v>
          </cell>
          <cell r="H35">
            <v>0</v>
          </cell>
          <cell r="I35">
            <v>0</v>
          </cell>
          <cell r="M35" t="str">
            <v xml:space="preserve">NUMERAL </v>
          </cell>
          <cell r="N35" t="str">
            <v>0003</v>
          </cell>
          <cell r="O35" t="str">
            <v>CONTRIBUCION ESPECIAL POR EXPLOTACION O EXPORTACION</v>
          </cell>
        </row>
        <row r="36">
          <cell r="D36" t="str">
            <v>DE PETROLEO CRUDO, GAS LIBRE, CARBON Y FERRONIQUEL</v>
          </cell>
          <cell r="E36">
            <v>164620</v>
          </cell>
          <cell r="F36">
            <v>34844.999999538064</v>
          </cell>
          <cell r="G36">
            <v>-78.833070101118906</v>
          </cell>
          <cell r="H36">
            <v>0.47901436757417171</v>
          </cell>
          <cell r="I36">
            <v>8.7553348626472599E-2</v>
          </cell>
          <cell r="O36" t="str">
            <v>DE PETROLEO CRUDO, GAS LIBRE, CARBON Y FERRONIQUEL</v>
          </cell>
          <cell r="P36">
            <v>164620</v>
          </cell>
          <cell r="Q36">
            <v>75600</v>
          </cell>
          <cell r="R36">
            <v>34844.999999538064</v>
          </cell>
          <cell r="S36">
            <v>-78.833070101118906</v>
          </cell>
          <cell r="T36">
            <v>-53.908730159341189</v>
          </cell>
        </row>
        <row r="37">
          <cell r="B37" t="str">
            <v xml:space="preserve">NUMERAL </v>
          </cell>
          <cell r="C37" t="str">
            <v>0004</v>
          </cell>
          <cell r="D37" t="str">
            <v>CONTRIBUCION ESPECIAL DEL 5% SOBRE LOS CONTRATOS DE</v>
          </cell>
          <cell r="E37">
            <v>0</v>
          </cell>
          <cell r="H37">
            <v>0</v>
          </cell>
          <cell r="I37">
            <v>0</v>
          </cell>
          <cell r="M37" t="str">
            <v xml:space="preserve">NUMERAL </v>
          </cell>
          <cell r="N37" t="str">
            <v>0004</v>
          </cell>
          <cell r="O37" t="str">
            <v>CONTRIBUCION ESPECIAL DEL 5% SOBRE LOS CONTRATOS DE</v>
          </cell>
          <cell r="P37">
            <v>0</v>
          </cell>
        </row>
        <row r="38">
          <cell r="D38" t="str">
            <v>OBRAS PUBLICAS DEL ORDEN NACIONAL, LEY 104 DE 1993</v>
          </cell>
          <cell r="E38">
            <v>28326.2441</v>
          </cell>
          <cell r="H38">
            <v>8.2424237050863283E-2</v>
          </cell>
          <cell r="I38">
            <v>0</v>
          </cell>
          <cell r="O38" t="str">
            <v>OBRAS PUBLICAS DEL ORDEN NACIONAL, LEY 104 DE 1993</v>
          </cell>
          <cell r="P38">
            <v>28326.2441</v>
          </cell>
          <cell r="Q38">
            <v>28300</v>
          </cell>
        </row>
        <row r="39">
          <cell r="B39" t="str">
            <v xml:space="preserve">NUMERAL </v>
          </cell>
          <cell r="C39" t="str">
            <v>0005</v>
          </cell>
          <cell r="D39" t="str">
            <v>FONDO DE RECURSOS DEL SUPERAVIT DE LA NACION</v>
          </cell>
          <cell r="E39">
            <v>138439.12584699999</v>
          </cell>
          <cell r="F39">
            <v>151520</v>
          </cell>
          <cell r="G39">
            <v>9.4488274705351039</v>
          </cell>
          <cell r="H39">
            <v>0.40283276828527437</v>
          </cell>
          <cell r="I39">
            <v>0.38071698619770394</v>
          </cell>
          <cell r="M39" t="str">
            <v xml:space="preserve">NUMERAL </v>
          </cell>
          <cell r="N39" t="str">
            <v>0005</v>
          </cell>
          <cell r="O39" t="str">
            <v>FONDO DE RECURSOS DEL SUPERAVIT DE LA NACION</v>
          </cell>
          <cell r="P39">
            <v>138439.12584699999</v>
          </cell>
          <cell r="Q39">
            <v>138400</v>
          </cell>
          <cell r="R39">
            <v>151520</v>
          </cell>
          <cell r="S39">
            <v>9.4488274705351039</v>
          </cell>
          <cell r="T39">
            <v>9.479768786127174</v>
          </cell>
        </row>
        <row r="40">
          <cell r="B40" t="str">
            <v xml:space="preserve">NUMERAL </v>
          </cell>
          <cell r="C40" t="str">
            <v>0006</v>
          </cell>
          <cell r="D40" t="str">
            <v>CONCESION SOCIEDADES PORTUARIAS</v>
          </cell>
          <cell r="E40">
            <v>21524.679400000001</v>
          </cell>
          <cell r="F40">
            <v>17764</v>
          </cell>
          <cell r="G40">
            <v>-17.47147695031407</v>
          </cell>
          <cell r="H40">
            <v>6.2632916352981433E-2</v>
          </cell>
          <cell r="I40">
            <v>4.4634744870749817E-2</v>
          </cell>
          <cell r="M40" t="str">
            <v xml:space="preserve">NUMERAL </v>
          </cell>
          <cell r="N40" t="str">
            <v>0006</v>
          </cell>
          <cell r="O40" t="str">
            <v>CONCESION SOCIEDADES PORTUARIAS</v>
          </cell>
          <cell r="P40">
            <v>21524.679400000001</v>
          </cell>
          <cell r="Q40">
            <v>21300</v>
          </cell>
          <cell r="R40">
            <v>17764</v>
          </cell>
          <cell r="S40">
            <v>-17.47147695031407</v>
          </cell>
          <cell r="T40">
            <v>-16.600938967136148</v>
          </cell>
        </row>
        <row r="41">
          <cell r="B41" t="str">
            <v xml:space="preserve">NUMERAL </v>
          </cell>
          <cell r="C41" t="str">
            <v>0007</v>
          </cell>
          <cell r="D41" t="str">
            <v xml:space="preserve"> CONCESION LARGA DISTANCIA</v>
          </cell>
          <cell r="F41">
            <v>179902</v>
          </cell>
          <cell r="H41">
            <v>0</v>
          </cell>
          <cell r="I41">
            <v>0.45203106686206002</v>
          </cell>
          <cell r="M41" t="str">
            <v xml:space="preserve">NUMERAL </v>
          </cell>
          <cell r="N41" t="str">
            <v>0007</v>
          </cell>
          <cell r="O41" t="str">
            <v xml:space="preserve"> CONCESION LARGA DISTANCIA</v>
          </cell>
          <cell r="Q41">
            <v>300000</v>
          </cell>
          <cell r="R41">
            <v>179902</v>
          </cell>
          <cell r="T41">
            <v>-40.032666666666671</v>
          </cell>
        </row>
        <row r="42">
          <cell r="H42">
            <v>0</v>
          </cell>
          <cell r="I42">
            <v>0</v>
          </cell>
        </row>
        <row r="43">
          <cell r="A43" t="str">
            <v>2.</v>
          </cell>
          <cell r="B43" t="str">
            <v>RECURSOS DE CAPITAL</v>
          </cell>
          <cell r="E43">
            <v>16847606.002560999</v>
          </cell>
          <cell r="F43">
            <v>19182007.865153998</v>
          </cell>
          <cell r="G43">
            <v>13.855985605540312</v>
          </cell>
          <cell r="H43">
            <v>49.023480345374651</v>
          </cell>
          <cell r="I43">
            <v>48.197704749485766</v>
          </cell>
          <cell r="L43" t="str">
            <v>2.</v>
          </cell>
          <cell r="M43" t="str">
            <v>RECURSOS DE CAPITAL</v>
          </cell>
          <cell r="P43">
            <v>16847606.002560999</v>
          </cell>
          <cell r="Q43">
            <v>16847606.002560999</v>
          </cell>
          <cell r="R43">
            <v>19182007.865153998</v>
          </cell>
          <cell r="S43">
            <v>13.855985605540312</v>
          </cell>
          <cell r="T43">
            <v>13.855985605540312</v>
          </cell>
        </row>
        <row r="44">
          <cell r="H44">
            <v>0</v>
          </cell>
          <cell r="I44">
            <v>0</v>
          </cell>
        </row>
        <row r="45">
          <cell r="B45" t="str">
            <v>2.5. RECURSOS DEL CREDITO EXTERNO</v>
          </cell>
          <cell r="E45">
            <v>3352906.6945369998</v>
          </cell>
          <cell r="F45">
            <v>5299805.9730000002</v>
          </cell>
          <cell r="G45">
            <v>58.066014232819143</v>
          </cell>
          <cell r="H45">
            <v>9.7563508675668036</v>
          </cell>
          <cell r="I45">
            <v>13.316566509194494</v>
          </cell>
          <cell r="M45" t="str">
            <v>2.5. RECURSOS DEL CREDITO EXTERNO</v>
          </cell>
          <cell r="P45">
            <v>3352906.6945369998</v>
          </cell>
          <cell r="Q45">
            <v>3352906.6945369998</v>
          </cell>
          <cell r="R45">
            <v>5299805.9730000002</v>
          </cell>
          <cell r="S45">
            <v>58.066014232819143</v>
          </cell>
          <cell r="T45">
            <v>58.066014232819143</v>
          </cell>
        </row>
        <row r="46">
          <cell r="B46" t="str">
            <v>2.6. RECURSOS DEL CREDITO INTERNO</v>
          </cell>
          <cell r="E46">
            <v>10983664.808024</v>
          </cell>
          <cell r="F46">
            <v>9735498.8921539988</v>
          </cell>
          <cell r="G46">
            <v>-11.363838369850532</v>
          </cell>
          <cell r="H46">
            <v>31.960474132318691</v>
          </cell>
          <cell r="I46">
            <v>24.461917881150715</v>
          </cell>
          <cell r="M46" t="str">
            <v>2.6. RECURSOS DEL CREDITO INTERNO</v>
          </cell>
          <cell r="P46">
            <v>10983664.808024</v>
          </cell>
          <cell r="Q46">
            <v>10983664.808024</v>
          </cell>
          <cell r="R46">
            <v>9735498.8921539988</v>
          </cell>
          <cell r="S46">
            <v>-11.363838369850532</v>
          </cell>
          <cell r="T46">
            <v>-11.363838369850532</v>
          </cell>
        </row>
        <row r="47">
          <cell r="B47" t="str">
            <v>2.7. OTROS RECURSOS DE CAPITAL</v>
          </cell>
          <cell r="E47">
            <v>2511034.5</v>
          </cell>
          <cell r="F47">
            <v>4146703</v>
          </cell>
          <cell r="G47">
            <v>65.13922847336427</v>
          </cell>
          <cell r="H47">
            <v>7.3066553454891654</v>
          </cell>
          <cell r="I47">
            <v>10.419220359140558</v>
          </cell>
          <cell r="M47" t="str">
            <v>2.7. OTROS RECURSOS DE CAPITAL</v>
          </cell>
          <cell r="P47">
            <v>2511034.5</v>
          </cell>
          <cell r="Q47">
            <v>2511034.5</v>
          </cell>
          <cell r="R47">
            <v>4146703</v>
          </cell>
          <cell r="S47">
            <v>65.13922847336427</v>
          </cell>
          <cell r="T47">
            <v>65.13922847336427</v>
          </cell>
        </row>
        <row r="48">
          <cell r="B48" t="str">
            <v>NUMERAL 0001</v>
          </cell>
          <cell r="D48" t="str">
            <v>RECUPERACION DE CARTERA</v>
          </cell>
          <cell r="E48">
            <v>141600</v>
          </cell>
          <cell r="F48">
            <v>214023</v>
          </cell>
          <cell r="G48">
            <v>51.146186440677965</v>
          </cell>
          <cell r="H48">
            <v>0.41203033925709337</v>
          </cell>
          <cell r="I48">
            <v>0.53776525565596089</v>
          </cell>
          <cell r="M48" t="str">
            <v>NUMERAL 0001</v>
          </cell>
          <cell r="O48" t="str">
            <v>RECUPERACION DE CARTERA</v>
          </cell>
          <cell r="P48">
            <v>141600</v>
          </cell>
          <cell r="Q48">
            <v>141600</v>
          </cell>
          <cell r="R48">
            <v>214023</v>
          </cell>
          <cell r="S48">
            <v>51.146186440677965</v>
          </cell>
          <cell r="T48">
            <v>51.146186440677965</v>
          </cell>
        </row>
        <row r="49">
          <cell r="B49" t="str">
            <v>NUMERAL 0002</v>
          </cell>
          <cell r="D49" t="str">
            <v>RENDIMIENTOS FINANCIEROS</v>
          </cell>
          <cell r="E49">
            <v>320600</v>
          </cell>
          <cell r="F49">
            <v>179500</v>
          </cell>
          <cell r="G49">
            <v>-44.011228945726764</v>
          </cell>
          <cell r="H49">
            <v>0.93288790088858853</v>
          </cell>
          <cell r="I49">
            <v>0.45102098087703174</v>
          </cell>
          <cell r="M49" t="str">
            <v>NUMERAL 0002</v>
          </cell>
          <cell r="O49" t="str">
            <v>RENDIMIENTOS FINANCIEROS</v>
          </cell>
          <cell r="P49">
            <v>320600</v>
          </cell>
          <cell r="Q49">
            <v>320600</v>
          </cell>
          <cell r="R49">
            <v>179500</v>
          </cell>
          <cell r="S49">
            <v>-44.011228945726764</v>
          </cell>
          <cell r="T49">
            <v>-44.011228945726764</v>
          </cell>
        </row>
        <row r="50">
          <cell r="B50" t="str">
            <v>NUMERAL 0003</v>
          </cell>
          <cell r="D50" t="str">
            <v>DONACIONES</v>
          </cell>
          <cell r="E50">
            <v>13171.37456</v>
          </cell>
          <cell r="F50">
            <v>2270</v>
          </cell>
          <cell r="G50">
            <v>-82.765656009102216</v>
          </cell>
          <cell r="H50">
            <v>3.832631305394809E-2</v>
          </cell>
          <cell r="I50">
            <v>5.7037193681942176E-3</v>
          </cell>
          <cell r="M50" t="str">
            <v>NUMERAL 0003</v>
          </cell>
          <cell r="O50" t="str">
            <v>DONACIONES</v>
          </cell>
          <cell r="P50">
            <v>13171.37456</v>
          </cell>
          <cell r="Q50">
            <v>13171.37456</v>
          </cell>
          <cell r="R50">
            <v>2270</v>
          </cell>
          <cell r="S50">
            <v>-82.765656009102216</v>
          </cell>
          <cell r="T50">
            <v>-82.765656009102216</v>
          </cell>
        </row>
        <row r="51">
          <cell r="B51" t="str">
            <v>NUMERAL 0004</v>
          </cell>
          <cell r="D51" t="str">
            <v>DIFERENCIAL CAMBIARIO</v>
          </cell>
          <cell r="F51">
            <v>0</v>
          </cell>
          <cell r="H51">
            <v>0</v>
          </cell>
          <cell r="I51">
            <v>0</v>
          </cell>
          <cell r="M51" t="str">
            <v>NUMERAL 0004</v>
          </cell>
          <cell r="O51" t="str">
            <v>DIFERENCIAL CAMBIARIO</v>
          </cell>
          <cell r="R51">
            <v>0</v>
          </cell>
        </row>
        <row r="52">
          <cell r="B52" t="str">
            <v>NUMERAL 0005</v>
          </cell>
          <cell r="D52" t="str">
            <v>ENAJENACION DE ACTIVOS</v>
          </cell>
          <cell r="E52">
            <v>995800</v>
          </cell>
          <cell r="F52">
            <v>2162600</v>
          </cell>
          <cell r="G52">
            <v>117.17212291624826</v>
          </cell>
          <cell r="H52">
            <v>2.8975975411879489</v>
          </cell>
          <cell r="I52">
            <v>5.4338605751792137</v>
          </cell>
          <cell r="M52" t="str">
            <v>NUMERAL 0005</v>
          </cell>
          <cell r="O52" t="str">
            <v>ENAJENACION DE ACTIVOS</v>
          </cell>
          <cell r="P52">
            <v>995800</v>
          </cell>
          <cell r="Q52">
            <v>995800</v>
          </cell>
          <cell r="R52">
            <v>2162600</v>
          </cell>
          <cell r="S52">
            <v>117.17212291624826</v>
          </cell>
          <cell r="T52">
            <v>117.17212291624826</v>
          </cell>
        </row>
        <row r="53">
          <cell r="B53" t="str">
            <v>NUMERAL 0006</v>
          </cell>
          <cell r="C53" t="str">
            <v>0009</v>
          </cell>
          <cell r="D53" t="str">
            <v>REINTEGROS Y OTROS RECURSOS NO APROPIADOS</v>
          </cell>
          <cell r="E53">
            <v>234963.12544</v>
          </cell>
          <cell r="F53">
            <v>190000</v>
          </cell>
          <cell r="G53">
            <v>-19.136247594511058</v>
          </cell>
          <cell r="H53">
            <v>0.68370011502789674</v>
          </cell>
          <cell r="I53">
            <v>0.47740382376956003</v>
          </cell>
          <cell r="M53" t="str">
            <v>NUMERAL 0006</v>
          </cell>
          <cell r="N53" t="str">
            <v>0009</v>
          </cell>
          <cell r="O53" t="str">
            <v>REINTEGROS Y OTROS RECURSOS NO APROPIADOS</v>
          </cell>
          <cell r="P53">
            <v>234963.12544</v>
          </cell>
          <cell r="Q53">
            <v>234963.12544</v>
          </cell>
          <cell r="R53">
            <v>190000</v>
          </cell>
          <cell r="S53">
            <v>-19.136247594511058</v>
          </cell>
          <cell r="T53">
            <v>-19.136247594511058</v>
          </cell>
        </row>
        <row r="54">
          <cell r="B54" t="str">
            <v>NUMERAL 0010</v>
          </cell>
          <cell r="D54" t="str">
            <v>SUPERAVIT DE LA NACION</v>
          </cell>
          <cell r="F54">
            <v>335010</v>
          </cell>
          <cell r="H54">
            <v>0</v>
          </cell>
          <cell r="I54">
            <v>0.84176344737389652</v>
          </cell>
          <cell r="M54" t="str">
            <v>NUMERAL 0010</v>
          </cell>
          <cell r="O54" t="str">
            <v>SUPERAVIT DE LA NACION</v>
          </cell>
          <cell r="R54">
            <v>335010</v>
          </cell>
        </row>
        <row r="55">
          <cell r="B55" t="str">
            <v>NUMERAL 0011</v>
          </cell>
          <cell r="D55" t="str">
            <v xml:space="preserve">EXCEDENTES FINANCIEROS ENTIDADES DESCENTRALIZADAS </v>
          </cell>
          <cell r="E55">
            <v>804900</v>
          </cell>
          <cell r="F55">
            <v>1063300</v>
          </cell>
          <cell r="G55">
            <v>32.103366877873029</v>
          </cell>
          <cell r="H55">
            <v>2.3421131360736895</v>
          </cell>
          <cell r="I55">
            <v>2.6717025569167014</v>
          </cell>
          <cell r="M55" t="str">
            <v>NUMERAL 0011</v>
          </cell>
          <cell r="O55" t="str">
            <v xml:space="preserve">EXCEDENTES FINANCIEROS ENTIDADES DESCENTRALIZADAS </v>
          </cell>
          <cell r="P55">
            <v>804900</v>
          </cell>
          <cell r="Q55">
            <v>804900</v>
          </cell>
          <cell r="R55">
            <v>1063300</v>
          </cell>
          <cell r="S55">
            <v>32.103366877873029</v>
          </cell>
          <cell r="T55">
            <v>32.103366877873029</v>
          </cell>
        </row>
        <row r="56">
          <cell r="D56" t="str">
            <v>DEL ORDEN NACIONAL</v>
          </cell>
          <cell r="F56">
            <v>0</v>
          </cell>
          <cell r="H56">
            <v>0</v>
          </cell>
          <cell r="I56">
            <v>0</v>
          </cell>
          <cell r="O56" t="str">
            <v>DEL ORDEN NACIONAL</v>
          </cell>
          <cell r="R56">
            <v>0</v>
          </cell>
        </row>
        <row r="57">
          <cell r="H57">
            <v>0</v>
          </cell>
          <cell r="I57">
            <v>0</v>
          </cell>
        </row>
        <row r="58">
          <cell r="A58">
            <v>3</v>
          </cell>
          <cell r="B58" t="str">
            <v>RENTAS PARAFISCALES</v>
          </cell>
          <cell r="E58">
            <v>742831.93553000002</v>
          </cell>
          <cell r="F58">
            <v>495721.437148</v>
          </cell>
          <cell r="G58">
            <v>-33.266003595509154</v>
          </cell>
          <cell r="H58">
            <v>2.1615063164366468</v>
          </cell>
          <cell r="I58">
            <v>1.2455753137841938</v>
          </cell>
          <cell r="L58">
            <v>3</v>
          </cell>
          <cell r="M58" t="str">
            <v>RENTAS PARAFISCALES</v>
          </cell>
          <cell r="P58">
            <v>742831.93553000002</v>
          </cell>
          <cell r="Q58">
            <v>742831.93553000002</v>
          </cell>
          <cell r="R58">
            <v>495721.437148</v>
          </cell>
          <cell r="S58">
            <v>-33.266003595509154</v>
          </cell>
          <cell r="T58">
            <v>-33.266003595509154</v>
          </cell>
        </row>
        <row r="59">
          <cell r="B59" t="str">
            <v xml:space="preserve">NUMERAL </v>
          </cell>
          <cell r="C59" t="str">
            <v>0001</v>
          </cell>
          <cell r="D59" t="str">
            <v>FONDO DE PRESTACIONES SOCIALES DEL MAGISTERIO</v>
          </cell>
          <cell r="E59">
            <v>742831.93553000002</v>
          </cell>
          <cell r="F59">
            <v>495721.437148</v>
          </cell>
          <cell r="G59">
            <v>-33.266003595509154</v>
          </cell>
          <cell r="H59">
            <v>2.1615063164366468</v>
          </cell>
          <cell r="I59">
            <v>1.2455753137841938</v>
          </cell>
          <cell r="M59" t="str">
            <v xml:space="preserve">NUMERAL </v>
          </cell>
          <cell r="N59" t="str">
            <v>0001</v>
          </cell>
          <cell r="O59" t="str">
            <v>FONDO DE PRESTACIONES SOCIALES DEL MAGISTERIO</v>
          </cell>
          <cell r="P59">
            <v>742831.93553000002</v>
          </cell>
          <cell r="Q59">
            <v>742831.93553000002</v>
          </cell>
          <cell r="R59">
            <v>495721.437148</v>
          </cell>
          <cell r="S59">
            <v>-33.266003595509154</v>
          </cell>
          <cell r="T59">
            <v>-33.266003595509154</v>
          </cell>
        </row>
        <row r="60">
          <cell r="H60">
            <v>0</v>
          </cell>
          <cell r="I60">
            <v>0</v>
          </cell>
        </row>
        <row r="61">
          <cell r="A61">
            <v>4</v>
          </cell>
          <cell r="B61" t="str">
            <v>FONDOS ESPECIALES</v>
          </cell>
          <cell r="E61">
            <v>1802005.268379</v>
          </cell>
          <cell r="F61">
            <v>2306878.6946720001</v>
          </cell>
          <cell r="G61">
            <v>28.017311333787642</v>
          </cell>
          <cell r="H61">
            <v>5.2435087717038771</v>
          </cell>
          <cell r="I61">
            <v>5.7963826832049703</v>
          </cell>
          <cell r="L61">
            <v>4</v>
          </cell>
          <cell r="M61" t="str">
            <v>FONDOS ESPECIALES</v>
          </cell>
          <cell r="P61">
            <v>1802005.268379</v>
          </cell>
          <cell r="Q61">
            <v>1802005.268379</v>
          </cell>
          <cell r="R61">
            <v>2306878.6946720001</v>
          </cell>
          <cell r="S61">
            <v>28.017311333787642</v>
          </cell>
          <cell r="T61">
            <v>28.017311333787642</v>
          </cell>
        </row>
        <row r="62">
          <cell r="B62" t="str">
            <v xml:space="preserve">NUMERAL </v>
          </cell>
          <cell r="C62" t="str">
            <v>0002</v>
          </cell>
          <cell r="D62" t="str">
            <v>CONTRIB. ENTIDADES FISCALIZADAS POR LA CONTRALORIA</v>
          </cell>
          <cell r="E62">
            <v>105196.789244</v>
          </cell>
          <cell r="F62">
            <v>121624.162707</v>
          </cell>
          <cell r="G62">
            <v>15.615850617738269</v>
          </cell>
          <cell r="H62">
            <v>0.30610359294464884</v>
          </cell>
          <cell r="I62">
            <v>0.30559915967943652</v>
          </cell>
          <cell r="M62" t="str">
            <v xml:space="preserve">NUMERAL </v>
          </cell>
          <cell r="N62" t="str">
            <v>0002</v>
          </cell>
          <cell r="O62" t="str">
            <v>CONTRIB. ENTIDADES FISCALIZADAS POR LA CONTRALORIA</v>
          </cell>
          <cell r="P62">
            <v>105196.789244</v>
          </cell>
          <cell r="Q62">
            <v>105196.789244</v>
          </cell>
          <cell r="R62">
            <v>121624.162707</v>
          </cell>
          <cell r="S62">
            <v>15.615850617738269</v>
          </cell>
          <cell r="T62">
            <v>15.615850617738269</v>
          </cell>
        </row>
        <row r="63">
          <cell r="B63" t="str">
            <v xml:space="preserve">NUMERAL </v>
          </cell>
          <cell r="C63" t="str">
            <v>0003</v>
          </cell>
          <cell r="D63" t="str">
            <v>CONTRIB. SUPERINTENDENCIA DEL SUBSIDIO FAMILIAR</v>
          </cell>
          <cell r="E63">
            <v>3085.2217500000002</v>
          </cell>
          <cell r="F63">
            <v>4062.721</v>
          </cell>
          <cell r="G63">
            <v>31.683273657720058</v>
          </cell>
          <cell r="H63">
            <v>8.9774361888125959E-3</v>
          </cell>
          <cell r="I63">
            <v>1.0208202843731005E-2</v>
          </cell>
          <cell r="M63" t="str">
            <v xml:space="preserve">NUMERAL </v>
          </cell>
          <cell r="N63" t="str">
            <v>0003</v>
          </cell>
          <cell r="O63" t="str">
            <v>CONTRIB. SUPERINTENDENCIA DEL SUBSIDIO FAMILIAR</v>
          </cell>
          <cell r="P63">
            <v>3085.2217500000002</v>
          </cell>
          <cell r="Q63">
            <v>3085.2217500000002</v>
          </cell>
          <cell r="R63">
            <v>4062.721</v>
          </cell>
          <cell r="S63">
            <v>31.683273657720058</v>
          </cell>
          <cell r="T63">
            <v>31.683273657720058</v>
          </cell>
        </row>
        <row r="64">
          <cell r="B64" t="str">
            <v xml:space="preserve">NUMERAL </v>
          </cell>
          <cell r="C64" t="str">
            <v>0004</v>
          </cell>
          <cell r="D64" t="str">
            <v>CONTRIBUCIONES SUPERBANCARIA</v>
          </cell>
          <cell r="E64">
            <v>47355.664632</v>
          </cell>
          <cell r="F64">
            <v>53962.781024000004</v>
          </cell>
          <cell r="G64">
            <v>13.952114162780283</v>
          </cell>
          <cell r="H64">
            <v>0.1377964022886165</v>
          </cell>
          <cell r="I64">
            <v>0.13558967369524769</v>
          </cell>
          <cell r="M64" t="str">
            <v xml:space="preserve">NUMERAL </v>
          </cell>
          <cell r="N64" t="str">
            <v>0004</v>
          </cell>
          <cell r="O64" t="str">
            <v>CONTRIBUCIONES SUPERBANCARIA</v>
          </cell>
          <cell r="P64">
            <v>47355.664632</v>
          </cell>
          <cell r="Q64">
            <v>47355.664632</v>
          </cell>
          <cell r="R64">
            <v>53962.781024000004</v>
          </cell>
          <cell r="S64">
            <v>13.952114162780283</v>
          </cell>
          <cell r="T64">
            <v>13.952114162780283</v>
          </cell>
        </row>
        <row r="65">
          <cell r="B65" t="str">
            <v xml:space="preserve">NUMERAL </v>
          </cell>
          <cell r="C65" t="str">
            <v>0005</v>
          </cell>
          <cell r="D65" t="str">
            <v>SUPERINTENDENCIA INDUSTRIA Y COMERCIO</v>
          </cell>
          <cell r="E65">
            <v>9864.1455929999993</v>
          </cell>
          <cell r="F65">
            <v>11383.514219000001</v>
          </cell>
          <cell r="G65">
            <v>15.402942015355169</v>
          </cell>
          <cell r="H65">
            <v>2.8702876095799093E-2</v>
          </cell>
          <cell r="I65">
            <v>2.8602806400451358E-2</v>
          </cell>
          <cell r="M65" t="str">
            <v xml:space="preserve">NUMERAL </v>
          </cell>
          <cell r="N65" t="str">
            <v>0005</v>
          </cell>
          <cell r="O65" t="str">
            <v>SUPERINTENDENCIA INDUSTRIA Y COMERCIO</v>
          </cell>
          <cell r="P65">
            <v>9864.1455929999993</v>
          </cell>
          <cell r="Q65">
            <v>9864.1455929999993</v>
          </cell>
          <cell r="R65">
            <v>11383.514219000001</v>
          </cell>
          <cell r="S65">
            <v>15.402942015355169</v>
          </cell>
          <cell r="T65">
            <v>15.402942015355169</v>
          </cell>
        </row>
        <row r="66">
          <cell r="B66" t="str">
            <v xml:space="preserve">NUMERAL </v>
          </cell>
          <cell r="C66" t="str">
            <v>0006</v>
          </cell>
          <cell r="D66" t="str">
            <v>SUPERINTENDENCIA NACIONAL DE VALORES</v>
          </cell>
          <cell r="E66">
            <v>1659.725173</v>
          </cell>
          <cell r="F66">
            <v>1892.087</v>
          </cell>
          <cell r="G66">
            <v>14.000018242779277</v>
          </cell>
          <cell r="H66">
            <v>4.8294994781407346E-3</v>
          </cell>
          <cell r="I66">
            <v>4.7541556247614513E-3</v>
          </cell>
          <cell r="M66" t="str">
            <v xml:space="preserve">NUMERAL </v>
          </cell>
          <cell r="N66" t="str">
            <v>0006</v>
          </cell>
          <cell r="O66" t="str">
            <v>SUPERINTENDENCIA NACIONAL DE VALORES</v>
          </cell>
          <cell r="P66">
            <v>1659.725173</v>
          </cell>
          <cell r="Q66">
            <v>1659.725173</v>
          </cell>
          <cell r="R66">
            <v>1892.087</v>
          </cell>
          <cell r="S66">
            <v>14.000018242779277</v>
          </cell>
          <cell r="T66">
            <v>14.000018242779277</v>
          </cell>
        </row>
        <row r="67">
          <cell r="B67" t="str">
            <v xml:space="preserve">NUMERAL </v>
          </cell>
          <cell r="C67" t="str">
            <v>0007</v>
          </cell>
          <cell r="D67" t="str">
            <v>CONTRIB. ENTIDADES CONTROLADAS POR SUPERPUERTOS</v>
          </cell>
          <cell r="E67">
            <v>13025.01237</v>
          </cell>
          <cell r="F67">
            <v>19847.386159999998</v>
          </cell>
          <cell r="G67">
            <v>52.379019660002044</v>
          </cell>
          <cell r="H67">
            <v>3.7900425604794757E-2</v>
          </cell>
          <cell r="I67">
            <v>4.9869568655868661E-2</v>
          </cell>
          <cell r="M67" t="str">
            <v xml:space="preserve">NUMERAL </v>
          </cell>
          <cell r="N67" t="str">
            <v>0007</v>
          </cell>
          <cell r="O67" t="str">
            <v>CONTRIB. ENTIDADES CONTROLADAS POR SUPERPUERTOS</v>
          </cell>
          <cell r="P67">
            <v>13025.01237</v>
          </cell>
          <cell r="Q67">
            <v>13025.01237</v>
          </cell>
          <cell r="R67">
            <v>19847.386159999998</v>
          </cell>
          <cell r="S67">
            <v>52.379019660002044</v>
          </cell>
          <cell r="T67">
            <v>52.379019660002044</v>
          </cell>
        </row>
        <row r="68">
          <cell r="B68" t="str">
            <v xml:space="preserve">NUMERAL </v>
          </cell>
          <cell r="C68" t="str">
            <v>0008</v>
          </cell>
          <cell r="D68" t="str">
            <v>CONTRIBUCION PARA LA DESCENTRALIZACIÓN</v>
          </cell>
          <cell r="E68">
            <v>154000</v>
          </cell>
          <cell r="F68">
            <v>206597.15109500001</v>
          </cell>
          <cell r="G68">
            <v>34.153994217532471</v>
          </cell>
          <cell r="H68">
            <v>0.44811209212988967</v>
          </cell>
          <cell r="I68">
            <v>0.51910668375079239</v>
          </cell>
          <cell r="M68" t="str">
            <v xml:space="preserve">NUMERAL </v>
          </cell>
          <cell r="N68" t="str">
            <v>0008</v>
          </cell>
          <cell r="O68" t="str">
            <v>CONTRIBUCION PARA LA DESCENTRALIZACIÓN</v>
          </cell>
          <cell r="P68">
            <v>154000</v>
          </cell>
          <cell r="Q68">
            <v>154000</v>
          </cell>
          <cell r="R68">
            <v>206597.15109500001</v>
          </cell>
          <cell r="S68">
            <v>34.153994217532471</v>
          </cell>
          <cell r="T68">
            <v>34.153994217532471</v>
          </cell>
        </row>
        <row r="69">
          <cell r="B69" t="str">
            <v xml:space="preserve">NUMERAL </v>
          </cell>
          <cell r="C69" t="str">
            <v>0009</v>
          </cell>
          <cell r="D69" t="str">
            <v>FINANCIACION SECTOR JUSTICIA</v>
          </cell>
          <cell r="E69">
            <v>70045.265759999995</v>
          </cell>
          <cell r="F69">
            <v>101174.95696700001</v>
          </cell>
          <cell r="G69">
            <v>44.442248693382666</v>
          </cell>
          <cell r="H69">
            <v>0.20381902976303717</v>
          </cell>
          <cell r="I69">
            <v>0.25421742803034997</v>
          </cell>
          <cell r="M69" t="str">
            <v xml:space="preserve">NUMERAL </v>
          </cell>
          <cell r="N69" t="str">
            <v>0009</v>
          </cell>
          <cell r="O69" t="str">
            <v>FINANCIACION SECTOR JUSTICIA</v>
          </cell>
          <cell r="P69">
            <v>70045.265759999995</v>
          </cell>
          <cell r="Q69">
            <v>70045.265759999995</v>
          </cell>
          <cell r="R69">
            <v>101174.95696700001</v>
          </cell>
          <cell r="S69">
            <v>44.442248693382666</v>
          </cell>
          <cell r="T69">
            <v>44.442248693382666</v>
          </cell>
        </row>
        <row r="70">
          <cell r="B70" t="str">
            <v xml:space="preserve">NUMERAL </v>
          </cell>
          <cell r="C70" t="str">
            <v>0010</v>
          </cell>
          <cell r="D70" t="str">
            <v>FONDO DE DEFENSA NACIONAL</v>
          </cell>
          <cell r="F70">
            <v>20970</v>
          </cell>
          <cell r="H70">
            <v>0</v>
          </cell>
          <cell r="I70">
            <v>5.2690306233935134E-2</v>
          </cell>
          <cell r="M70" t="str">
            <v xml:space="preserve">NUMERAL </v>
          </cell>
          <cell r="N70" t="str">
            <v>0010</v>
          </cell>
          <cell r="O70" t="str">
            <v>FONDO DE DEFENSA NACIONAL</v>
          </cell>
          <cell r="Q70">
            <v>0</v>
          </cell>
          <cell r="R70">
            <v>20970</v>
          </cell>
        </row>
        <row r="71">
          <cell r="B71" t="str">
            <v xml:space="preserve">NUMERAL </v>
          </cell>
          <cell r="C71" t="str">
            <v>0011</v>
          </cell>
          <cell r="D71" t="str">
            <v>PRODUCTO ELECTRONICO DE IDIOMAS</v>
          </cell>
          <cell r="F71">
            <v>0</v>
          </cell>
          <cell r="H71">
            <v>0</v>
          </cell>
          <cell r="I71">
            <v>0</v>
          </cell>
          <cell r="M71" t="str">
            <v xml:space="preserve">NUMERAL </v>
          </cell>
          <cell r="N71" t="str">
            <v>0011</v>
          </cell>
          <cell r="O71" t="str">
            <v>PRODUCTO ELECTRONICO DE IDIOMAS</v>
          </cell>
          <cell r="Q71">
            <v>0</v>
          </cell>
          <cell r="R71">
            <v>0</v>
          </cell>
        </row>
        <row r="72">
          <cell r="B72" t="str">
            <v xml:space="preserve">NUMERAL </v>
          </cell>
          <cell r="C72" t="str">
            <v>0012</v>
          </cell>
          <cell r="D72" t="str">
            <v>FONDOS DOCENTES Y ADMINISTRATIVOS  U. NUEVA GRANADA</v>
          </cell>
          <cell r="E72">
            <v>20355.799862</v>
          </cell>
          <cell r="F72">
            <v>0</v>
          </cell>
          <cell r="H72">
            <v>5.9231688721676237E-2</v>
          </cell>
          <cell r="I72">
            <v>0</v>
          </cell>
          <cell r="M72" t="str">
            <v xml:space="preserve">NUMERAL </v>
          </cell>
          <cell r="N72" t="str">
            <v>0012</v>
          </cell>
          <cell r="O72" t="str">
            <v>FONDOS DOCENTES Y ADMINISTRATIVOS  U. NUEVA GRANADA</v>
          </cell>
          <cell r="P72">
            <v>20355.799862</v>
          </cell>
          <cell r="Q72">
            <v>20355.799862</v>
          </cell>
          <cell r="R72">
            <v>0</v>
          </cell>
        </row>
        <row r="73">
          <cell r="B73" t="str">
            <v xml:space="preserve">NUMERAL </v>
          </cell>
          <cell r="C73" t="str">
            <v>0013</v>
          </cell>
          <cell r="D73" t="str">
            <v>FONDO DE ESTUPEFACIENTES-MIN SALUD</v>
          </cell>
          <cell r="E73">
            <v>2112.1638280000002</v>
          </cell>
          <cell r="F73">
            <v>3135.5578780000001</v>
          </cell>
          <cell r="G73">
            <v>48.452399214176857</v>
          </cell>
          <cell r="H73">
            <v>6.1460139732867312E-3</v>
          </cell>
          <cell r="I73">
            <v>7.8785648453050944E-3</v>
          </cell>
          <cell r="M73" t="str">
            <v xml:space="preserve">NUMERAL </v>
          </cell>
          <cell r="N73" t="str">
            <v>0013</v>
          </cell>
          <cell r="O73" t="str">
            <v>FONDO DE ESTUPEFACIENTES-MIN SALUD</v>
          </cell>
          <cell r="P73">
            <v>2112.1638280000002</v>
          </cell>
          <cell r="Q73">
            <v>2112.1638280000002</v>
          </cell>
          <cell r="R73">
            <v>3135.5578780000001</v>
          </cell>
          <cell r="S73">
            <v>48.452399214176857</v>
          </cell>
          <cell r="T73">
            <v>48.452399214176857</v>
          </cell>
        </row>
        <row r="74">
          <cell r="B74" t="str">
            <v xml:space="preserve">NUMERAL </v>
          </cell>
          <cell r="C74" t="str">
            <v>0014</v>
          </cell>
          <cell r="D74" t="str">
            <v xml:space="preserve">FONDOS INTERNOS DEL MINISTERIO DE DEFENSA </v>
          </cell>
          <cell r="E74">
            <v>86435.684122000006</v>
          </cell>
          <cell r="F74">
            <v>95972.661884999994</v>
          </cell>
          <cell r="G74">
            <v>11.033611707797641</v>
          </cell>
          <cell r="H74">
            <v>0.25151217692589423</v>
          </cell>
          <cell r="I74">
            <v>0.24114587242759009</v>
          </cell>
          <cell r="M74" t="str">
            <v xml:space="preserve">NUMERAL </v>
          </cell>
          <cell r="N74" t="str">
            <v>0014</v>
          </cell>
          <cell r="O74" t="str">
            <v xml:space="preserve">FONDOS INTERNOS DEL MINISTERIO DE DEFENSA </v>
          </cell>
          <cell r="P74">
            <v>86435.684122000006</v>
          </cell>
          <cell r="Q74">
            <v>86435.684122000006</v>
          </cell>
          <cell r="R74">
            <v>95972.661884999994</v>
          </cell>
          <cell r="S74">
            <v>11.033611707797641</v>
          </cell>
          <cell r="T74">
            <v>11.033611707797641</v>
          </cell>
        </row>
        <row r="75">
          <cell r="B75" t="str">
            <v xml:space="preserve">NUMERAL </v>
          </cell>
          <cell r="C75" t="str">
            <v>0015</v>
          </cell>
          <cell r="D75" t="str">
            <v xml:space="preserve">FONDOS INTERNOS DE LA POLICIA </v>
          </cell>
          <cell r="E75">
            <v>35492.475507000003</v>
          </cell>
          <cell r="F75">
            <v>39214.421839000002</v>
          </cell>
          <cell r="G75">
            <v>10.486578574283833</v>
          </cell>
          <cell r="H75">
            <v>0.10327667178123791</v>
          </cell>
          <cell r="I75">
            <v>9.8532183857111294E-2</v>
          </cell>
          <cell r="M75" t="str">
            <v xml:space="preserve">NUMERAL </v>
          </cell>
          <cell r="N75" t="str">
            <v>0015</v>
          </cell>
          <cell r="O75" t="str">
            <v xml:space="preserve">FONDOS INTERNOS DE LA POLICIA </v>
          </cell>
          <cell r="P75">
            <v>35492.475507000003</v>
          </cell>
          <cell r="Q75">
            <v>35492.475507000003</v>
          </cell>
          <cell r="R75">
            <v>39214.421839000002</v>
          </cell>
          <cell r="S75">
            <v>10.486578574283833</v>
          </cell>
          <cell r="T75">
            <v>10.486578574283833</v>
          </cell>
        </row>
        <row r="76">
          <cell r="B76" t="str">
            <v xml:space="preserve">NUMERAL </v>
          </cell>
          <cell r="C76" t="str">
            <v>0016</v>
          </cell>
          <cell r="D76" t="str">
            <v>FONDO DE PUBLICACIONES DE LA CONTRALORIA</v>
          </cell>
          <cell r="F76">
            <v>0</v>
          </cell>
          <cell r="H76">
            <v>0</v>
          </cell>
          <cell r="I76">
            <v>0</v>
          </cell>
          <cell r="M76" t="str">
            <v xml:space="preserve">NUMERAL </v>
          </cell>
          <cell r="N76" t="str">
            <v>0016</v>
          </cell>
          <cell r="O76" t="str">
            <v>FONDO DE PUBLICACIONES DE LA CONTRALORIA</v>
          </cell>
          <cell r="Q76">
            <v>0</v>
          </cell>
          <cell r="R76">
            <v>0</v>
          </cell>
        </row>
        <row r="77">
          <cell r="B77" t="str">
            <v xml:space="preserve">NUMERAL </v>
          </cell>
          <cell r="C77" t="str">
            <v>0017</v>
          </cell>
          <cell r="D77" t="str">
            <v>FONDO ROTATORIO MINISTERIO DE MINAS Y ENERGIA</v>
          </cell>
          <cell r="E77">
            <v>800.4</v>
          </cell>
          <cell r="F77">
            <v>912.5</v>
          </cell>
          <cell r="G77">
            <v>14.005497251374322</v>
          </cell>
          <cell r="H77">
            <v>2.3290189515634005E-3</v>
          </cell>
          <cell r="I77">
            <v>2.2927946799459137E-3</v>
          </cell>
          <cell r="M77" t="str">
            <v xml:space="preserve">NUMERAL </v>
          </cell>
          <cell r="N77" t="str">
            <v>0017</v>
          </cell>
          <cell r="O77" t="str">
            <v>FONDO ROTATORIO MINISTERIO DE MINAS Y ENERGIA</v>
          </cell>
          <cell r="P77">
            <v>800.4</v>
          </cell>
          <cell r="Q77">
            <v>800.4</v>
          </cell>
          <cell r="R77">
            <v>912.5</v>
          </cell>
          <cell r="S77">
            <v>14.005497251374322</v>
          </cell>
          <cell r="T77">
            <v>14.005497251374322</v>
          </cell>
        </row>
        <row r="78">
          <cell r="B78" t="str">
            <v xml:space="preserve">NUMERAL </v>
          </cell>
          <cell r="C78" t="str">
            <v>0018</v>
          </cell>
          <cell r="D78" t="str">
            <v>FONDO NACIONAL DE REGALIAS</v>
          </cell>
          <cell r="E78">
            <v>104644.93087500001</v>
          </cell>
          <cell r="F78">
            <v>523853.985201</v>
          </cell>
          <cell r="G78">
            <v>400.60139637987027</v>
          </cell>
          <cell r="H78">
            <v>0.30449778509859698</v>
          </cell>
          <cell r="I78">
            <v>1.3162626085888418</v>
          </cell>
          <cell r="M78" t="str">
            <v xml:space="preserve">NUMERAL </v>
          </cell>
          <cell r="N78" t="str">
            <v>0018</v>
          </cell>
          <cell r="O78" t="str">
            <v>FONDO NACIONAL DE REGALIAS</v>
          </cell>
          <cell r="P78">
            <v>104644.93087500001</v>
          </cell>
          <cell r="Q78">
            <v>104644.93087500001</v>
          </cell>
          <cell r="R78">
            <v>523853.985201</v>
          </cell>
          <cell r="S78">
            <v>400.60139637987027</v>
          </cell>
          <cell r="T78">
            <v>400.60139637987027</v>
          </cell>
        </row>
        <row r="79">
          <cell r="B79" t="str">
            <v xml:space="preserve">NUMERAL </v>
          </cell>
          <cell r="C79" t="str">
            <v>0019</v>
          </cell>
          <cell r="D79" t="str">
            <v>ESCUELAS INDUSTRIALES E INSTITUTOS TECNICOS</v>
          </cell>
          <cell r="E79">
            <v>33567.681960000002</v>
          </cell>
          <cell r="F79">
            <v>44205.705342000001</v>
          </cell>
          <cell r="G79">
            <v>31.691266006024811</v>
          </cell>
          <cell r="H79">
            <v>9.7675871370430892E-2</v>
          </cell>
          <cell r="I79">
            <v>0.11107354085632248</v>
          </cell>
          <cell r="M79" t="str">
            <v xml:space="preserve">NUMERAL </v>
          </cell>
          <cell r="N79" t="str">
            <v>0019</v>
          </cell>
          <cell r="O79" t="str">
            <v>ESCUELAS INDUSTRIALES E INSTITUTOS TECNICOS</v>
          </cell>
          <cell r="P79">
            <v>33567.681960000002</v>
          </cell>
          <cell r="Q79">
            <v>33567.681960000002</v>
          </cell>
          <cell r="R79">
            <v>44205.705342000001</v>
          </cell>
          <cell r="S79">
            <v>31.691266006024811</v>
          </cell>
          <cell r="T79">
            <v>31.691266006024811</v>
          </cell>
        </row>
        <row r="80">
          <cell r="B80" t="str">
            <v xml:space="preserve">NUMERAL </v>
          </cell>
          <cell r="C80" t="str">
            <v>0020</v>
          </cell>
          <cell r="D80" t="str">
            <v>JUNTA CENTRAL DE CONTADORES</v>
          </cell>
          <cell r="E80">
            <v>674.00200600000005</v>
          </cell>
          <cell r="H80">
            <v>1.9612236948597563E-3</v>
          </cell>
          <cell r="I80">
            <v>0</v>
          </cell>
          <cell r="M80" t="str">
            <v xml:space="preserve">NUMERAL </v>
          </cell>
          <cell r="N80" t="str">
            <v>0020</v>
          </cell>
          <cell r="O80" t="str">
            <v>JUNTA CENTRAL DE CONTADORES</v>
          </cell>
          <cell r="P80">
            <v>674.00200600000005</v>
          </cell>
          <cell r="Q80">
            <v>674.00200600000005</v>
          </cell>
        </row>
        <row r="81">
          <cell r="B81" t="str">
            <v xml:space="preserve">NUMERAL </v>
          </cell>
          <cell r="C81" t="str">
            <v>0021</v>
          </cell>
          <cell r="D81" t="str">
            <v>FONDO DE SOLIDARIDAD Y GARANTIA DEL SECTOR SALUD</v>
          </cell>
          <cell r="E81">
            <v>768191.34397799999</v>
          </cell>
          <cell r="F81">
            <v>565166.85100000002</v>
          </cell>
          <cell r="G81">
            <v>-26.42889620789769</v>
          </cell>
          <cell r="H81">
            <v>2.2352975993899564</v>
          </cell>
          <cell r="I81">
            <v>1.4200674512379012</v>
          </cell>
          <cell r="M81" t="str">
            <v xml:space="preserve">NUMERAL </v>
          </cell>
          <cell r="N81" t="str">
            <v>0021</v>
          </cell>
          <cell r="O81" t="str">
            <v>FONDO DE SOLIDARIDAD Y GARANTIA DEL SECTOR SALUD</v>
          </cell>
          <cell r="P81">
            <v>768191.34397799999</v>
          </cell>
          <cell r="Q81">
            <v>768191.34397799999</v>
          </cell>
          <cell r="R81">
            <v>565166.85100000002</v>
          </cell>
          <cell r="S81">
            <v>-26.42889620789769</v>
          </cell>
          <cell r="T81">
            <v>-26.42889620789769</v>
          </cell>
        </row>
        <row r="82">
          <cell r="B82" t="str">
            <v xml:space="preserve">NUMERAL </v>
          </cell>
          <cell r="C82" t="str">
            <v>0022</v>
          </cell>
          <cell r="D82" t="str">
            <v>FONDO DE SOLIDARIDAD PENSIONAL</v>
          </cell>
          <cell r="E82">
            <v>60000</v>
          </cell>
          <cell r="F82">
            <v>150339.9</v>
          </cell>
          <cell r="G82">
            <v>150.56649999999999</v>
          </cell>
          <cell r="H82">
            <v>0.17458912680385313</v>
          </cell>
          <cell r="I82">
            <v>0.37775180592175417</v>
          </cell>
          <cell r="M82" t="str">
            <v xml:space="preserve">NUMERAL </v>
          </cell>
          <cell r="N82" t="str">
            <v>0022</v>
          </cell>
          <cell r="O82" t="str">
            <v>FONDO DE SOLIDARIDAD PENSIONAL</v>
          </cell>
          <cell r="P82">
            <v>60000</v>
          </cell>
          <cell r="Q82">
            <v>60000</v>
          </cell>
          <cell r="R82">
            <v>150339.9</v>
          </cell>
          <cell r="S82">
            <v>150.56649999999999</v>
          </cell>
          <cell r="T82">
            <v>150.56649999999999</v>
          </cell>
        </row>
        <row r="83">
          <cell r="B83" t="str">
            <v xml:space="preserve">NUMERAL </v>
          </cell>
          <cell r="C83" t="str">
            <v>0023</v>
          </cell>
          <cell r="D83" t="str">
            <v>COMISION DE REGULACION DE TELECOMUNICACIONES</v>
          </cell>
          <cell r="E83">
            <v>4270.1380630000003</v>
          </cell>
          <cell r="F83">
            <v>4888.6301080000003</v>
          </cell>
          <cell r="G83">
            <v>14.484122898955555</v>
          </cell>
          <cell r="H83">
            <v>1.2425327929184446E-2</v>
          </cell>
          <cell r="I83">
            <v>1.2283424771337884E-2</v>
          </cell>
          <cell r="M83" t="str">
            <v xml:space="preserve">NUMERAL </v>
          </cell>
          <cell r="N83" t="str">
            <v>0023</v>
          </cell>
          <cell r="O83" t="str">
            <v>COMISION DE REGULACION DE TELECOMUNICACIONES</v>
          </cell>
          <cell r="P83">
            <v>4270.1380630000003</v>
          </cell>
          <cell r="Q83">
            <v>4270.1380630000003</v>
          </cell>
          <cell r="R83">
            <v>4888.6301080000003</v>
          </cell>
          <cell r="S83">
            <v>14.484122898955555</v>
          </cell>
          <cell r="T83">
            <v>14.484122898955555</v>
          </cell>
        </row>
        <row r="84">
          <cell r="B84" t="str">
            <v xml:space="preserve">NUMERAL </v>
          </cell>
          <cell r="C84" t="str">
            <v>0024</v>
          </cell>
          <cell r="D84" t="str">
            <v>COMISION DE REGULACION DE ENERGIA Y GAS</v>
          </cell>
          <cell r="E84">
            <v>3730.4304050000001</v>
          </cell>
          <cell r="F84">
            <v>4228.8485199999996</v>
          </cell>
          <cell r="G84">
            <v>13.360874239389521</v>
          </cell>
          <cell r="H84">
            <v>1.0854876450191569E-2</v>
          </cell>
          <cell r="I84">
            <v>1.0625623439948658E-2</v>
          </cell>
          <cell r="M84" t="str">
            <v xml:space="preserve">NUMERAL </v>
          </cell>
          <cell r="N84" t="str">
            <v>0024</v>
          </cell>
          <cell r="O84" t="str">
            <v>COMISION DE REGULACION DE ENERGIA Y GAS</v>
          </cell>
          <cell r="P84">
            <v>3730.4304050000001</v>
          </cell>
          <cell r="Q84">
            <v>3730.4304050000001</v>
          </cell>
          <cell r="R84">
            <v>4228.8485199999996</v>
          </cell>
          <cell r="S84">
            <v>13.360874239389521</v>
          </cell>
          <cell r="T84">
            <v>13.360874239389521</v>
          </cell>
        </row>
        <row r="85">
          <cell r="B85" t="str">
            <v xml:space="preserve">NUMERAL </v>
          </cell>
          <cell r="C85" t="str">
            <v>0025</v>
          </cell>
          <cell r="D85" t="str">
            <v>COMISION DE REGULACION DE AGUA POTABLE</v>
          </cell>
          <cell r="E85">
            <v>2670.214555</v>
          </cell>
          <cell r="F85">
            <v>3189.125642</v>
          </cell>
          <cell r="G85">
            <v>19.433310556574355</v>
          </cell>
          <cell r="H85">
            <v>7.7698404589398211E-3</v>
          </cell>
          <cell r="I85">
            <v>8.0131619788018586E-3</v>
          </cell>
          <cell r="M85" t="str">
            <v xml:space="preserve">NUMERAL </v>
          </cell>
          <cell r="N85" t="str">
            <v>0025</v>
          </cell>
          <cell r="O85" t="str">
            <v>COMISION DE REGULACION DE AGUA POTABLE</v>
          </cell>
          <cell r="P85">
            <v>2670.214555</v>
          </cell>
          <cell r="Q85">
            <v>2670.214555</v>
          </cell>
          <cell r="R85">
            <v>3189.125642</v>
          </cell>
          <cell r="S85">
            <v>19.433310556574355</v>
          </cell>
          <cell r="T85">
            <v>19.433310556574355</v>
          </cell>
        </row>
        <row r="86">
          <cell r="B86" t="str">
            <v xml:space="preserve">NUMERAL </v>
          </cell>
          <cell r="C86" t="str">
            <v>0026</v>
          </cell>
          <cell r="D86" t="str">
            <v>UNIDAD ADMINISTRATIVA ESPECIAL MINERO-ENERGETICA</v>
          </cell>
          <cell r="F86">
            <v>0</v>
          </cell>
          <cell r="H86">
            <v>0</v>
          </cell>
          <cell r="I86">
            <v>0</v>
          </cell>
          <cell r="M86" t="str">
            <v xml:space="preserve">NUMERAL </v>
          </cell>
          <cell r="N86" t="str">
            <v>0026</v>
          </cell>
          <cell r="O86" t="str">
            <v>UNIDAD ADMINISTRATIVA ESPECIAL MINERO-ENERGETICA</v>
          </cell>
          <cell r="Q86">
            <v>0</v>
          </cell>
          <cell r="R86">
            <v>0</v>
          </cell>
        </row>
        <row r="87">
          <cell r="B87" t="str">
            <v xml:space="preserve">NUMERAL </v>
          </cell>
          <cell r="C87" t="str">
            <v>0029</v>
          </cell>
          <cell r="D87" t="str">
            <v>FONDO DE RIESGOS PROFESIONALES ( ART. 87 DTO 1295 DE 1994 )</v>
          </cell>
          <cell r="E87">
            <v>5800</v>
          </cell>
          <cell r="F87">
            <v>7032</v>
          </cell>
          <cell r="G87">
            <v>21.241379310344822</v>
          </cell>
          <cell r="H87">
            <v>1.687694892437247E-2</v>
          </cell>
          <cell r="I87">
            <v>1.7668966782881823E-2</v>
          </cell>
          <cell r="M87" t="str">
            <v xml:space="preserve">NUMERAL </v>
          </cell>
          <cell r="N87" t="str">
            <v>0029</v>
          </cell>
          <cell r="O87" t="str">
            <v>FONDO DE RIESGOS PROFESIONALES ( ART. 87 DTO 1295 DE 1994 )</v>
          </cell>
          <cell r="P87">
            <v>5800</v>
          </cell>
          <cell r="Q87">
            <v>5800</v>
          </cell>
          <cell r="R87">
            <v>7032</v>
          </cell>
          <cell r="S87">
            <v>21.241379310344822</v>
          </cell>
          <cell r="T87">
            <v>21.241379310344822</v>
          </cell>
        </row>
        <row r="88">
          <cell r="B88" t="str">
            <v xml:space="preserve">NUMERAL </v>
          </cell>
          <cell r="C88" t="str">
            <v>0030</v>
          </cell>
          <cell r="D88" t="str">
            <v>FONDO BIENESTAR SOCIAL DIAN</v>
          </cell>
          <cell r="E88">
            <v>836.12800000000004</v>
          </cell>
          <cell r="F88">
            <v>0</v>
          </cell>
          <cell r="H88">
            <v>2.4329809569375352E-3</v>
          </cell>
          <cell r="I88">
            <v>0</v>
          </cell>
          <cell r="M88" t="str">
            <v xml:space="preserve">NUMERAL </v>
          </cell>
          <cell r="N88" t="str">
            <v>0030</v>
          </cell>
          <cell r="O88" t="str">
            <v>FONDO BIENESTAR SOCIAL DIAN</v>
          </cell>
          <cell r="P88">
            <v>836.12800000000004</v>
          </cell>
          <cell r="Q88">
            <v>836.12800000000004</v>
          </cell>
          <cell r="R88">
            <v>0</v>
          </cell>
        </row>
        <row r="89">
          <cell r="B89" t="str">
            <v xml:space="preserve">NUMERAL </v>
          </cell>
          <cell r="C89" t="str">
            <v>0031</v>
          </cell>
          <cell r="D89" t="str">
            <v>INSTITUTO DE ESTUDIOS DEL MINISTERIO PUBLICO</v>
          </cell>
          <cell r="E89">
            <v>756.41933700000004</v>
          </cell>
          <cell r="F89">
            <v>862.31804399999999</v>
          </cell>
          <cell r="G89">
            <v>13.99999997620367</v>
          </cell>
          <cell r="H89">
            <v>2.201043192406325E-3</v>
          </cell>
          <cell r="I89">
            <v>2.1667049026899356E-3</v>
          </cell>
          <cell r="M89" t="str">
            <v xml:space="preserve">NUMERAL </v>
          </cell>
          <cell r="N89" t="str">
            <v>0031</v>
          </cell>
          <cell r="O89" t="str">
            <v>INSTITUTO DE ESTUDIOS DEL MINISTERIO PUBLICO</v>
          </cell>
          <cell r="P89">
            <v>756.41933700000004</v>
          </cell>
          <cell r="Q89">
            <v>756.41933700000004</v>
          </cell>
          <cell r="R89">
            <v>862.31804399999999</v>
          </cell>
          <cell r="S89">
            <v>13.99999997620367</v>
          </cell>
          <cell r="T89">
            <v>13.99999997620367</v>
          </cell>
        </row>
        <row r="90">
          <cell r="B90" t="str">
            <v xml:space="preserve">NUMERAL </v>
          </cell>
          <cell r="C90" t="str">
            <v>0032</v>
          </cell>
          <cell r="D90" t="str">
            <v>FONDO BIENESTAR DE LA CONTRALORIA</v>
          </cell>
          <cell r="E90">
            <v>6832.423331</v>
          </cell>
          <cell r="F90">
            <v>2432.4832540000002</v>
          </cell>
          <cell r="G90">
            <v>-64.397942923656927</v>
          </cell>
          <cell r="H90">
            <v>1.9881113721892725E-2</v>
          </cell>
          <cell r="I90">
            <v>6.1119831932369591E-3</v>
          </cell>
          <cell r="M90" t="str">
            <v xml:space="preserve">NUMERAL </v>
          </cell>
          <cell r="N90" t="str">
            <v>0032</v>
          </cell>
          <cell r="O90" t="str">
            <v>FONDO BIENESTAR DE LA CONTRALORIA</v>
          </cell>
          <cell r="P90">
            <v>6832.423331</v>
          </cell>
          <cell r="Q90">
            <v>6832.423331</v>
          </cell>
          <cell r="R90">
            <v>2432.4832540000002</v>
          </cell>
          <cell r="S90">
            <v>-64.397942923656927</v>
          </cell>
          <cell r="T90">
            <v>-64.397942923656927</v>
          </cell>
        </row>
        <row r="91">
          <cell r="B91" t="str">
            <v xml:space="preserve">NUMERAL </v>
          </cell>
          <cell r="C91" t="str">
            <v>0033</v>
          </cell>
          <cell r="D91" t="str">
            <v>Fondo Salud Fuerzas Militares</v>
          </cell>
          <cell r="E91">
            <v>103410.2988</v>
          </cell>
          <cell r="F91">
            <v>124086.99589999999</v>
          </cell>
          <cell r="G91">
            <v>19.994814191562881</v>
          </cell>
          <cell r="H91">
            <v>0.30090522950029236</v>
          </cell>
          <cell r="I91">
            <v>0.31178740169861957</v>
          </cell>
          <cell r="M91" t="str">
            <v xml:space="preserve">NUMERAL </v>
          </cell>
          <cell r="N91" t="str">
            <v>0033</v>
          </cell>
          <cell r="O91" t="str">
            <v>Fondo Salud Fuerzas Militares</v>
          </cell>
          <cell r="P91">
            <v>103410.2988</v>
          </cell>
          <cell r="Q91">
            <v>103410.2988</v>
          </cell>
          <cell r="R91">
            <v>124086.99589999999</v>
          </cell>
          <cell r="S91">
            <v>19.994814191562881</v>
          </cell>
          <cell r="T91">
            <v>19.994814191562881</v>
          </cell>
        </row>
        <row r="92">
          <cell r="B92" t="str">
            <v xml:space="preserve">NUMERAL </v>
          </cell>
          <cell r="C92" t="str">
            <v>0034</v>
          </cell>
          <cell r="D92" t="str">
            <v>Fondo de Salud Policia</v>
          </cell>
          <cell r="E92">
            <v>129391.606918</v>
          </cell>
          <cell r="F92">
            <v>139621.84988699999</v>
          </cell>
          <cell r="G92">
            <v>7.9064192899955588</v>
          </cell>
          <cell r="H92">
            <v>0.37650612779268372</v>
          </cell>
          <cell r="I92">
            <v>0.350821079041228</v>
          </cell>
          <cell r="M92" t="str">
            <v xml:space="preserve">NUMERAL </v>
          </cell>
          <cell r="N92" t="str">
            <v>0034</v>
          </cell>
          <cell r="O92" t="str">
            <v>Fondo de Salud Policia</v>
          </cell>
          <cell r="P92">
            <v>129391.606918</v>
          </cell>
          <cell r="Q92">
            <v>129391.606918</v>
          </cell>
          <cell r="R92">
            <v>139621.84988699999</v>
          </cell>
          <cell r="S92">
            <v>7.9064192899955588</v>
          </cell>
          <cell r="T92">
            <v>7.9064192899955588</v>
          </cell>
        </row>
        <row r="93">
          <cell r="B93" t="str">
            <v xml:space="preserve">NUMERAL </v>
          </cell>
          <cell r="C93" t="str">
            <v>0035</v>
          </cell>
          <cell r="D93" t="str">
            <v>FONDO DE COMPENSACIÓN AMBIENTAL</v>
          </cell>
          <cell r="E93">
            <v>14128.4</v>
          </cell>
          <cell r="F93">
            <v>18425.099999999999</v>
          </cell>
          <cell r="G93">
            <v>30.411794683049731</v>
          </cell>
          <cell r="H93">
            <v>4.1111083652259309E-2</v>
          </cell>
          <cell r="I93">
            <v>4.6295858912297483E-2</v>
          </cell>
          <cell r="M93" t="str">
            <v xml:space="preserve">NUMERAL </v>
          </cell>
          <cell r="N93" t="str">
            <v>0035</v>
          </cell>
          <cell r="O93" t="str">
            <v>FONDO DE COMPENSACIÓN AMBIENTAL</v>
          </cell>
          <cell r="P93">
            <v>14128.4</v>
          </cell>
          <cell r="Q93">
            <v>14128.4</v>
          </cell>
          <cell r="R93">
            <v>18425.099999999999</v>
          </cell>
          <cell r="S93">
            <v>30.411794683049731</v>
          </cell>
          <cell r="T93">
            <v>30.411794683049731</v>
          </cell>
        </row>
        <row r="94">
          <cell r="B94" t="str">
            <v xml:space="preserve">NUMERAL </v>
          </cell>
          <cell r="C94" t="str">
            <v>0036</v>
          </cell>
          <cell r="D94" t="str">
            <v>PENSIONES EPSA-CVC</v>
          </cell>
          <cell r="E94">
            <v>9215</v>
          </cell>
          <cell r="F94">
            <v>10965</v>
          </cell>
          <cell r="G94">
            <v>18.990775908844281</v>
          </cell>
          <cell r="H94">
            <v>2.6813980058291775E-2</v>
          </cell>
          <cell r="I94">
            <v>2.7551225934911716E-2</v>
          </cell>
          <cell r="M94" t="str">
            <v xml:space="preserve">NUMERAL </v>
          </cell>
          <cell r="N94" t="str">
            <v>0036</v>
          </cell>
          <cell r="O94" t="str">
            <v>PENSIONES EPSA-CVC</v>
          </cell>
          <cell r="P94">
            <v>9215</v>
          </cell>
          <cell r="Q94">
            <v>9215</v>
          </cell>
          <cell r="R94">
            <v>10965</v>
          </cell>
          <cell r="S94">
            <v>18.990775908844281</v>
          </cell>
          <cell r="T94">
            <v>18.990775908844281</v>
          </cell>
        </row>
        <row r="95">
          <cell r="B95" t="str">
            <v xml:space="preserve">NUMERAL </v>
          </cell>
          <cell r="C95" t="str">
            <v>0037</v>
          </cell>
          <cell r="D95" t="str">
            <v xml:space="preserve">DISTRIBUCIÓN  REGALÍAS </v>
          </cell>
          <cell r="E95">
            <v>389.39275300000003</v>
          </cell>
          <cell r="F95">
            <v>0</v>
          </cell>
          <cell r="H95">
            <v>1.1330623455003078E-3</v>
          </cell>
          <cell r="I95">
            <v>0</v>
          </cell>
          <cell r="M95" t="str">
            <v xml:space="preserve">NUMERAL </v>
          </cell>
          <cell r="N95" t="str">
            <v>0037</v>
          </cell>
          <cell r="O95" t="str">
            <v xml:space="preserve">DISTRIBUCIÓN  REGALÍAS </v>
          </cell>
          <cell r="P95">
            <v>389.39275300000003</v>
          </cell>
          <cell r="Q95">
            <v>389.39275300000003</v>
          </cell>
          <cell r="R95">
            <v>0</v>
          </cell>
        </row>
        <row r="96">
          <cell r="B96" t="str">
            <v xml:space="preserve">NUMERAL </v>
          </cell>
          <cell r="C96" t="str">
            <v>0038</v>
          </cell>
          <cell r="D96" t="str">
            <v>FONDO PRESTACIONES SALUD</v>
          </cell>
          <cell r="E96">
            <v>4068.5095569999999</v>
          </cell>
          <cell r="F96">
            <v>0</v>
          </cell>
          <cell r="H96">
            <v>1.1838625515829355E-2</v>
          </cell>
          <cell r="I96">
            <v>0</v>
          </cell>
          <cell r="M96" t="str">
            <v xml:space="preserve">NUMERAL </v>
          </cell>
          <cell r="N96" t="str">
            <v>0038</v>
          </cell>
          <cell r="O96" t="str">
            <v>FONDO PRESTACIONES SALUD</v>
          </cell>
          <cell r="P96">
            <v>4068.5095569999999</v>
          </cell>
          <cell r="Q96">
            <v>4068.5095569999999</v>
          </cell>
          <cell r="R96">
            <v>0</v>
          </cell>
        </row>
        <row r="97">
          <cell r="B97" t="str">
            <v xml:space="preserve">NUMERAL </v>
          </cell>
          <cell r="C97" t="str">
            <v>0039</v>
          </cell>
          <cell r="D97" t="str">
            <v>FONDO DE SEGURIDAD Y CONVIVENCIA CIUDADANA</v>
          </cell>
          <cell r="F97">
            <v>26830</v>
          </cell>
          <cell r="G97" t="str">
            <v>N.C.</v>
          </cell>
          <cell r="H97">
            <v>0</v>
          </cell>
          <cell r="I97">
            <v>6.7414445219669994E-2</v>
          </cell>
          <cell r="M97" t="str">
            <v xml:space="preserve">NUMERAL </v>
          </cell>
          <cell r="N97" t="str">
            <v>0039</v>
          </cell>
          <cell r="O97" t="str">
            <v>FONDO DE SEGURIDAD Y CONVIVENCIA CIUDADANA</v>
          </cell>
          <cell r="R97">
            <v>26830</v>
          </cell>
          <cell r="S97" t="str">
            <v>N.C.</v>
          </cell>
          <cell r="T97" t="str">
            <v>N.C.</v>
          </cell>
        </row>
      </sheetData>
      <sheetData sheetId="1" refreshError="1">
        <row r="98">
          <cell r="V98" t="str">
            <v>COMPOSICION DEL PRESUPUESTO DE RENTAS DE LA NACION</v>
          </cell>
        </row>
        <row r="100">
          <cell r="V100" t="str">
            <v>(Millones de pesos)</v>
          </cell>
        </row>
        <row r="101">
          <cell r="Y101">
            <v>1996</v>
          </cell>
          <cell r="Z101">
            <v>1997</v>
          </cell>
          <cell r="AA101" t="str">
            <v>1998</v>
          </cell>
          <cell r="AC101" t="str">
            <v>1999</v>
          </cell>
        </row>
        <row r="102">
          <cell r="X102" t="str">
            <v>CONCEPTOS</v>
          </cell>
          <cell r="Y102" t="str">
            <v>APROPIACION</v>
          </cell>
          <cell r="Z102" t="str">
            <v>APROPIACION</v>
          </cell>
          <cell r="AA102" t="str">
            <v>APROPIACION</v>
          </cell>
          <cell r="AB102" t="str">
            <v>REESTIMACION</v>
          </cell>
          <cell r="AC102" t="str">
            <v>PROYECTO</v>
          </cell>
          <cell r="AD102" t="str">
            <v>Variación</v>
          </cell>
          <cell r="AH102" t="str">
            <v xml:space="preserve">OBSERVACIONES </v>
          </cell>
        </row>
        <row r="103">
          <cell r="Y103" t="str">
            <v>DEFINITIVA</v>
          </cell>
          <cell r="Z103" t="str">
            <v>DEFINITIVA</v>
          </cell>
          <cell r="AA103" t="str">
            <v>VIGENTE</v>
          </cell>
          <cell r="AB103" t="str">
            <v xml:space="preserve">BASE </v>
          </cell>
          <cell r="AC103" t="str">
            <v>PRESUPUESTO</v>
          </cell>
          <cell r="AE103" t="str">
            <v>%</v>
          </cell>
        </row>
        <row r="104">
          <cell r="Y104" t="str">
            <v>(A)</v>
          </cell>
          <cell r="Z104" t="str">
            <v>(B)</v>
          </cell>
          <cell r="AA104" t="str">
            <v>(1)</v>
          </cell>
          <cell r="AB104" t="str">
            <v>(2)</v>
          </cell>
          <cell r="AC104" t="str">
            <v>(3)</v>
          </cell>
          <cell r="AD104" t="str">
            <v>(F)=(B/A)</v>
          </cell>
          <cell r="AE104" t="str">
            <v>(G)=(D/B)</v>
          </cell>
          <cell r="AF104" t="str">
            <v>(4)=(3/1)</v>
          </cell>
          <cell r="AG104" t="str">
            <v>(5)=(3/2)</v>
          </cell>
        </row>
        <row r="106">
          <cell r="V106" t="str">
            <v>I.</v>
          </cell>
          <cell r="W106" t="str">
            <v>INGRESOS DEL PRESUPUESTO NACIONAL</v>
          </cell>
          <cell r="Y106">
            <v>21505448</v>
          </cell>
          <cell r="Z106">
            <v>26829919.328486998</v>
          </cell>
          <cell r="AA106">
            <v>33672848.488659002</v>
          </cell>
          <cell r="AB106">
            <v>34023067.362811998</v>
          </cell>
          <cell r="AC106">
            <v>39798591.996973999</v>
          </cell>
          <cell r="AD106">
            <v>24.758709181445539</v>
          </cell>
          <cell r="AE106">
            <v>26.810173919112714</v>
          </cell>
          <cell r="AF106">
            <v>18.191937371672438</v>
          </cell>
          <cell r="AG106">
            <v>16.975320221935021</v>
          </cell>
        </row>
        <row r="108">
          <cell r="V108" t="str">
            <v>1.</v>
          </cell>
          <cell r="W108" t="str">
            <v>INGRESOS CORRIENTES</v>
          </cell>
          <cell r="Y108">
            <v>10850547</v>
          </cell>
          <cell r="Z108">
            <v>12987467.563204</v>
          </cell>
          <cell r="AA108">
            <v>14973958.125847001</v>
          </cell>
          <cell r="AB108">
            <v>15324177</v>
          </cell>
          <cell r="AC108">
            <v>17813984</v>
          </cell>
          <cell r="AD108">
            <v>19.69412752374604</v>
          </cell>
          <cell r="AE108">
            <v>17.992032899595834</v>
          </cell>
          <cell r="AF108">
            <v>18.966433926716707</v>
          </cell>
          <cell r="AG108">
            <v>16.24757401327328</v>
          </cell>
        </row>
        <row r="110">
          <cell r="W110" t="str">
            <v>1.1.  INGRESOS TRIBUTARIOS</v>
          </cell>
          <cell r="Y110">
            <v>10489179</v>
          </cell>
          <cell r="Z110">
            <v>12300834.563204</v>
          </cell>
          <cell r="AA110">
            <v>14609453</v>
          </cell>
          <cell r="AB110">
            <v>14749077</v>
          </cell>
          <cell r="AC110">
            <v>17369627.000000462</v>
          </cell>
          <cell r="AD110">
            <v>17.271662188279933</v>
          </cell>
          <cell r="AE110">
            <v>19.903059619381679</v>
          </cell>
          <cell r="AF110">
            <v>18.893068754870313</v>
          </cell>
          <cell r="AG110">
            <v>17.767552505153116</v>
          </cell>
        </row>
        <row r="112">
          <cell r="W112" t="str">
            <v xml:space="preserve">        1.1.1. IMPUESTOS DIRECTOS</v>
          </cell>
          <cell r="Y112">
            <v>4232697</v>
          </cell>
          <cell r="Z112">
            <v>4707023.763204</v>
          </cell>
          <cell r="AA112">
            <v>5845082</v>
          </cell>
          <cell r="AB112">
            <v>5393900</v>
          </cell>
          <cell r="AC112">
            <v>6285366</v>
          </cell>
          <cell r="AD112">
            <v>11.206253677123602</v>
          </cell>
          <cell r="AE112">
            <v>14.59258060614621</v>
          </cell>
          <cell r="AF112">
            <v>7.5325547186506636</v>
          </cell>
          <cell r="AG112">
            <v>16.527299356680693</v>
          </cell>
        </row>
        <row r="113">
          <cell r="X113" t="str">
            <v>IMPUESTO SOBRE LA RENTA Y COMPLEMENTARIOS</v>
          </cell>
          <cell r="Y113">
            <v>4232697</v>
          </cell>
          <cell r="Z113">
            <v>4707023.763204</v>
          </cell>
          <cell r="AA113">
            <v>5845082</v>
          </cell>
          <cell r="AB113">
            <v>5393900</v>
          </cell>
          <cell r="AC113">
            <v>6285366</v>
          </cell>
          <cell r="AD113">
            <v>11.206253677123602</v>
          </cell>
          <cell r="AE113">
            <v>14.59258060614621</v>
          </cell>
          <cell r="AF113">
            <v>7.5325547186506636</v>
          </cell>
          <cell r="AG113">
            <v>16.527299356680693</v>
          </cell>
          <cell r="AH113" t="str">
            <v>Base 1996 para evitar efectos 1997 Reforma Tributaria Ley 223/95 (aplicable año gravable 1996)</v>
          </cell>
        </row>
        <row r="115">
          <cell r="W115" t="str">
            <v xml:space="preserve">        1.1.2. IMPUESTOS INDIRECTOS</v>
          </cell>
          <cell r="Y115">
            <v>6256482</v>
          </cell>
          <cell r="Z115">
            <v>7593810.7999999998</v>
          </cell>
          <cell r="AA115">
            <v>8764371</v>
          </cell>
          <cell r="AB115">
            <v>9355177</v>
          </cell>
          <cell r="AC115">
            <v>11084261.000000462</v>
          </cell>
          <cell r="AD115">
            <v>21.375092264310823</v>
          </cell>
          <cell r="AE115">
            <v>23.194760132817649</v>
          </cell>
          <cell r="AF115">
            <v>26.469554974343978</v>
          </cell>
          <cell r="AG115">
            <v>18.482643353519258</v>
          </cell>
        </row>
        <row r="116">
          <cell r="X116" t="str">
            <v>IMPUESTOS SOBRE ADUANAS Y RECARGOS</v>
          </cell>
          <cell r="Y116">
            <v>1103959</v>
          </cell>
          <cell r="Z116">
            <v>1054257.8</v>
          </cell>
          <cell r="AA116">
            <v>1216470</v>
          </cell>
          <cell r="AB116">
            <v>1444000</v>
          </cell>
          <cell r="AC116">
            <v>1646430.000000464</v>
          </cell>
          <cell r="AD116">
            <v>-4.5020874869447063</v>
          </cell>
          <cell r="AE116">
            <v>36.968396155096016</v>
          </cell>
          <cell r="AF116">
            <v>35.344891366039775</v>
          </cell>
          <cell r="AG116">
            <v>14.018698060973955</v>
          </cell>
          <cell r="AH116" t="str">
            <v>Recaudo 1997 por tasas de devaluación y de importaciones.</v>
          </cell>
        </row>
        <row r="117">
          <cell r="X117" t="str">
            <v>IMPUESTO A LAS VENTAS</v>
          </cell>
          <cell r="Y117">
            <v>4514989</v>
          </cell>
          <cell r="Z117">
            <v>5721246</v>
          </cell>
          <cell r="AA117">
            <v>6695019</v>
          </cell>
          <cell r="AB117">
            <v>6887200</v>
          </cell>
          <cell r="AC117">
            <v>8117919</v>
          </cell>
          <cell r="AD117">
            <v>26.716720683040428</v>
          </cell>
          <cell r="AE117">
            <v>20.379371906049837</v>
          </cell>
          <cell r="AF117">
            <v>21.253113695420424</v>
          </cell>
          <cell r="AG117">
            <v>17.86965675455918</v>
          </cell>
          <cell r="AH117" t="str">
            <v>Interno = recaudo enero-junio/98 por estacionalidad promedio 1994-1997 y 1999 por PIB nominal. Externo = recaudo 1997 por tasas de devaluación y de importaciones.</v>
          </cell>
        </row>
        <row r="118">
          <cell r="X118" t="str">
            <v>INTERNAS</v>
          </cell>
          <cell r="Y118">
            <v>3955534</v>
          </cell>
          <cell r="Z118">
            <v>3955534</v>
          </cell>
          <cell r="AA118">
            <v>4687973</v>
          </cell>
          <cell r="AB118">
            <v>4549400</v>
          </cell>
          <cell r="AC118">
            <v>5452433</v>
          </cell>
          <cell r="AD118">
            <v>0</v>
          </cell>
          <cell r="AE118">
            <v>15.013548107537433</v>
          </cell>
          <cell r="AF118">
            <v>16.306834531683535</v>
          </cell>
          <cell r="AG118">
            <v>19.849496636919149</v>
          </cell>
        </row>
        <row r="119">
          <cell r="X119" t="str">
            <v>EXTERNAS</v>
          </cell>
          <cell r="Y119">
            <v>1765712</v>
          </cell>
          <cell r="Z119">
            <v>1765712</v>
          </cell>
          <cell r="AA119">
            <v>2007046</v>
          </cell>
          <cell r="AB119">
            <v>2337800</v>
          </cell>
          <cell r="AC119">
            <v>2665486</v>
          </cell>
          <cell r="AD119">
            <v>0</v>
          </cell>
          <cell r="AE119">
            <v>32.399847766793229</v>
          </cell>
          <cell r="AF119">
            <v>32.806422971870106</v>
          </cell>
          <cell r="AG119">
            <v>14.016853451963375</v>
          </cell>
        </row>
        <row r="120">
          <cell r="X120" t="str">
            <v>IMPUESTO A LA GASOLINA Y ACPM</v>
          </cell>
          <cell r="Y120">
            <v>606677</v>
          </cell>
          <cell r="Z120">
            <v>798000</v>
          </cell>
          <cell r="AA120">
            <v>690540</v>
          </cell>
          <cell r="AB120">
            <v>691000</v>
          </cell>
          <cell r="AC120">
            <v>917324</v>
          </cell>
          <cell r="AD120">
            <v>31.536221086344128</v>
          </cell>
          <cell r="AE120">
            <v>-13.408521303258148</v>
          </cell>
          <cell r="AF120">
            <v>32.841544298664815</v>
          </cell>
          <cell r="AG120">
            <v>32.753111432706227</v>
          </cell>
          <cell r="AH120" t="str">
            <v xml:space="preserve">Incluye ajuste precio Ley 383/97 ($50 por año a precios 1997 hasta 2001) </v>
          </cell>
        </row>
        <row r="121">
          <cell r="X121" t="str">
            <v>IMPUESTO 5% PASAJES INTERNACIONALES</v>
          </cell>
          <cell r="AA121">
            <v>8559.2999999999993</v>
          </cell>
          <cell r="AB121">
            <v>0</v>
          </cell>
          <cell r="AC121">
            <v>0</v>
          </cell>
          <cell r="AD121" t="e">
            <v>#DIV/0!</v>
          </cell>
        </row>
        <row r="122">
          <cell r="X122" t="str">
            <v>IMPUESTO DE TIMBRE NACIONAL</v>
          </cell>
          <cell r="AA122">
            <v>138600</v>
          </cell>
          <cell r="AB122">
            <v>310100</v>
          </cell>
          <cell r="AC122">
            <v>371608</v>
          </cell>
          <cell r="AD122" t="e">
            <v>#DIV/0!</v>
          </cell>
          <cell r="AE122" t="e">
            <v>#DIV/0!</v>
          </cell>
          <cell r="AF122">
            <v>168.11544011544009</v>
          </cell>
          <cell r="AG122">
            <v>19.834891970332148</v>
          </cell>
        </row>
        <row r="123">
          <cell r="X123" t="str">
            <v>IMPUESTO DE TIMBRE NACIONAL SOBRE SALIDAS AL EXT.</v>
          </cell>
          <cell r="Y123">
            <v>18855</v>
          </cell>
          <cell r="Z123">
            <v>18855</v>
          </cell>
          <cell r="AA123">
            <v>13405.7</v>
          </cell>
          <cell r="AB123">
            <v>21100</v>
          </cell>
          <cell r="AC123">
            <v>27666</v>
          </cell>
          <cell r="AD123">
            <v>0</v>
          </cell>
          <cell r="AE123">
            <v>11.906656059400689</v>
          </cell>
          <cell r="AF123">
            <v>106.37490022900704</v>
          </cell>
          <cell r="AG123">
            <v>31.118483412322284</v>
          </cell>
        </row>
        <row r="124">
          <cell r="X124" t="str">
            <v>IMPUESTO AL ORO Y AL PLATINO</v>
          </cell>
          <cell r="Y124">
            <v>1452</v>
          </cell>
          <cell r="Z124">
            <v>1452</v>
          </cell>
          <cell r="AA124">
            <v>1777</v>
          </cell>
          <cell r="AB124">
            <v>1777</v>
          </cell>
          <cell r="AC124">
            <v>3314</v>
          </cell>
          <cell r="AD124">
            <v>0</v>
          </cell>
          <cell r="AE124">
            <v>22.382920110192828</v>
          </cell>
          <cell r="AF124">
            <v>86.494091164884651</v>
          </cell>
          <cell r="AG124">
            <v>86.494091164884651</v>
          </cell>
        </row>
        <row r="125">
          <cell r="X125" t="str">
            <v>OTROS IMPUESTOS TRIBUTARIOS</v>
          </cell>
          <cell r="Y125">
            <v>30857</v>
          </cell>
          <cell r="Z125">
            <v>20307</v>
          </cell>
          <cell r="AA125">
            <v>162342</v>
          </cell>
          <cell r="AB125">
            <v>332977</v>
          </cell>
          <cell r="AC125">
            <v>402588</v>
          </cell>
          <cell r="AD125">
            <v>-34.189973101727325</v>
          </cell>
          <cell r="AE125">
            <v>1539.7153690845521</v>
          </cell>
          <cell r="AF125">
            <v>147.98758177181503</v>
          </cell>
          <cell r="AG125">
            <v>20.90564813785938</v>
          </cell>
          <cell r="AH125" t="str">
            <v>1996/97 5% pasajes  internacionales, Timbre Nacional (Reforma Ley 383/97 del 0.5% al 1%), Oro y Platino. 1998 por estacionalidad recaudo 1997 y crece PIB nominal.</v>
          </cell>
        </row>
        <row r="127">
          <cell r="W127" t="str">
            <v>1.2</v>
          </cell>
          <cell r="X127" t="str">
            <v>INGRESOS NO TRIBUTARIOS</v>
          </cell>
          <cell r="Y127">
            <v>361368</v>
          </cell>
          <cell r="Z127">
            <v>686633</v>
          </cell>
          <cell r="AA127">
            <v>364505.12584699999</v>
          </cell>
          <cell r="AB127">
            <v>575100</v>
          </cell>
          <cell r="AC127">
            <v>444356.99999953806</v>
          </cell>
          <cell r="AD127">
            <v>90.009353346173441</v>
          </cell>
          <cell r="AE127">
            <v>-16.243466305872278</v>
          </cell>
          <cell r="AF127">
            <v>21.906927637021955</v>
          </cell>
          <cell r="AG127">
            <v>-22.733959311504425</v>
          </cell>
        </row>
        <row r="128">
          <cell r="X128" t="str">
            <v>CONTRIBUCION ESPECIAL POR EXPLOTACION O EXPORTACION</v>
          </cell>
        </row>
        <row r="129">
          <cell r="X129" t="str">
            <v>DE PETROLEO CRUDO, GAS LIBRE, CARBON Y FERRONIQUEL</v>
          </cell>
          <cell r="Y129">
            <v>213938</v>
          </cell>
          <cell r="Z129">
            <v>336228</v>
          </cell>
          <cell r="AA129">
            <v>164620</v>
          </cell>
          <cell r="AB129">
            <v>75600</v>
          </cell>
          <cell r="AC129">
            <v>34844.999999538064</v>
          </cell>
          <cell r="AD129">
            <v>57.161420598491141</v>
          </cell>
          <cell r="AE129">
            <v>-77.515257503836679</v>
          </cell>
          <cell r="AF129">
            <v>-78.833070101118906</v>
          </cell>
          <cell r="AG129">
            <v>-53.908730159341189</v>
          </cell>
          <cell r="AH129" t="str">
            <v>Considera la reducción establecida Art 52  Ley 223/95</v>
          </cell>
        </row>
        <row r="130">
          <cell r="X130" t="str">
            <v>OTROS NO TRIBUTARIOS</v>
          </cell>
          <cell r="Y130">
            <v>147430</v>
          </cell>
          <cell r="Z130">
            <v>350405</v>
          </cell>
          <cell r="AA130">
            <v>199885.12584699999</v>
          </cell>
          <cell r="AB130">
            <v>499500</v>
          </cell>
          <cell r="AC130">
            <v>409512</v>
          </cell>
          <cell r="AD130">
            <v>137.6755070202808</v>
          </cell>
          <cell r="AE130">
            <v>42.549335768610597</v>
          </cell>
          <cell r="AF130">
            <v>104.87367344854701</v>
          </cell>
          <cell r="AG130">
            <v>-18.015615615615623</v>
          </cell>
        </row>
        <row r="131">
          <cell r="X131" t="str">
            <v xml:space="preserve">      Extensión Comncesión Telefonia Celular</v>
          </cell>
          <cell r="Z131">
            <v>141241.1</v>
          </cell>
        </row>
        <row r="132">
          <cell r="X132" t="str">
            <v xml:space="preserve">      Fondo de Superávit de la Nación </v>
          </cell>
          <cell r="Y132">
            <v>91322</v>
          </cell>
          <cell r="Z132">
            <v>96904.9</v>
          </cell>
          <cell r="AA132">
            <v>138439.12584699999</v>
          </cell>
          <cell r="AB132">
            <v>138439.12584699999</v>
          </cell>
          <cell r="AC132">
            <v>151520</v>
          </cell>
          <cell r="AD132">
            <v>6.1134228334902785</v>
          </cell>
          <cell r="AE132">
            <v>42.860810802136925</v>
          </cell>
          <cell r="AF132">
            <v>9.4488274705351039</v>
          </cell>
          <cell r="AG132">
            <v>9.4488274705351039</v>
          </cell>
          <cell r="AH132" t="str">
            <v>Octavas Concesión Telefonía Móvil Celular (1995 - 2002)</v>
          </cell>
        </row>
        <row r="133">
          <cell r="X133" t="str">
            <v xml:space="preserve">      Concesión Larga Distancia</v>
          </cell>
          <cell r="AB133">
            <v>300000</v>
          </cell>
          <cell r="AC133">
            <v>179902</v>
          </cell>
          <cell r="AG133">
            <v>-40.032666666666671</v>
          </cell>
          <cell r="AH133" t="str">
            <v>Para 1998 US$225 millones, en 1999 y 2000 restantes US$225 millones por parte iguales</v>
          </cell>
        </row>
        <row r="134">
          <cell r="X134" t="str">
            <v xml:space="preserve">      Resto</v>
          </cell>
          <cell r="Y134">
            <v>56108</v>
          </cell>
          <cell r="Z134">
            <v>112259</v>
          </cell>
          <cell r="AA134">
            <v>61446</v>
          </cell>
          <cell r="AB134">
            <v>61060.874153000012</v>
          </cell>
          <cell r="AC134">
            <v>78090</v>
          </cell>
          <cell r="AD134">
            <v>100.07663791259715</v>
          </cell>
          <cell r="AE134">
            <v>-45.607145838640996</v>
          </cell>
          <cell r="AF134">
            <v>27.087198515769948</v>
          </cell>
          <cell r="AG134">
            <v>27.888768517021511</v>
          </cell>
          <cell r="AH134" t="str">
            <v>Hasta 1998 5% contratos Obras Públicas Ley 104/93(en 1999 pasa a Fondo de Seguridad y Convivencia Ciudadana Ley 418/97), Concesión Sociedades Portuarias (por variación PIB).</v>
          </cell>
        </row>
        <row r="136">
          <cell r="V136" t="str">
            <v>2.</v>
          </cell>
          <cell r="W136" t="str">
            <v>RECURSOS DE CAPITAL</v>
          </cell>
          <cell r="Y136">
            <v>9454718</v>
          </cell>
          <cell r="Z136">
            <v>12013036.820606999</v>
          </cell>
          <cell r="AA136">
            <v>16207486.153754</v>
          </cell>
          <cell r="AB136">
            <v>16207486.153754</v>
          </cell>
          <cell r="AC136">
            <v>19182007.865153998</v>
          </cell>
          <cell r="AD136">
            <v>71.422205863294906</v>
          </cell>
          <cell r="AE136">
            <v>34.915811844944145</v>
          </cell>
          <cell r="AF136">
            <v>18.352764168248491</v>
          </cell>
          <cell r="AG136">
            <v>18.352764168248491</v>
          </cell>
        </row>
        <row r="138">
          <cell r="W138" t="str">
            <v>2.5. RECURSOS DEL CREDITO EXTERNO</v>
          </cell>
          <cell r="Y138">
            <v>2041518</v>
          </cell>
          <cell r="Z138">
            <v>1797729.030367</v>
          </cell>
          <cell r="AA138">
            <v>3352906.6945369998</v>
          </cell>
          <cell r="AB138">
            <v>3352906.6945369998</v>
          </cell>
          <cell r="AC138">
            <v>5299805.9730000002</v>
          </cell>
          <cell r="AD138">
            <v>-11.941553767000823</v>
          </cell>
          <cell r="AE138">
            <v>86.507901797220015</v>
          </cell>
          <cell r="AF138">
            <v>58.066014232819143</v>
          </cell>
          <cell r="AG138">
            <v>58.066014232819143</v>
          </cell>
        </row>
        <row r="139">
          <cell r="W139" t="str">
            <v>2.6. RECURSOS DEL CREDITO INTERNO</v>
          </cell>
          <cell r="Y139">
            <v>3928505</v>
          </cell>
          <cell r="Z139">
            <v>7590793.914806</v>
          </cell>
          <cell r="AA139">
            <v>10343544.959217001</v>
          </cell>
          <cell r="AB139">
            <v>10343544.959217001</v>
          </cell>
          <cell r="AC139">
            <v>9735498.8921539988</v>
          </cell>
          <cell r="AD139">
            <v>93.223475973837381</v>
          </cell>
          <cell r="AE139">
            <v>36.264336448941179</v>
          </cell>
          <cell r="AF139">
            <v>-5.8785075084067717</v>
          </cell>
          <cell r="AG139">
            <v>-5.8785075084067717</v>
          </cell>
        </row>
        <row r="140">
          <cell r="W140" t="str">
            <v>2.7. OTROS RECURSOS DE CAPITAL</v>
          </cell>
          <cell r="Y140">
            <v>3484695</v>
          </cell>
          <cell r="Z140">
            <v>2624513.875434</v>
          </cell>
          <cell r="AA140">
            <v>2511034.5</v>
          </cell>
          <cell r="AB140">
            <v>2511034.5</v>
          </cell>
          <cell r="AC140">
            <v>4146703</v>
          </cell>
          <cell r="AD140">
            <v>-24.684545550356628</v>
          </cell>
          <cell r="AE140">
            <v>-4.3238245564708455</v>
          </cell>
          <cell r="AF140">
            <v>65.13922847336427</v>
          </cell>
          <cell r="AG140">
            <v>65.13922847336427</v>
          </cell>
          <cell r="AH140" t="str">
            <v>Donaciones en cada año, Enajenación activos (plan), excedentes Financieros Entidades Descentralizadas, Rendimientos Financieros, Recuperación de Cartera, Recursos no apropiados (según Plan Financiero). En 1999 superávit Nación 1997 (Contaduría)</v>
          </cell>
        </row>
        <row r="142">
          <cell r="V142">
            <v>3</v>
          </cell>
          <cell r="W142" t="str">
            <v>RENTAS PARAFISCALES</v>
          </cell>
          <cell r="Y142">
            <v>122554</v>
          </cell>
          <cell r="Z142">
            <v>336368.21808000002</v>
          </cell>
          <cell r="AA142">
            <v>742831.93553000002</v>
          </cell>
          <cell r="AB142">
            <v>742831.93553000002</v>
          </cell>
          <cell r="AC142">
            <v>495721.437148</v>
          </cell>
          <cell r="AD142">
            <v>174.46531168301323</v>
          </cell>
          <cell r="AE142">
            <v>120.83891866184837</v>
          </cell>
          <cell r="AF142">
            <v>-33.266003595509154</v>
          </cell>
          <cell r="AG142">
            <v>-33.266003595509154</v>
          </cell>
          <cell r="AH142" t="str">
            <v xml:space="preserve">Fondo de Prestaciones Sociales del Magisterio </v>
          </cell>
        </row>
        <row r="144">
          <cell r="V144">
            <v>4</v>
          </cell>
          <cell r="W144" t="str">
            <v>FONDOS ESPECIALES</v>
          </cell>
          <cell r="Y144">
            <v>1077629</v>
          </cell>
          <cell r="Z144">
            <v>1493046.7265959999</v>
          </cell>
          <cell r="AA144">
            <v>1748572.2735279996</v>
          </cell>
          <cell r="AB144">
            <v>1748572.2735279996</v>
          </cell>
          <cell r="AC144">
            <v>2306878.6946720001</v>
          </cell>
          <cell r="AD144">
            <v>38.549234160921799</v>
          </cell>
          <cell r="AE144">
            <v>17.114370393120449</v>
          </cell>
          <cell r="AF144">
            <v>31.929273361834554</v>
          </cell>
          <cell r="AG144">
            <v>31.929273361834554</v>
          </cell>
          <cell r="AH144" t="str">
            <v>Estimación ingresos definidos por la Ley para prestación servicio público específico que corresponde.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R.LEY21"/>
      <sheetName val="Hoja2"/>
      <sheetName val="ART.86 LEY 30-92"/>
      <sheetName val="JUNTA CENTRAL DE CONTADORES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-2000 Y 2001"/>
      <sheetName val="JUNTA CENT.CONTAD. 2000 Y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GOBLOCAL"/>
      <sheetName val="BDEMPLOCAL"/>
      <sheetName val="RESUMENLG"/>
      <sheetName val="RESUMENLE"/>
      <sheetName val="PRES NETO"/>
      <sheetName val="SUPUESTOS"/>
      <sheetName val="Resumen x Entidades"/>
      <sheetName val="DEUDA EXTERNA"/>
      <sheetName val="RESUMEN FMI"/>
      <sheetName val="FMI DEPARTAMENTOS"/>
      <sheetName val=" FMI MUNICIPIOS"/>
      <sheetName val="FMI FNR"/>
      <sheetName val="FMI EMPRESAS"/>
      <sheetName val="RESUMEN"/>
      <sheetName val="MUNICIPIOS"/>
      <sheetName val="DEPARTAM"/>
      <sheetName val="LOTERIAS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PIB"/>
      <sheetName val="SISTEMA GRAL.PART."/>
      <sheetName val="COMPARATIVO FMI-PF"/>
      <sheetName val="COMPARATIVO FMI-PF $MM"/>
      <sheetName val="FNR-PROYECCIONES MFMP"/>
      <sheetName val="ModDeuda"/>
      <sheetName val="RESUMEN CON PLAN"/>
      <sheetName val="TRANSFERENCIAS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IPM"/>
      <sheetName val="GASTOS"/>
      <sheetName val="fn version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LOTERIAS"/>
      <sheetName val="SUPUESTOS"/>
      <sheetName val="proyecINGRESOS99"/>
      <sheetName val="proyecINGRESOS99 (det)"/>
      <sheetName val="DATOS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-03 Mil Corr "/>
      <sheetName val="edu_sal_agua_milcte"/>
      <sheetName val="Educación"/>
      <sheetName val="Salud"/>
      <sheetName val="Hoja2"/>
      <sheetName val="Hoja3"/>
      <sheetName val="Agua"/>
      <sheetName val="94_03 Mil Corr "/>
      <sheetName val="CUA1-3"/>
      <sheetName val="BC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ía"/>
      <sheetName val="Atributos "/>
      <sheetName val="Gastos_Inversión_2011"/>
      <sheetName val="Dominios Variables"/>
      <sheetName val="Conceptos por ambito"/>
      <sheetName val="Ambitos de Aplicación"/>
      <sheetName val="Var. Cualitativas "/>
      <sheetName val="Var. Cuantitativas "/>
      <sheetName val="Formularios "/>
      <sheetName val="Tipos de deficiencia"/>
      <sheetName val="Mensajes "/>
      <sheetName val="Expresiones"/>
      <sheetName val="Hoja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RESUMEN"/>
      <sheetName val="EMBI"/>
      <sheetName val="Educa 94-01 miles corrientes"/>
    </sheetNames>
    <sheetDataSet>
      <sheetData sheetId="0" refreshError="1"/>
      <sheetData sheetId="1" refreshError="1">
        <row r="9">
          <cell r="B9" t="str">
            <v>Cuadro 2b</v>
          </cell>
        </row>
        <row r="10">
          <cell r="B10" t="str">
            <v xml:space="preserve">SECTOR PUBLICO NO FINANCIERO </v>
          </cell>
        </row>
        <row r="12">
          <cell r="B12" t="str">
            <v>(MILLONES DE PESOS)</v>
          </cell>
        </row>
        <row r="13">
          <cell r="C13" t="str">
            <v>ESCENARIO CON AJUSTES</v>
          </cell>
          <cell r="H13" t="str">
            <v xml:space="preserve">  </v>
          </cell>
        </row>
        <row r="14">
          <cell r="B14" t="str">
            <v>GOBIERNO NACIONAL</v>
          </cell>
        </row>
        <row r="15">
          <cell r="Y15">
            <v>36504.734179629631</v>
          </cell>
        </row>
        <row r="17">
          <cell r="W17" t="str">
            <v>PORCENTAJE DEL PIB</v>
          </cell>
        </row>
        <row r="18">
          <cell r="E18" t="str">
            <v>CONCEPTOS</v>
          </cell>
          <cell r="H18" t="str">
            <v xml:space="preserve">        1993</v>
          </cell>
          <cell r="I18" t="str">
            <v xml:space="preserve">        1994</v>
          </cell>
          <cell r="J18" t="str">
            <v xml:space="preserve">        1995</v>
          </cell>
          <cell r="K18" t="str">
            <v xml:space="preserve">        1996</v>
          </cell>
          <cell r="L18" t="str">
            <v xml:space="preserve">        1997</v>
          </cell>
          <cell r="M18" t="str">
            <v xml:space="preserve">        1998</v>
          </cell>
          <cell r="N18" t="str">
            <v xml:space="preserve">        1999</v>
          </cell>
          <cell r="O18" t="str">
            <v xml:space="preserve">        2000</v>
          </cell>
          <cell r="P18">
            <v>2001</v>
          </cell>
          <cell r="Q18">
            <v>2002</v>
          </cell>
          <cell r="R18">
            <v>2003</v>
          </cell>
          <cell r="S18">
            <v>2004</v>
          </cell>
          <cell r="T18">
            <v>2005</v>
          </cell>
          <cell r="U18" t="str">
            <v xml:space="preserve">        1993</v>
          </cell>
          <cell r="V18" t="str">
            <v xml:space="preserve">        1994</v>
          </cell>
          <cell r="W18" t="str">
            <v xml:space="preserve">        1995</v>
          </cell>
          <cell r="X18" t="str">
            <v xml:space="preserve">        1996</v>
          </cell>
          <cell r="Y18" t="str">
            <v xml:space="preserve">        1997</v>
          </cell>
          <cell r="Z18" t="str">
            <v xml:space="preserve">        1998</v>
          </cell>
          <cell r="AA18" t="str">
            <v xml:space="preserve">        1999</v>
          </cell>
          <cell r="AB18" t="str">
            <v xml:space="preserve">        2000</v>
          </cell>
        </row>
        <row r="21">
          <cell r="C21" t="str">
            <v xml:space="preserve"> 1.</v>
          </cell>
          <cell r="D21" t="str">
            <v xml:space="preserve"> INGRESOS TOTALES</v>
          </cell>
          <cell r="H21">
            <v>5907600.3079954172</v>
          </cell>
          <cell r="I21">
            <v>7700800</v>
          </cell>
          <cell r="J21">
            <v>9523699.209999999</v>
          </cell>
          <cell r="K21">
            <v>12048768</v>
          </cell>
          <cell r="L21">
            <v>15287795.690864535</v>
          </cell>
          <cell r="M21">
            <v>16883418</v>
          </cell>
          <cell r="N21">
            <v>20104461</v>
          </cell>
          <cell r="O21">
            <v>22954281.374545835</v>
          </cell>
          <cell r="P21">
            <v>26884218.527028114</v>
          </cell>
          <cell r="Q21">
            <v>30400205.534018699</v>
          </cell>
          <cell r="R21">
            <v>33447283.291050017</v>
          </cell>
          <cell r="S21">
            <v>36346372.138895892</v>
          </cell>
          <cell r="T21">
            <v>40860117.549001813</v>
          </cell>
          <cell r="U21">
            <v>13.45751052104413</v>
          </cell>
          <cell r="V21">
            <v>13.281296754577992</v>
          </cell>
          <cell r="W21">
            <v>12.955499297505174</v>
          </cell>
          <cell r="X21">
            <v>13.458728036460998</v>
          </cell>
          <cell r="Y21">
            <v>12.314731967955858</v>
          </cell>
          <cell r="Z21">
            <v>11.844430210932694</v>
          </cell>
          <cell r="AA21">
            <v>13.100613585202014</v>
          </cell>
          <cell r="AB21">
            <v>13.025585863029439</v>
          </cell>
        </row>
        <row r="22">
          <cell r="D22" t="str">
            <v xml:space="preserve"> 1.1.</v>
          </cell>
          <cell r="E22" t="str">
            <v>INGRESOS CORRIENTES</v>
          </cell>
          <cell r="H22">
            <v>5263700.6850998439</v>
          </cell>
          <cell r="I22">
            <v>6861486</v>
          </cell>
          <cell r="J22">
            <v>8461545.209999999</v>
          </cell>
          <cell r="K22">
            <v>10503503</v>
          </cell>
          <cell r="L22">
            <v>13687699.342834629</v>
          </cell>
          <cell r="M22">
            <v>15006976</v>
          </cell>
          <cell r="N22">
            <v>16400237</v>
          </cell>
          <cell r="O22">
            <v>20121494.774545837</v>
          </cell>
          <cell r="P22">
            <v>23540534.267028112</v>
          </cell>
          <cell r="Q22">
            <v>26701514.8384187</v>
          </cell>
          <cell r="R22">
            <v>29623705.342883013</v>
          </cell>
          <cell r="S22">
            <v>32256610.720940348</v>
          </cell>
          <cell r="T22">
            <v>36473628.937412955</v>
          </cell>
          <cell r="U22">
            <v>11.990707504955546</v>
          </cell>
          <cell r="V22">
            <v>11.833761653773937</v>
          </cell>
          <cell r="W22">
            <v>11.510605344282316</v>
          </cell>
          <cell r="X22">
            <v>11.732634432595283</v>
          </cell>
          <cell r="Y22">
            <v>11.025811181248315</v>
          </cell>
          <cell r="Z22">
            <v>10.528026961669838</v>
          </cell>
          <cell r="AA22">
            <v>10.686840479967742</v>
          </cell>
          <cell r="AB22">
            <v>11.418099029185171</v>
          </cell>
        </row>
        <row r="23">
          <cell r="E23" t="str">
            <v xml:space="preserve">  1.1.1.</v>
          </cell>
          <cell r="F23" t="str">
            <v>TRIBUTARIOS</v>
          </cell>
          <cell r="H23">
            <v>5051354.6850998439</v>
          </cell>
          <cell r="I23">
            <v>6731364</v>
          </cell>
          <cell r="J23">
            <v>8229679.2799999993</v>
          </cell>
          <cell r="K23">
            <v>10171715</v>
          </cell>
          <cell r="L23">
            <v>13148299.554000001</v>
          </cell>
          <cell r="M23">
            <v>14825238</v>
          </cell>
          <cell r="N23">
            <v>16128233</v>
          </cell>
          <cell r="O23">
            <v>19382413.840017654</v>
          </cell>
          <cell r="P23">
            <v>23059998.070563033</v>
          </cell>
          <cell r="Q23">
            <v>26545378.694288172</v>
          </cell>
          <cell r="R23">
            <v>29431895.680207804</v>
          </cell>
          <cell r="S23">
            <v>32037180.466513693</v>
          </cell>
          <cell r="T23">
            <v>36222600.726463035</v>
          </cell>
          <cell r="U23">
            <v>11.506983424090755</v>
          </cell>
          <cell r="V23">
            <v>11.60934485340265</v>
          </cell>
          <cell r="W23">
            <v>11.195188107031038</v>
          </cell>
          <cell r="X23">
            <v>11.362020237205238</v>
          </cell>
          <cell r="Y23">
            <v>10.591310095716423</v>
          </cell>
          <cell r="Z23">
            <v>10.400530085286485</v>
          </cell>
          <cell r="AA23">
            <v>10.509595275650685</v>
          </cell>
          <cell r="AB23">
            <v>10.998701792768076</v>
          </cell>
        </row>
        <row r="24">
          <cell r="F24" t="str">
            <v>Renta</v>
          </cell>
          <cell r="H24">
            <v>2053778</v>
          </cell>
          <cell r="I24">
            <v>2726730</v>
          </cell>
          <cell r="J24">
            <v>3257473</v>
          </cell>
          <cell r="K24">
            <v>3637291</v>
          </cell>
          <cell r="L24">
            <v>5081160.7374290004</v>
          </cell>
          <cell r="M24">
            <v>5764752</v>
          </cell>
          <cell r="N24">
            <v>6035064</v>
          </cell>
          <cell r="O24">
            <v>6761800</v>
          </cell>
          <cell r="P24">
            <v>7864403.8464191798</v>
          </cell>
          <cell r="Q24">
            <v>9076043.5092593804</v>
          </cell>
          <cell r="R24">
            <v>10943170.717495337</v>
          </cell>
          <cell r="S24">
            <v>12377808.872159338</v>
          </cell>
          <cell r="T24">
            <v>14011512.910577733</v>
          </cell>
          <cell r="U24">
            <v>4.6785052478046572</v>
          </cell>
          <cell r="V24">
            <v>4.7026945641505362</v>
          </cell>
          <cell r="W24">
            <v>4.4312811894383719</v>
          </cell>
          <cell r="X24">
            <v>4.0629307791856615</v>
          </cell>
          <cell r="Y24">
            <v>4.0930120883896057</v>
          </cell>
          <cell r="Z24">
            <v>4.044216801795387</v>
          </cell>
          <cell r="AA24">
            <v>3.9326118430115393</v>
          </cell>
          <cell r="AB24">
            <v>3.8370361089282898</v>
          </cell>
        </row>
        <row r="25">
          <cell r="F25" t="str">
            <v>Ventas internas</v>
          </cell>
          <cell r="H25">
            <v>1270304</v>
          </cell>
          <cell r="I25">
            <v>1688410</v>
          </cell>
          <cell r="J25">
            <v>2064330</v>
          </cell>
          <cell r="K25">
            <v>2804742</v>
          </cell>
          <cell r="L25">
            <v>3829700</v>
          </cell>
          <cell r="M25">
            <v>4037970</v>
          </cell>
          <cell r="N25">
            <v>3993819</v>
          </cell>
          <cell r="O25">
            <v>5222366.5599999996</v>
          </cell>
          <cell r="P25">
            <v>6360920.4053122215</v>
          </cell>
          <cell r="Q25">
            <v>7480264.3391452357</v>
          </cell>
          <cell r="R25">
            <v>8614424.9488249905</v>
          </cell>
          <cell r="S25">
            <v>9854902.0121063925</v>
          </cell>
          <cell r="T25">
            <v>11274007.752722001</v>
          </cell>
          <cell r="U25">
            <v>2.8937518710918355</v>
          </cell>
          <cell r="V25">
            <v>2.91194087022089</v>
          </cell>
          <cell r="W25">
            <v>2.8081972430142361</v>
          </cell>
          <cell r="X25">
            <v>3.1329559827560542</v>
          </cell>
          <cell r="Y25">
            <v>3.084926693902823</v>
          </cell>
          <cell r="Z25">
            <v>2.8328063582172689</v>
          </cell>
          <cell r="AA25">
            <v>2.6024810835882608</v>
          </cell>
          <cell r="AB25">
            <v>2.963472605634538</v>
          </cell>
        </row>
        <row r="26">
          <cell r="F26" t="str">
            <v>Ventas externas</v>
          </cell>
          <cell r="H26">
            <v>811677</v>
          </cell>
          <cell r="I26">
            <v>1083655</v>
          </cell>
          <cell r="J26">
            <v>1412000.57</v>
          </cell>
          <cell r="K26">
            <v>1378928.75</v>
          </cell>
          <cell r="L26">
            <v>2006900</v>
          </cell>
          <cell r="M26">
            <v>2368507</v>
          </cell>
          <cell r="N26">
            <v>1867124</v>
          </cell>
          <cell r="O26">
            <v>2764967</v>
          </cell>
          <cell r="P26">
            <v>2810127.8624632023</v>
          </cell>
          <cell r="Q26">
            <v>3237569.8594494509</v>
          </cell>
          <cell r="R26">
            <v>3969400.4033376002</v>
          </cell>
          <cell r="S26">
            <v>4429317.2790943999</v>
          </cell>
          <cell r="T26">
            <v>4905586.9443504</v>
          </cell>
          <cell r="U26">
            <v>1.8489997964835252</v>
          </cell>
          <cell r="V26">
            <v>1.8689413612328867</v>
          </cell>
          <cell r="W26">
            <v>1.9208053498270774</v>
          </cell>
          <cell r="X26">
            <v>1.5402925035909993</v>
          </cell>
          <cell r="Y26">
            <v>1.6166121059074015</v>
          </cell>
          <cell r="Z26">
            <v>1.6616076120134893</v>
          </cell>
          <cell r="AA26">
            <v>1.2166687801108782</v>
          </cell>
          <cell r="AB26">
            <v>1.5690020732637948</v>
          </cell>
        </row>
        <row r="27">
          <cell r="F27" t="str">
            <v>Aduanas</v>
          </cell>
          <cell r="H27">
            <v>508123</v>
          </cell>
          <cell r="I27">
            <v>718041</v>
          </cell>
          <cell r="J27">
            <v>868730.35</v>
          </cell>
          <cell r="K27">
            <v>912710</v>
          </cell>
          <cell r="L27">
            <v>1240900</v>
          </cell>
          <cell r="M27">
            <v>1646641</v>
          </cell>
          <cell r="N27">
            <v>1360239</v>
          </cell>
          <cell r="O27">
            <v>2110784</v>
          </cell>
          <cell r="P27">
            <v>2253717.4192327252</v>
          </cell>
          <cell r="Q27">
            <v>2597327.7729860581</v>
          </cell>
          <cell r="R27">
            <v>2416436.9338500001</v>
          </cell>
          <cell r="S27">
            <v>2696418.7981499997</v>
          </cell>
          <cell r="T27">
            <v>2986355.6885249997</v>
          </cell>
          <cell r="U27">
            <v>1.1575039376360279</v>
          </cell>
          <cell r="V27">
            <v>1.2383798570218596</v>
          </cell>
          <cell r="W27">
            <v>1.1817714095095224</v>
          </cell>
          <cell r="X27">
            <v>1.0195163245037433</v>
          </cell>
          <cell r="Y27">
            <v>0.99957843550774539</v>
          </cell>
          <cell r="Z27">
            <v>1.1551881501103878</v>
          </cell>
          <cell r="AA27">
            <v>0.88636872794160482</v>
          </cell>
          <cell r="AB27">
            <v>1.197780831457318</v>
          </cell>
        </row>
        <row r="28">
          <cell r="F28" t="str">
            <v>Gasolina</v>
          </cell>
          <cell r="H28">
            <v>319997.68509984389</v>
          </cell>
          <cell r="I28">
            <v>405857</v>
          </cell>
          <cell r="J28">
            <v>465782.39</v>
          </cell>
          <cell r="K28">
            <v>637180.5</v>
          </cell>
          <cell r="L28">
            <v>636400</v>
          </cell>
          <cell r="M28">
            <v>641768</v>
          </cell>
          <cell r="N28">
            <v>799292</v>
          </cell>
          <cell r="O28">
            <v>939040.28001765453</v>
          </cell>
          <cell r="P28">
            <v>1310298</v>
          </cell>
          <cell r="Q28">
            <v>1512491</v>
          </cell>
          <cell r="R28">
            <v>1700369.0592616</v>
          </cell>
          <cell r="S28">
            <v>1948541.6215686558</v>
          </cell>
          <cell r="T28">
            <v>2209797.9160182984</v>
          </cell>
          <cell r="U28">
            <v>0.72895456520858726</v>
          </cell>
          <cell r="V28">
            <v>0.6999671796336433</v>
          </cell>
          <cell r="W28">
            <v>0.63362389900964566</v>
          </cell>
          <cell r="X28">
            <v>0.71174406044138594</v>
          </cell>
          <cell r="Y28">
            <v>0.51263737316232505</v>
          </cell>
          <cell r="Z28">
            <v>0.45022733474998089</v>
          </cell>
          <cell r="AA28">
            <v>0.52084040620354299</v>
          </cell>
          <cell r="AB28">
            <v>0.53286572542309341</v>
          </cell>
        </row>
        <row r="29">
          <cell r="F29" t="str">
            <v>Resto</v>
          </cell>
          <cell r="H29">
            <v>87475</v>
          </cell>
          <cell r="I29">
            <v>108671</v>
          </cell>
          <cell r="J29">
            <v>161362.96999999997</v>
          </cell>
          <cell r="K29">
            <v>171960</v>
          </cell>
          <cell r="L29">
            <v>278838.596571</v>
          </cell>
          <cell r="M29">
            <v>365600</v>
          </cell>
          <cell r="N29">
            <v>1185151</v>
          </cell>
          <cell r="O29">
            <v>1583456</v>
          </cell>
          <cell r="P29">
            <v>1405162.5371357051</v>
          </cell>
          <cell r="Q29">
            <v>1587485.2134480462</v>
          </cell>
          <cell r="R29">
            <v>1213186.6174382728</v>
          </cell>
          <cell r="S29">
            <v>730191.88343491009</v>
          </cell>
          <cell r="T29">
            <v>835339.51426960295</v>
          </cell>
          <cell r="U29">
            <v>0.19926800586612206</v>
          </cell>
          <cell r="V29">
            <v>0.18742102114283515</v>
          </cell>
          <cell r="W29">
            <v>0.21950901623218616</v>
          </cell>
          <cell r="X29">
            <v>0.19208294766318293</v>
          </cell>
          <cell r="Y29">
            <v>0.22461201395730163</v>
          </cell>
          <cell r="Z29">
            <v>0.25648382839997164</v>
          </cell>
          <cell r="AA29">
            <v>0.77227662512890816</v>
          </cell>
          <cell r="AB29">
            <v>0.89854444806104217</v>
          </cell>
        </row>
        <row r="30">
          <cell r="F30" t="str">
            <v>Reforma y Racionalización Tributarias</v>
          </cell>
          <cell r="K30">
            <v>628902.75</v>
          </cell>
          <cell r="L30">
            <v>74400.22</v>
          </cell>
          <cell r="M30">
            <v>0</v>
          </cell>
          <cell r="N30">
            <v>887544</v>
          </cell>
          <cell r="O30">
            <v>0</v>
          </cell>
          <cell r="P30">
            <v>1055368</v>
          </cell>
          <cell r="Q30">
            <v>1054197</v>
          </cell>
          <cell r="R30">
            <v>574907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0.70249763906421159</v>
          </cell>
          <cell r="Y30">
            <v>5.9931384889219175E-2</v>
          </cell>
          <cell r="Z30">
            <v>0</v>
          </cell>
          <cell r="AA30">
            <v>0.57834780966595112</v>
          </cell>
          <cell r="AB30">
            <v>0</v>
          </cell>
        </row>
        <row r="31">
          <cell r="E31" t="str">
            <v xml:space="preserve">  1.1.2.</v>
          </cell>
          <cell r="F31" t="str">
            <v>NO TRIBUTARIOS</v>
          </cell>
          <cell r="H31">
            <v>212346</v>
          </cell>
          <cell r="I31">
            <v>130122</v>
          </cell>
          <cell r="J31">
            <v>231865.93</v>
          </cell>
          <cell r="K31">
            <v>331788</v>
          </cell>
          <cell r="L31">
            <v>539399.78883462772</v>
          </cell>
          <cell r="M31">
            <v>181738</v>
          </cell>
          <cell r="N31">
            <v>272004</v>
          </cell>
          <cell r="O31">
            <v>739080.93452818377</v>
          </cell>
          <cell r="P31">
            <v>480536.19646507886</v>
          </cell>
          <cell r="Q31">
            <v>156136.14413052661</v>
          </cell>
          <cell r="R31">
            <v>191809.66267521112</v>
          </cell>
          <cell r="S31">
            <v>219430.25442665338</v>
          </cell>
          <cell r="T31">
            <v>251028.21094991729</v>
          </cell>
          <cell r="U31">
            <v>0.48372408086479063</v>
          </cell>
          <cell r="V31">
            <v>0.22441680037128575</v>
          </cell>
          <cell r="W31">
            <v>0.31541723725127863</v>
          </cell>
          <cell r="X31">
            <v>0.37061419539004498</v>
          </cell>
          <cell r="Y31">
            <v>0.43450108553189259</v>
          </cell>
          <cell r="Z31">
            <v>0.12749687638335352</v>
          </cell>
          <cell r="AA31">
            <v>0.17724520431705626</v>
          </cell>
          <cell r="AB31">
            <v>0.41939723641709403</v>
          </cell>
        </row>
        <row r="32">
          <cell r="F32" t="str">
            <v>Contribución hidrocarburos</v>
          </cell>
          <cell r="H32">
            <v>92000</v>
          </cell>
          <cell r="I32">
            <v>115700</v>
          </cell>
          <cell r="J32">
            <v>172307.49</v>
          </cell>
          <cell r="K32">
            <v>267843</v>
          </cell>
          <cell r="L32">
            <v>278800</v>
          </cell>
          <cell r="M32">
            <v>41269</v>
          </cell>
          <cell r="N32">
            <v>14000</v>
          </cell>
          <cell r="O32">
            <v>58186.551473012805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0.20957595358311781</v>
          </cell>
          <cell r="V32">
            <v>0.19954368825377539</v>
          </cell>
          <cell r="W32">
            <v>0.23439731940566821</v>
          </cell>
          <cell r="X32">
            <v>0.29918628140817577</v>
          </cell>
          <cell r="Y32">
            <v>0.22458092337783822</v>
          </cell>
          <cell r="Z32">
            <v>2.8951945060827218E-2</v>
          </cell>
          <cell r="AA32">
            <v>9.1227807695430495E-3</v>
          </cell>
          <cell r="AB32">
            <v>3.3018412117478295E-2</v>
          </cell>
        </row>
        <row r="33">
          <cell r="F33" t="str">
            <v xml:space="preserve">Resto </v>
          </cell>
          <cell r="H33">
            <v>120346</v>
          </cell>
          <cell r="I33">
            <v>14422</v>
          </cell>
          <cell r="J33">
            <v>59558.44</v>
          </cell>
          <cell r="K33">
            <v>63945</v>
          </cell>
          <cell r="L33">
            <v>260599.78883462772</v>
          </cell>
          <cell r="M33">
            <v>140469</v>
          </cell>
          <cell r="N33">
            <v>258004</v>
          </cell>
          <cell r="O33">
            <v>680894.383055171</v>
          </cell>
          <cell r="P33">
            <v>480536.19646507886</v>
          </cell>
          <cell r="Q33">
            <v>156136.14413052661</v>
          </cell>
          <cell r="R33">
            <v>191809.66267521112</v>
          </cell>
          <cell r="S33">
            <v>219430.25442665338</v>
          </cell>
          <cell r="T33">
            <v>251028.21094991729</v>
          </cell>
          <cell r="U33">
            <v>0.27414812728167276</v>
          </cell>
          <cell r="V33">
            <v>2.4873112117510362E-2</v>
          </cell>
          <cell r="W33">
            <v>8.1019917845610356E-2</v>
          </cell>
          <cell r="X33">
            <v>7.1427913981869234E-2</v>
          </cell>
          <cell r="Y33">
            <v>0.20992016215405432</v>
          </cell>
          <cell r="Z33">
            <v>9.85449313225263E-2</v>
          </cell>
          <cell r="AA33">
            <v>0.16812242354751319</v>
          </cell>
          <cell r="AB33">
            <v>0.38637882429961579</v>
          </cell>
        </row>
        <row r="34">
          <cell r="D34" t="str">
            <v xml:space="preserve"> 1.2.</v>
          </cell>
          <cell r="E34" t="str">
            <v>CONTRIBUCIONES PARAFISCALES</v>
          </cell>
          <cell r="H34">
            <v>81799.62289557296</v>
          </cell>
          <cell r="I34">
            <v>219100</v>
          </cell>
          <cell r="J34">
            <v>259554</v>
          </cell>
          <cell r="U34">
            <v>0.18633949968564281</v>
          </cell>
          <cell r="V34">
            <v>0.37787400256181675</v>
          </cell>
          <cell r="W34">
            <v>0.35308251452690081</v>
          </cell>
        </row>
        <row r="35">
          <cell r="D35" t="str">
            <v xml:space="preserve"> 1.3.</v>
          </cell>
          <cell r="E35" t="str">
            <v>FONDOS ESPECIALES</v>
          </cell>
          <cell r="K35">
            <v>400315</v>
          </cell>
          <cell r="L35">
            <v>382093.34802990541</v>
          </cell>
          <cell r="M35">
            <v>386363</v>
          </cell>
          <cell r="N35">
            <v>539961</v>
          </cell>
          <cell r="O35">
            <v>604451</v>
          </cell>
          <cell r="P35">
            <v>758201</v>
          </cell>
          <cell r="Q35">
            <v>856056</v>
          </cell>
          <cell r="R35">
            <v>1059783.7867870014</v>
          </cell>
          <cell r="S35">
            <v>1202635.0115191403</v>
          </cell>
          <cell r="T35">
            <v>1367601.312581595</v>
          </cell>
          <cell r="U35">
            <v>0</v>
          </cell>
          <cell r="V35">
            <v>0</v>
          </cell>
          <cell r="W35">
            <v>0</v>
          </cell>
          <cell r="X35">
            <v>0.44716030003365359</v>
          </cell>
          <cell r="Y35">
            <v>0.30778650257204399</v>
          </cell>
          <cell r="Z35">
            <v>0.27104994910311336</v>
          </cell>
          <cell r="AA35">
            <v>0.35185327336451672</v>
          </cell>
          <cell r="AB35">
            <v>0.34300043081395692</v>
          </cell>
        </row>
        <row r="36">
          <cell r="D36" t="str">
            <v xml:space="preserve"> 1.4.</v>
          </cell>
          <cell r="E36" t="str">
            <v>OTROS DE CAPITAL</v>
          </cell>
          <cell r="H36">
            <v>562100</v>
          </cell>
          <cell r="I36">
            <v>620214</v>
          </cell>
          <cell r="J36">
            <v>802600</v>
          </cell>
          <cell r="K36">
            <v>1144950</v>
          </cell>
          <cell r="L36">
            <v>1218003</v>
          </cell>
          <cell r="M36">
            <v>1490079</v>
          </cell>
          <cell r="N36">
            <v>3164263</v>
          </cell>
          <cell r="O36">
            <v>2228335.5999999996</v>
          </cell>
          <cell r="P36">
            <v>2585483.2600000012</v>
          </cell>
          <cell r="Q36">
            <v>2842634.6956000007</v>
          </cell>
          <cell r="R36">
            <v>2763794.1613799995</v>
          </cell>
          <cell r="S36">
            <v>2887126.4064364014</v>
          </cell>
          <cell r="T36">
            <v>3018887.299007263</v>
          </cell>
          <cell r="U36">
            <v>1.2804635164029405</v>
          </cell>
          <cell r="V36">
            <v>1.0696610982422392</v>
          </cell>
          <cell r="W36">
            <v>1.0918114386959576</v>
          </cell>
          <cell r="X36">
            <v>1.2789333038320616</v>
          </cell>
          <cell r="Y36">
            <v>0.98113428413549886</v>
          </cell>
          <cell r="Z36">
            <v>1.0453533001597413</v>
          </cell>
          <cell r="AA36">
            <v>2.0619198318697571</v>
          </cell>
          <cell r="AB36">
            <v>1.2644864030303153</v>
          </cell>
        </row>
        <row r="37">
          <cell r="E37" t="str">
            <v>Rendimientos financieros</v>
          </cell>
          <cell r="H37">
            <v>121900</v>
          </cell>
          <cell r="I37">
            <v>125100</v>
          </cell>
          <cell r="J37">
            <v>141300</v>
          </cell>
          <cell r="K37">
            <v>293738</v>
          </cell>
          <cell r="L37">
            <v>318811.99</v>
          </cell>
          <cell r="M37">
            <v>291800</v>
          </cell>
          <cell r="N37">
            <v>320558</v>
          </cell>
          <cell r="O37">
            <v>494497</v>
          </cell>
          <cell r="P37">
            <v>559493</v>
          </cell>
          <cell r="Q37">
            <v>626156</v>
          </cell>
          <cell r="R37">
            <v>657463.80000000005</v>
          </cell>
          <cell r="S37">
            <v>683762.35200000007</v>
          </cell>
          <cell r="T37">
            <v>711112.84608000005</v>
          </cell>
          <cell r="U37">
            <v>0.27768813849763108</v>
          </cell>
          <cell r="V37">
            <v>0.2157555350090519</v>
          </cell>
          <cell r="W37">
            <v>0.19221649176144878</v>
          </cell>
          <cell r="X37">
            <v>0.3281115426883463</v>
          </cell>
          <cell r="Y37">
            <v>0.25681166104062458</v>
          </cell>
          <cell r="Z37">
            <v>0.2047100140238286</v>
          </cell>
          <cell r="AA37">
            <v>0.20888431128022719</v>
          </cell>
          <cell r="AB37">
            <v>0.28060617657379883</v>
          </cell>
        </row>
        <row r="38">
          <cell r="E38" t="str">
            <v>Excedentes financieros</v>
          </cell>
          <cell r="H38">
            <v>154960</v>
          </cell>
          <cell r="I38">
            <v>220000</v>
          </cell>
          <cell r="J38">
            <v>428800</v>
          </cell>
          <cell r="K38">
            <v>550000</v>
          </cell>
          <cell r="L38">
            <v>635803</v>
          </cell>
          <cell r="M38">
            <v>712766</v>
          </cell>
          <cell r="N38">
            <v>2645009</v>
          </cell>
          <cell r="O38">
            <v>1515273.0000000002</v>
          </cell>
          <cell r="P38">
            <v>1779006.8400000003</v>
          </cell>
          <cell r="Q38">
            <v>1940644.1904000002</v>
          </cell>
          <cell r="R38">
            <v>1816704.1309200004</v>
          </cell>
          <cell r="S38">
            <v>1902152.7747580006</v>
          </cell>
          <cell r="T38">
            <v>1994514.7220617256</v>
          </cell>
          <cell r="U38">
            <v>0.35299880181782534</v>
          </cell>
          <cell r="V38">
            <v>0.37942620065540705</v>
          </cell>
          <cell r="W38">
            <v>0.58331515688116953</v>
          </cell>
          <cell r="X38">
            <v>0.61436160278408125</v>
          </cell>
          <cell r="Y38">
            <v>0.51215647355236615</v>
          </cell>
          <cell r="Z38">
            <v>0.50003542788111111</v>
          </cell>
          <cell r="AA38">
            <v>1.7235598028905921</v>
          </cell>
          <cell r="AB38">
            <v>0.85985347331836159</v>
          </cell>
        </row>
        <row r="39">
          <cell r="F39" t="str">
            <v>Ecopetrol</v>
          </cell>
          <cell r="H39">
            <v>110000</v>
          </cell>
          <cell r="I39">
            <v>139000</v>
          </cell>
          <cell r="J39">
            <v>194020</v>
          </cell>
          <cell r="K39">
            <v>226224</v>
          </cell>
          <cell r="L39">
            <v>223000</v>
          </cell>
          <cell r="M39">
            <v>279000</v>
          </cell>
          <cell r="N39">
            <v>279000</v>
          </cell>
          <cell r="O39">
            <v>674000</v>
          </cell>
          <cell r="P39">
            <v>311674</v>
          </cell>
          <cell r="Q39">
            <v>340633.9</v>
          </cell>
          <cell r="R39">
            <v>136800</v>
          </cell>
          <cell r="S39">
            <v>156499.25380120002</v>
          </cell>
          <cell r="T39">
            <v>179035.06026665284</v>
          </cell>
          <cell r="U39">
            <v>0.25057994450155385</v>
          </cell>
          <cell r="V39">
            <v>0.23972837223227988</v>
          </cell>
          <cell r="W39">
            <v>0.26393378437053289</v>
          </cell>
          <cell r="X39">
            <v>0.25269698041495636</v>
          </cell>
          <cell r="Y39">
            <v>0.17963251762287635</v>
          </cell>
          <cell r="Z39">
            <v>0.19573027386102868</v>
          </cell>
          <cell r="AA39">
            <v>0.18180398819303648</v>
          </cell>
          <cell r="AB39">
            <v>0.38246655290272824</v>
          </cell>
        </row>
        <row r="40">
          <cell r="F40" t="str">
            <v>Resto</v>
          </cell>
          <cell r="H40">
            <v>44960</v>
          </cell>
          <cell r="I40">
            <v>81000</v>
          </cell>
          <cell r="J40">
            <v>234780</v>
          </cell>
          <cell r="K40">
            <v>323776</v>
          </cell>
          <cell r="L40">
            <v>412803</v>
          </cell>
          <cell r="M40">
            <v>433766</v>
          </cell>
          <cell r="N40">
            <v>2366009</v>
          </cell>
          <cell r="O40">
            <v>841273.00000000023</v>
          </cell>
          <cell r="P40">
            <v>1467332.8400000003</v>
          </cell>
          <cell r="Q40">
            <v>1600010.2904000003</v>
          </cell>
          <cell r="R40">
            <v>1679904.1309200004</v>
          </cell>
          <cell r="S40">
            <v>1745653.5209568006</v>
          </cell>
          <cell r="T40">
            <v>1815479.6617950727</v>
          </cell>
          <cell r="U40">
            <v>0.10241885731627148</v>
          </cell>
          <cell r="V40">
            <v>0.13969782842312711</v>
          </cell>
          <cell r="W40">
            <v>0.31938137251063659</v>
          </cell>
          <cell r="X40">
            <v>0.36166462236912489</v>
          </cell>
          <cell r="Y40">
            <v>0.3325239559294898</v>
          </cell>
          <cell r="Z40">
            <v>0.30430515402008235</v>
          </cell>
          <cell r="AA40">
            <v>1.5417558146975556</v>
          </cell>
          <cell r="AB40">
            <v>0.47738692041563341</v>
          </cell>
        </row>
        <row r="41">
          <cell r="E41" t="str">
            <v>Recuperación de cartera</v>
          </cell>
          <cell r="H41">
            <v>66700</v>
          </cell>
          <cell r="I41">
            <v>55200</v>
          </cell>
          <cell r="J41">
            <v>5900</v>
          </cell>
          <cell r="K41">
            <v>8100</v>
          </cell>
          <cell r="L41">
            <v>75800</v>
          </cell>
          <cell r="M41">
            <v>75100</v>
          </cell>
          <cell r="N41">
            <v>3481</v>
          </cell>
          <cell r="O41">
            <v>3829.1000000000004</v>
          </cell>
          <cell r="P41">
            <v>4332</v>
          </cell>
          <cell r="Q41">
            <v>4887</v>
          </cell>
          <cell r="R41">
            <v>5131.3500000000004</v>
          </cell>
          <cell r="S41">
            <v>5336.6040000000003</v>
          </cell>
          <cell r="T41">
            <v>5550.0681600000007</v>
          </cell>
          <cell r="U41">
            <v>0.1519425663477604</v>
          </cell>
          <cell r="V41">
            <v>9.5201483073538498E-2</v>
          </cell>
          <cell r="W41">
            <v>8.0260247798481822E-3</v>
          </cell>
          <cell r="X41">
            <v>9.0478708773655617E-3</v>
          </cell>
          <cell r="Y41">
            <v>6.1058945452080841E-2</v>
          </cell>
          <cell r="Z41">
            <v>5.2685819236427442E-2</v>
          </cell>
          <cell r="AA41">
            <v>2.2683142756270967E-3</v>
          </cell>
          <cell r="AB41">
            <v>2.1728526375665233E-3</v>
          </cell>
        </row>
        <row r="42">
          <cell r="E42" t="str">
            <v>Reintegros y recursos no apropiados</v>
          </cell>
          <cell r="H42">
            <v>78400</v>
          </cell>
          <cell r="I42">
            <v>171400</v>
          </cell>
          <cell r="J42">
            <v>226600</v>
          </cell>
          <cell r="K42">
            <v>192000</v>
          </cell>
          <cell r="L42">
            <v>83188.009999999995</v>
          </cell>
          <cell r="M42">
            <v>199903</v>
          </cell>
          <cell r="N42">
            <v>190017</v>
          </cell>
          <cell r="O42">
            <v>209018.7</v>
          </cell>
          <cell r="P42">
            <v>236476.19600000003</v>
          </cell>
          <cell r="Q42">
            <v>264401.76776000008</v>
          </cell>
          <cell r="R42">
            <v>277621.85614800011</v>
          </cell>
          <cell r="S42">
            <v>288726.73039392009</v>
          </cell>
          <cell r="T42">
            <v>300275.79960967693</v>
          </cell>
          <cell r="U42">
            <v>0.17859516044474388</v>
          </cell>
          <cell r="V42">
            <v>0.29560750360153071</v>
          </cell>
          <cell r="W42">
            <v>0.30825376527349113</v>
          </cell>
          <cell r="X42">
            <v>0.21446805042644293</v>
          </cell>
          <cell r="Y42">
            <v>6.7010186871466426E-2</v>
          </cell>
          <cell r="Z42">
            <v>0.14024039045032696</v>
          </cell>
          <cell r="AA42">
            <v>0.12382024524901869</v>
          </cell>
          <cell r="AB42">
            <v>0.11860929032820398</v>
          </cell>
        </row>
        <row r="43">
          <cell r="E43" t="str">
            <v xml:space="preserve">Resto </v>
          </cell>
          <cell r="H43">
            <v>140140</v>
          </cell>
          <cell r="I43">
            <v>48514</v>
          </cell>
          <cell r="J43">
            <v>0</v>
          </cell>
          <cell r="K43">
            <v>101112</v>
          </cell>
          <cell r="L43">
            <v>104400</v>
          </cell>
          <cell r="M43">
            <v>210510</v>
          </cell>
          <cell r="N43">
            <v>5198</v>
          </cell>
          <cell r="O43">
            <v>5717.8</v>
          </cell>
          <cell r="P43">
            <v>6175.2240000000002</v>
          </cell>
          <cell r="Q43">
            <v>6545.7374400000008</v>
          </cell>
          <cell r="R43">
            <v>6873.0243120000014</v>
          </cell>
          <cell r="S43">
            <v>7147.9452844800016</v>
          </cell>
          <cell r="T43">
            <v>7433.8630958592021</v>
          </cell>
          <cell r="U43">
            <v>0.31923884929497964</v>
          </cell>
          <cell r="V43">
            <v>8.3670375902710981E-2</v>
          </cell>
          <cell r="W43">
            <v>0</v>
          </cell>
          <cell r="X43">
            <v>0.11294423705582549</v>
          </cell>
          <cell r="Y43">
            <v>8.4097017218960943E-2</v>
          </cell>
          <cell r="Z43">
            <v>0.14768164856804714</v>
          </cell>
          <cell r="AA43">
            <v>3.3871581742917693E-3</v>
          </cell>
          <cell r="AB43">
            <v>3.2446101723845981E-3</v>
          </cell>
        </row>
        <row r="45">
          <cell r="C45" t="str">
            <v xml:space="preserve"> 2.</v>
          </cell>
          <cell r="D45" t="str">
            <v xml:space="preserve"> PAGOS TOTALES</v>
          </cell>
          <cell r="H45">
            <v>6046333.0410558749</v>
          </cell>
          <cell r="I45">
            <v>8498337</v>
          </cell>
          <cell r="J45">
            <v>11290300</v>
          </cell>
          <cell r="K45">
            <v>15363198.08</v>
          </cell>
          <cell r="L45">
            <v>19589241</v>
          </cell>
          <cell r="M45">
            <v>23492406</v>
          </cell>
          <cell r="N45">
            <v>27734235</v>
          </cell>
          <cell r="O45">
            <v>31690348.102001004</v>
          </cell>
          <cell r="P45">
            <v>34233070.352725402</v>
          </cell>
          <cell r="Q45">
            <v>38373303.230387703</v>
          </cell>
          <cell r="R45">
            <v>41980882.71451927</v>
          </cell>
          <cell r="S45">
            <v>45846335.122750215</v>
          </cell>
          <cell r="T45">
            <v>51033025.458530419</v>
          </cell>
          <cell r="U45">
            <v>13.773543616960843</v>
          </cell>
          <cell r="V45">
            <v>14.656780544542137</v>
          </cell>
          <cell r="W45">
            <v>15.35868263930846</v>
          </cell>
          <cell r="X45">
            <v>17.161016356942035</v>
          </cell>
          <cell r="Y45">
            <v>15.779662238346509</v>
          </cell>
          <cell r="Z45">
            <v>16.48091419367195</v>
          </cell>
          <cell r="AA45">
            <v>18.07238183685627</v>
          </cell>
          <cell r="AB45">
            <v>17.982935013145163</v>
          </cell>
        </row>
        <row r="46">
          <cell r="D46" t="str">
            <v xml:space="preserve"> 2.1.</v>
          </cell>
          <cell r="E46" t="str">
            <v xml:space="preserve"> PAGOS CORRIENTES</v>
          </cell>
          <cell r="H46">
            <v>5073285.0410558749</v>
          </cell>
          <cell r="I46">
            <v>7159337</v>
          </cell>
          <cell r="J46">
            <v>9544400</v>
          </cell>
          <cell r="K46">
            <v>13046998.08</v>
          </cell>
          <cell r="L46">
            <v>16419841</v>
          </cell>
          <cell r="M46">
            <v>21212186</v>
          </cell>
          <cell r="N46">
            <v>25711137</v>
          </cell>
          <cell r="O46">
            <v>29337897.772421002</v>
          </cell>
          <cell r="P46">
            <v>32081049.352725405</v>
          </cell>
          <cell r="Q46">
            <v>36160675.230387703</v>
          </cell>
          <cell r="R46">
            <v>39158525.664519273</v>
          </cell>
          <cell r="S46">
            <v>42617558.652750216</v>
          </cell>
          <cell r="T46">
            <v>47339305.178530417</v>
          </cell>
          <cell r="U46">
            <v>11.556940763894042</v>
          </cell>
          <cell r="V46">
            <v>12.347454714189453</v>
          </cell>
          <cell r="W46">
            <v>12.983659476064913</v>
          </cell>
          <cell r="X46">
            <v>14.573772094453874</v>
          </cell>
          <cell r="Y46">
            <v>13.226625012544069</v>
          </cell>
          <cell r="Z46">
            <v>14.881243637889172</v>
          </cell>
          <cell r="AA46">
            <v>16.75407615619191</v>
          </cell>
          <cell r="AB46">
            <v>16.648018739511112</v>
          </cell>
        </row>
        <row r="47">
          <cell r="E47" t="str">
            <v xml:space="preserve"> 2.1.1.</v>
          </cell>
          <cell r="F47" t="str">
            <v xml:space="preserve"> Interes deuda Externa</v>
          </cell>
          <cell r="H47">
            <v>338748</v>
          </cell>
          <cell r="I47">
            <v>375230</v>
          </cell>
          <cell r="J47">
            <v>383400</v>
          </cell>
          <cell r="K47">
            <v>467078</v>
          </cell>
          <cell r="L47">
            <v>617500</v>
          </cell>
          <cell r="M47">
            <v>889000</v>
          </cell>
          <cell r="N47">
            <v>1417360</v>
          </cell>
          <cell r="O47">
            <v>2280777.8724210002</v>
          </cell>
          <cell r="P47">
            <v>2554433</v>
          </cell>
          <cell r="Q47">
            <v>3248517</v>
          </cell>
          <cell r="R47">
            <v>2777321.1498819999</v>
          </cell>
          <cell r="S47">
            <v>3084712.2691718875</v>
          </cell>
          <cell r="T47">
            <v>3426119.7874645363</v>
          </cell>
          <cell r="U47">
            <v>0.77166777309102164</v>
          </cell>
          <cell r="V47">
            <v>0.64714587850876526</v>
          </cell>
          <cell r="W47">
            <v>0.52155557637182925</v>
          </cell>
          <cell r="X47">
            <v>0.52173597946396932</v>
          </cell>
          <cell r="Y47">
            <v>0.49741291314854769</v>
          </cell>
          <cell r="Z47">
            <v>0.62367101599446062</v>
          </cell>
          <cell r="AA47">
            <v>0.92359032510853833</v>
          </cell>
          <cell r="AB47">
            <v>1.2942451792309768</v>
          </cell>
        </row>
        <row r="48">
          <cell r="E48" t="str">
            <v xml:space="preserve"> 2.1.2.</v>
          </cell>
          <cell r="F48" t="str">
            <v xml:space="preserve"> Interes deuda Interna</v>
          </cell>
          <cell r="H48">
            <v>243638</v>
          </cell>
          <cell r="I48">
            <v>404920</v>
          </cell>
          <cell r="J48">
            <v>652700</v>
          </cell>
          <cell r="K48">
            <v>1411444</v>
          </cell>
          <cell r="L48">
            <v>1832800</v>
          </cell>
          <cell r="M48">
            <v>3201700</v>
          </cell>
          <cell r="N48">
            <v>3535289</v>
          </cell>
          <cell r="O48">
            <v>4814374.9000000004</v>
          </cell>
          <cell r="P48">
            <v>4087899</v>
          </cell>
          <cell r="Q48">
            <v>4167775</v>
          </cell>
          <cell r="R48">
            <v>5441978.6862513637</v>
          </cell>
          <cell r="S48">
            <v>6082000.8508751765</v>
          </cell>
          <cell r="T48">
            <v>7184995.5533625428</v>
          </cell>
          <cell r="U48">
            <v>0.55500724107699628</v>
          </cell>
          <cell r="V48">
            <v>0.69835116895176097</v>
          </cell>
          <cell r="W48">
            <v>0.8878959955604927</v>
          </cell>
          <cell r="X48">
            <v>1.5766127237817722</v>
          </cell>
          <cell r="Y48">
            <v>1.4763698578439808</v>
          </cell>
          <cell r="Z48">
            <v>2.2461276624403426</v>
          </cell>
          <cell r="AA48">
            <v>2.3036904645697911</v>
          </cell>
          <cell r="AB48">
            <v>2.7319545584338529</v>
          </cell>
        </row>
        <row r="49">
          <cell r="E49" t="str">
            <v xml:space="preserve"> 2.1.3.</v>
          </cell>
          <cell r="F49" t="str">
            <v xml:space="preserve"> Otros</v>
          </cell>
          <cell r="H49">
            <v>4490899.0410558749</v>
          </cell>
          <cell r="I49">
            <v>6379187</v>
          </cell>
          <cell r="J49">
            <v>8508300</v>
          </cell>
          <cell r="K49">
            <v>11168476.08</v>
          </cell>
          <cell r="L49">
            <v>13969541</v>
          </cell>
          <cell r="M49">
            <v>17121486</v>
          </cell>
          <cell r="N49">
            <v>20758488</v>
          </cell>
          <cell r="O49">
            <v>22242745</v>
          </cell>
          <cell r="P49">
            <v>25438717.352725405</v>
          </cell>
          <cell r="Q49">
            <v>28744383.230387703</v>
          </cell>
          <cell r="R49">
            <v>30939225.828385908</v>
          </cell>
          <cell r="S49">
            <v>33450845.532703154</v>
          </cell>
          <cell r="T49">
            <v>36728189.83770334</v>
          </cell>
          <cell r="U49">
            <v>10.230265749726025</v>
          </cell>
          <cell r="V49">
            <v>11.001957666728927</v>
          </cell>
          <cell r="W49">
            <v>11.57420790413259</v>
          </cell>
          <cell r="X49">
            <v>12.475423391208132</v>
          </cell>
          <cell r="Y49">
            <v>11.252842241551541</v>
          </cell>
          <cell r="Z49">
            <v>12.011444959454369</v>
          </cell>
          <cell r="AA49">
            <v>13.526795366513584</v>
          </cell>
          <cell r="AB49">
            <v>12.62181900184628</v>
          </cell>
        </row>
        <row r="50">
          <cell r="F50" t="str">
            <v xml:space="preserve"> 2.1.3.1.</v>
          </cell>
          <cell r="G50" t="str">
            <v xml:space="preserve"> Servicios Personales</v>
          </cell>
          <cell r="H50">
            <v>1092593.0410558751</v>
          </cell>
          <cell r="I50">
            <v>1525331</v>
          </cell>
          <cell r="J50">
            <v>1946082.4</v>
          </cell>
          <cell r="K50">
            <v>2377977.85</v>
          </cell>
          <cell r="L50">
            <v>2848199.6999999997</v>
          </cell>
          <cell r="M50">
            <v>3547894.0000000005</v>
          </cell>
          <cell r="N50">
            <v>4084291.9999999995</v>
          </cell>
          <cell r="O50">
            <v>4453811</v>
          </cell>
          <cell r="P50">
            <v>4821438.6027839063</v>
          </cell>
          <cell r="Q50">
            <v>5294024.3743477929</v>
          </cell>
          <cell r="R50">
            <v>5666457.5972418422</v>
          </cell>
          <cell r="S50">
            <v>5935094.2064066734</v>
          </cell>
          <cell r="T50">
            <v>6315404.7765845414</v>
          </cell>
          <cell r="U50">
            <v>2.4889263962778654</v>
          </cell>
          <cell r="V50">
            <v>2.6306843003268758</v>
          </cell>
          <cell r="W50">
            <v>2.6473399264451558</v>
          </cell>
          <cell r="X50">
            <v>2.6562514242018973</v>
          </cell>
          <cell r="Y50">
            <v>2.2943017166086146</v>
          </cell>
          <cell r="Z50">
            <v>2.4889973629028694</v>
          </cell>
          <cell r="AA50">
            <v>2.661435751057037</v>
          </cell>
          <cell r="AB50">
            <v>2.5273497632793065</v>
          </cell>
        </row>
        <row r="51">
          <cell r="F51" t="str">
            <v xml:space="preserve"> 2.1.3.2.</v>
          </cell>
          <cell r="G51" t="str">
            <v>Operación Comercial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F52" t="str">
            <v xml:space="preserve"> 2.1.3.3.</v>
          </cell>
          <cell r="G52" t="str">
            <v xml:space="preserve"> Transferencias</v>
          </cell>
          <cell r="H52">
            <v>3000623</v>
          </cell>
          <cell r="I52">
            <v>4254181</v>
          </cell>
          <cell r="J52">
            <v>5837260.2000000002</v>
          </cell>
          <cell r="K52">
            <v>7937416.0999999996</v>
          </cell>
          <cell r="L52">
            <v>9799363</v>
          </cell>
          <cell r="M52">
            <v>12259100</v>
          </cell>
          <cell r="N52">
            <v>15462616</v>
          </cell>
          <cell r="O52">
            <v>16633000</v>
          </cell>
          <cell r="P52">
            <v>19372949.384746965</v>
          </cell>
          <cell r="Q52">
            <v>22095485.799481384</v>
          </cell>
          <cell r="R52">
            <v>23800751.239357423</v>
          </cell>
          <cell r="S52">
            <v>25971200.689425431</v>
          </cell>
          <cell r="T52">
            <v>28754312.309958752</v>
          </cell>
          <cell r="U52">
            <v>6.8354176800916919</v>
          </cell>
          <cell r="V52">
            <v>7.337035153320091</v>
          </cell>
          <cell r="W52">
            <v>7.940677120613822</v>
          </cell>
          <cell r="X52">
            <v>8.8662612312003102</v>
          </cell>
          <cell r="Y52">
            <v>7.8936513308989351</v>
          </cell>
          <cell r="Z52">
            <v>8.6002759867015666</v>
          </cell>
          <cell r="AA52">
            <v>10.075861135116334</v>
          </cell>
          <cell r="AB52">
            <v>9.4385254813517481</v>
          </cell>
        </row>
        <row r="53">
          <cell r="F53" t="str">
            <v xml:space="preserve"> 2.1.3.4.</v>
          </cell>
          <cell r="G53" t="str">
            <v>Gastos Generales y otros</v>
          </cell>
          <cell r="H53">
            <v>397683</v>
          </cell>
          <cell r="I53">
            <v>599675</v>
          </cell>
          <cell r="J53">
            <v>724957.4</v>
          </cell>
          <cell r="K53">
            <v>853082.13</v>
          </cell>
          <cell r="L53">
            <v>1321978.2999999998</v>
          </cell>
          <cell r="M53">
            <v>1314492</v>
          </cell>
          <cell r="N53">
            <v>1211580</v>
          </cell>
          <cell r="O53">
            <v>1155934</v>
          </cell>
          <cell r="P53">
            <v>1244329.3651945342</v>
          </cell>
          <cell r="Q53">
            <v>1354873.0565585278</v>
          </cell>
          <cell r="R53">
            <v>1472016.9917866443</v>
          </cell>
          <cell r="S53">
            <v>1544550.6368710471</v>
          </cell>
          <cell r="T53">
            <v>1658472.7511600466</v>
          </cell>
          <cell r="U53">
            <v>0.90592167335646778</v>
          </cell>
          <cell r="V53">
            <v>1.0342382130819601</v>
          </cell>
          <cell r="W53">
            <v>0.98619085707361187</v>
          </cell>
          <cell r="X53">
            <v>0.95291073580592356</v>
          </cell>
          <cell r="Y53">
            <v>1.0648891940439915</v>
          </cell>
          <cell r="Z53">
            <v>0.92217160984993318</v>
          </cell>
          <cell r="AA53">
            <v>0.78949848034021197</v>
          </cell>
          <cell r="AB53">
            <v>0.6559437572152258</v>
          </cell>
        </row>
        <row r="54">
          <cell r="D54" t="str">
            <v xml:space="preserve"> 2.2.</v>
          </cell>
          <cell r="E54" t="str">
            <v xml:space="preserve"> PAGOS DE CAPITAL</v>
          </cell>
          <cell r="H54">
            <v>973048</v>
          </cell>
          <cell r="I54">
            <v>1339000</v>
          </cell>
          <cell r="J54">
            <v>1745900</v>
          </cell>
          <cell r="K54">
            <v>2316200</v>
          </cell>
          <cell r="L54">
            <v>3169400</v>
          </cell>
          <cell r="M54">
            <v>2280220</v>
          </cell>
          <cell r="N54">
            <v>2023098</v>
          </cell>
          <cell r="O54">
            <v>2352450.3295800001</v>
          </cell>
          <cell r="P54">
            <v>2152021</v>
          </cell>
          <cell r="Q54">
            <v>2212628</v>
          </cell>
          <cell r="R54">
            <v>2822357.0500000003</v>
          </cell>
          <cell r="S54">
            <v>3228776.47</v>
          </cell>
          <cell r="T54">
            <v>3693720.2800000003</v>
          </cell>
          <cell r="U54">
            <v>2.2166028530667998</v>
          </cell>
          <cell r="V54">
            <v>2.3093258303526816</v>
          </cell>
          <cell r="W54">
            <v>2.375023163243549</v>
          </cell>
          <cell r="X54">
            <v>2.587244262488162</v>
          </cell>
          <cell r="Y54">
            <v>2.5530372258024405</v>
          </cell>
          <cell r="Z54">
            <v>1.5996705557827773</v>
          </cell>
          <cell r="AA54">
            <v>1.3183056806643574</v>
          </cell>
          <cell r="AB54">
            <v>1.3349162736340496</v>
          </cell>
        </row>
        <row r="55">
          <cell r="E55" t="str">
            <v xml:space="preserve"> 2.2.1.</v>
          </cell>
          <cell r="F55" t="str">
            <v xml:space="preserve"> Formación bruta de Capital Fijo</v>
          </cell>
          <cell r="H55">
            <v>973048</v>
          </cell>
          <cell r="I55">
            <v>1309000</v>
          </cell>
          <cell r="J55">
            <v>1745900</v>
          </cell>
          <cell r="K55">
            <v>2316200</v>
          </cell>
          <cell r="L55">
            <v>3169400</v>
          </cell>
          <cell r="M55">
            <v>2280220</v>
          </cell>
          <cell r="N55">
            <v>2023098</v>
          </cell>
          <cell r="O55">
            <v>2352450.3295800001</v>
          </cell>
          <cell r="P55">
            <v>2152021</v>
          </cell>
          <cell r="Q55">
            <v>2212628</v>
          </cell>
          <cell r="R55">
            <v>2822357.0500000003</v>
          </cell>
          <cell r="S55">
            <v>3228776.47</v>
          </cell>
          <cell r="T55">
            <v>3693720.2800000003</v>
          </cell>
          <cell r="U55">
            <v>2.2166028530667998</v>
          </cell>
          <cell r="V55">
            <v>2.2575858938996718</v>
          </cell>
          <cell r="W55">
            <v>2.375023163243549</v>
          </cell>
          <cell r="X55">
            <v>2.587244262488162</v>
          </cell>
          <cell r="Y55">
            <v>2.5530372258024405</v>
          </cell>
          <cell r="Z55">
            <v>1.5996705557827773</v>
          </cell>
          <cell r="AA55">
            <v>1.3183056806643574</v>
          </cell>
          <cell r="AB55">
            <v>1.3349162736340496</v>
          </cell>
        </row>
        <row r="56">
          <cell r="E56" t="str">
            <v xml:space="preserve"> 2.1.1.</v>
          </cell>
          <cell r="F56" t="str">
            <v xml:space="preserve"> Otros</v>
          </cell>
          <cell r="H56">
            <v>0</v>
          </cell>
          <cell r="I56">
            <v>30000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5.1739936453010053E-2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8">
          <cell r="C58" t="str">
            <v xml:space="preserve"> 3.</v>
          </cell>
          <cell r="D58" t="str">
            <v xml:space="preserve"> (DEFICIT) / SUPERAVIT REAL</v>
          </cell>
          <cell r="H58">
            <v>-138732.73306045774</v>
          </cell>
          <cell r="I58">
            <v>-797537</v>
          </cell>
          <cell r="J58">
            <v>-1766600.790000001</v>
          </cell>
          <cell r="K58">
            <v>-3314430.08</v>
          </cell>
          <cell r="L58">
            <v>-4301445.309135465</v>
          </cell>
          <cell r="M58">
            <v>-6608988</v>
          </cell>
          <cell r="N58">
            <v>-7629774</v>
          </cell>
          <cell r="O58">
            <v>-8736066.727455169</v>
          </cell>
          <cell r="P58">
            <v>-7348851.8256972879</v>
          </cell>
          <cell r="Q58">
            <v>-7973097.6963690035</v>
          </cell>
          <cell r="R58">
            <v>-8533599.4234692529</v>
          </cell>
          <cell r="S58">
            <v>-9499962.9838543236</v>
          </cell>
          <cell r="T58">
            <v>-10172907.909528606</v>
          </cell>
          <cell r="U58">
            <v>-0.31603309591671264</v>
          </cell>
          <cell r="V58">
            <v>-1.3754837899641426</v>
          </cell>
          <cell r="W58">
            <v>-2.4031833418032846</v>
          </cell>
          <cell r="X58">
            <v>-3.7022883204810375</v>
          </cell>
          <cell r="Y58">
            <v>-3.464930270390651</v>
          </cell>
          <cell r="Z58">
            <v>-4.6364839827392554</v>
          </cell>
          <cell r="AA58">
            <v>-4.9717682516542538</v>
          </cell>
          <cell r="AB58">
            <v>-4.9573491501157214</v>
          </cell>
        </row>
        <row r="60">
          <cell r="C60" t="str">
            <v xml:space="preserve"> 4.</v>
          </cell>
          <cell r="D60" t="str">
            <v xml:space="preserve"> PRESTAMO NETO</v>
          </cell>
          <cell r="H60">
            <v>96184.1</v>
          </cell>
          <cell r="I60">
            <v>129400</v>
          </cell>
          <cell r="J60">
            <v>172000</v>
          </cell>
          <cell r="K60">
            <v>385074.61</v>
          </cell>
          <cell r="L60">
            <v>248214.72892595999</v>
          </cell>
          <cell r="M60">
            <v>321089.15788879001</v>
          </cell>
          <cell r="N60">
            <v>259276.78503759997</v>
          </cell>
          <cell r="O60">
            <v>302834.40776999999</v>
          </cell>
          <cell r="P60">
            <v>1393080.9171751225</v>
          </cell>
          <cell r="Q60">
            <v>550863.16884596727</v>
          </cell>
          <cell r="R60">
            <v>159563.92936776136</v>
          </cell>
          <cell r="S60">
            <v>198341.09975731745</v>
          </cell>
          <cell r="T60">
            <v>272650.99781816173</v>
          </cell>
          <cell r="U60">
            <v>0.2191073312721083</v>
          </cell>
          <cell r="V60">
            <v>0.22317159256731667</v>
          </cell>
          <cell r="W60">
            <v>0.23397902748031985</v>
          </cell>
          <cell r="X60">
            <v>0.43013646289282725</v>
          </cell>
          <cell r="Y60">
            <v>0.19994366218856491</v>
          </cell>
          <cell r="Z60">
            <v>0.2252575942916844</v>
          </cell>
          <cell r="AA60">
            <v>0.16895180489499742</v>
          </cell>
          <cell r="AB60">
            <v>0.17184574486666329</v>
          </cell>
        </row>
        <row r="62">
          <cell r="C62" t="str">
            <v xml:space="preserve"> 5.</v>
          </cell>
          <cell r="D62" t="str">
            <v xml:space="preserve"> (DEFICIT) / SUPERAVIT (3-4)</v>
          </cell>
          <cell r="H62">
            <v>-234916.83306045775</v>
          </cell>
          <cell r="I62">
            <v>-926937</v>
          </cell>
          <cell r="J62">
            <v>-1938600.790000001</v>
          </cell>
          <cell r="K62">
            <v>-3699504.69</v>
          </cell>
          <cell r="L62">
            <v>-4549660.0380614251</v>
          </cell>
          <cell r="M62">
            <v>-6930077.1578887897</v>
          </cell>
          <cell r="N62">
            <v>-7889050.7850375995</v>
          </cell>
          <cell r="O62">
            <v>-9038901.1352251694</v>
          </cell>
          <cell r="P62">
            <v>-8741932.7428724095</v>
          </cell>
          <cell r="Q62">
            <v>-8523960.86521497</v>
          </cell>
          <cell r="R62">
            <v>-8693163.3528370149</v>
          </cell>
          <cell r="S62">
            <v>-9698304.0836116411</v>
          </cell>
          <cell r="T62">
            <v>-10445558.907346766</v>
          </cell>
          <cell r="U62">
            <v>-0.53514042718882093</v>
          </cell>
          <cell r="V62">
            <v>-1.5986553825314591</v>
          </cell>
          <cell r="W62">
            <v>-2.6371623692836046</v>
          </cell>
          <cell r="X62">
            <v>-4.1324247833738648</v>
          </cell>
          <cell r="Y62">
            <v>-3.6648739325792157</v>
          </cell>
          <cell r="Z62">
            <v>-4.8617415770309398</v>
          </cell>
          <cell r="AA62">
            <v>-5.1407200565492506</v>
          </cell>
          <cell r="AB62">
            <v>-5.1291948949823851</v>
          </cell>
        </row>
        <row r="64">
          <cell r="C64" t="str">
            <v xml:space="preserve"> 6.</v>
          </cell>
          <cell r="D64" t="str">
            <v xml:space="preserve"> FINANCIAMIENTO</v>
          </cell>
          <cell r="H64">
            <v>234916.83306045775</v>
          </cell>
          <cell r="I64">
            <v>926937</v>
          </cell>
          <cell r="J64">
            <v>1938600.790000001</v>
          </cell>
          <cell r="K64">
            <v>3699504.69</v>
          </cell>
          <cell r="L64">
            <v>4549660.0380614251</v>
          </cell>
          <cell r="M64">
            <v>6930077.1578887897</v>
          </cell>
          <cell r="N64">
            <v>7889050.7850375995</v>
          </cell>
          <cell r="O64">
            <v>9038901.1352251694</v>
          </cell>
          <cell r="P64">
            <v>8741932.7428724095</v>
          </cell>
          <cell r="Q64">
            <v>8523960.86521497</v>
          </cell>
          <cell r="R64">
            <v>8693163.3528370149</v>
          </cell>
          <cell r="S64">
            <v>9698304.0836116411</v>
          </cell>
          <cell r="T64">
            <v>10445558.907346766</v>
          </cell>
          <cell r="U64">
            <v>0.53514042718882093</v>
          </cell>
          <cell r="V64">
            <v>1.5986553825314591</v>
          </cell>
          <cell r="W64">
            <v>2.6371623692836046</v>
          </cell>
          <cell r="X64">
            <v>4.1324247833738648</v>
          </cell>
          <cell r="Y64">
            <v>3.6648739325792157</v>
          </cell>
          <cell r="Z64">
            <v>4.8617415770309398</v>
          </cell>
          <cell r="AA64">
            <v>5.1407200565492506</v>
          </cell>
          <cell r="AB64">
            <v>5.1291948949823851</v>
          </cell>
        </row>
        <row r="65">
          <cell r="D65" t="str">
            <v xml:space="preserve"> 6.1.</v>
          </cell>
          <cell r="E65" t="str">
            <v xml:space="preserve"> CREDITO EXTERNO NETO</v>
          </cell>
          <cell r="H65">
            <v>-281000</v>
          </cell>
          <cell r="I65">
            <v>119500</v>
          </cell>
          <cell r="J65">
            <v>223200</v>
          </cell>
          <cell r="K65">
            <v>1079814</v>
          </cell>
          <cell r="L65">
            <v>1096414</v>
          </cell>
          <cell r="M65">
            <v>2657500</v>
          </cell>
          <cell r="N65">
            <v>3116594</v>
          </cell>
          <cell r="O65">
            <v>1951997.6952539999</v>
          </cell>
          <cell r="P65">
            <v>2246137</v>
          </cell>
          <cell r="Q65">
            <v>2359507</v>
          </cell>
          <cell r="R65">
            <v>2898600.0920546278</v>
          </cell>
          <cell r="S65">
            <v>3315998.5102401618</v>
          </cell>
          <cell r="T65">
            <v>3793502.2939893613</v>
          </cell>
          <cell r="U65">
            <v>-0.64011785822669676</v>
          </cell>
          <cell r="V65">
            <v>0.20609741353782335</v>
          </cell>
          <cell r="W65">
            <v>0.30362859845120577</v>
          </cell>
          <cell r="X65">
            <v>1.2061750177248909</v>
          </cell>
          <cell r="Y65">
            <v>0.88319106357384902</v>
          </cell>
          <cell r="Z65">
            <v>1.864348397081304</v>
          </cell>
          <cell r="AA65">
            <v>2.0308574149766607</v>
          </cell>
          <cell r="AB65">
            <v>1.1076763053084087</v>
          </cell>
        </row>
        <row r="66">
          <cell r="E66" t="str">
            <v xml:space="preserve"> 6.1.1.</v>
          </cell>
          <cell r="F66" t="str">
            <v xml:space="preserve"> Mediano y Largo Plazo</v>
          </cell>
          <cell r="H66">
            <v>-281000</v>
          </cell>
          <cell r="I66">
            <v>119500</v>
          </cell>
          <cell r="J66">
            <v>223200</v>
          </cell>
          <cell r="K66">
            <v>1079814</v>
          </cell>
          <cell r="L66">
            <v>1096414</v>
          </cell>
          <cell r="M66">
            <v>2657500</v>
          </cell>
          <cell r="N66">
            <v>3116594</v>
          </cell>
          <cell r="O66">
            <v>1951997.6952539999</v>
          </cell>
          <cell r="P66">
            <v>2246137</v>
          </cell>
          <cell r="Q66">
            <v>2359507</v>
          </cell>
          <cell r="R66">
            <v>2898600.0920546278</v>
          </cell>
          <cell r="S66">
            <v>3315998.5102401618</v>
          </cell>
          <cell r="T66">
            <v>3793502.2939893613</v>
          </cell>
          <cell r="U66">
            <v>-0.64011785822669676</v>
          </cell>
          <cell r="V66">
            <v>0.20609741353782335</v>
          </cell>
          <cell r="W66">
            <v>0.30362859845120577</v>
          </cell>
          <cell r="X66">
            <v>1.2061750177248909</v>
          </cell>
          <cell r="Y66">
            <v>0.88319106357384902</v>
          </cell>
          <cell r="Z66">
            <v>1.864348397081304</v>
          </cell>
          <cell r="AA66">
            <v>2.0308574149766607</v>
          </cell>
          <cell r="AB66">
            <v>1.1076763053084087</v>
          </cell>
        </row>
        <row r="67">
          <cell r="F67" t="str">
            <v xml:space="preserve"> 6.1.1.1.</v>
          </cell>
          <cell r="G67" t="str">
            <v xml:space="preserve"> Desembolsos</v>
          </cell>
          <cell r="H67">
            <v>397000</v>
          </cell>
          <cell r="I67">
            <v>791500</v>
          </cell>
          <cell r="J67">
            <v>847900</v>
          </cell>
          <cell r="K67">
            <v>1819962</v>
          </cell>
          <cell r="L67">
            <v>1889514</v>
          </cell>
          <cell r="M67">
            <v>3663300</v>
          </cell>
          <cell r="N67">
            <v>4711114</v>
          </cell>
          <cell r="O67">
            <v>4094839</v>
          </cell>
          <cell r="P67">
            <v>7304402</v>
          </cell>
          <cell r="Q67">
            <v>7080917</v>
          </cell>
          <cell r="R67">
            <v>8698743.7070672754</v>
          </cell>
          <cell r="S67">
            <v>9951362.8156789709</v>
          </cell>
          <cell r="T67">
            <v>11384359.055958839</v>
          </cell>
          <cell r="U67">
            <v>0.90436579970106268</v>
          </cell>
          <cell r="V67">
            <v>1.3650719900852486</v>
          </cell>
          <cell r="W67">
            <v>1.1534349848869954</v>
          </cell>
          <cell r="X67">
            <v>2.0329359478656763</v>
          </cell>
          <cell r="Y67">
            <v>1.5220545152631013</v>
          </cell>
          <cell r="Z67">
            <v>2.5699595420613135</v>
          </cell>
          <cell r="AA67">
            <v>3.0698900144517882</v>
          </cell>
          <cell r="AB67">
            <v>2.3236483041864311</v>
          </cell>
        </row>
        <row r="68">
          <cell r="F68" t="str">
            <v xml:space="preserve"> 6.1.1.2.</v>
          </cell>
          <cell r="G68" t="str">
            <v xml:space="preserve"> Amortizaciones</v>
          </cell>
          <cell r="H68">
            <v>678000</v>
          </cell>
          <cell r="I68">
            <v>672000</v>
          </cell>
          <cell r="J68">
            <v>624700</v>
          </cell>
          <cell r="K68">
            <v>740148</v>
          </cell>
          <cell r="L68">
            <v>793100</v>
          </cell>
          <cell r="M68">
            <v>1005800</v>
          </cell>
          <cell r="N68">
            <v>1594520</v>
          </cell>
          <cell r="O68">
            <v>2142841.3047460001</v>
          </cell>
          <cell r="P68">
            <v>5058265</v>
          </cell>
          <cell r="Q68">
            <v>4721410</v>
          </cell>
          <cell r="R68">
            <v>5800143.6150126476</v>
          </cell>
          <cell r="S68">
            <v>6635364.3054388091</v>
          </cell>
          <cell r="T68">
            <v>7590856.7619694779</v>
          </cell>
          <cell r="U68">
            <v>1.5444836579277594</v>
          </cell>
          <cell r="V68">
            <v>1.1589745765474251</v>
          </cell>
          <cell r="W68">
            <v>0.84980638643578965</v>
          </cell>
          <cell r="X68">
            <v>0.82676093014078578</v>
          </cell>
          <cell r="Y68">
            <v>0.63886345168925207</v>
          </cell>
          <cell r="Z68">
            <v>0.70561114498000954</v>
          </cell>
          <cell r="AA68">
            <v>1.0390325994751273</v>
          </cell>
          <cell r="AB68">
            <v>1.2159719988780227</v>
          </cell>
        </row>
        <row r="69">
          <cell r="E69" t="str">
            <v xml:space="preserve"> 6.1.2.</v>
          </cell>
          <cell r="F69" t="str">
            <v xml:space="preserve"> Corto Plazo Neto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D70" t="str">
            <v xml:space="preserve"> 6.2.</v>
          </cell>
          <cell r="E70" t="str">
            <v xml:space="preserve"> CREDITO INTERNO NETO</v>
          </cell>
          <cell r="H70">
            <v>484000</v>
          </cell>
          <cell r="I70">
            <v>235200</v>
          </cell>
          <cell r="J70">
            <v>1755400</v>
          </cell>
          <cell r="K70">
            <v>1790859</v>
          </cell>
          <cell r="L70">
            <v>3517900</v>
          </cell>
          <cell r="M70">
            <v>3985000</v>
          </cell>
          <cell r="N70">
            <v>4804244</v>
          </cell>
          <cell r="O70">
            <v>5272589.5999999996</v>
          </cell>
          <cell r="P70">
            <v>2875616</v>
          </cell>
          <cell r="Q70">
            <v>3462251</v>
          </cell>
          <cell r="R70">
            <v>5794563.2607823871</v>
          </cell>
          <cell r="S70">
            <v>6382305.5733714774</v>
          </cell>
          <cell r="T70">
            <v>6652056.6133574042</v>
          </cell>
          <cell r="U70">
            <v>1.1025517558068372</v>
          </cell>
          <cell r="V70">
            <v>0.40564110179159873</v>
          </cell>
          <cell r="W70">
            <v>2.3879464234822878</v>
          </cell>
          <cell r="X70">
            <v>2.000427282909631</v>
          </cell>
          <cell r="Y70">
            <v>2.8337633800247382</v>
          </cell>
          <cell r="Z70">
            <v>2.7956456678716823</v>
          </cell>
          <cell r="AA70">
            <v>3.130576055385184</v>
          </cell>
          <cell r="AB70">
            <v>2.9919720611020391</v>
          </cell>
        </row>
        <row r="71">
          <cell r="E71" t="str">
            <v xml:space="preserve"> 6.2.1.</v>
          </cell>
          <cell r="F71" t="str">
            <v xml:space="preserve"> Desembolsos</v>
          </cell>
          <cell r="H71">
            <v>722000</v>
          </cell>
          <cell r="I71">
            <v>1633300</v>
          </cell>
          <cell r="J71">
            <v>2510800</v>
          </cell>
          <cell r="K71">
            <v>3874081</v>
          </cell>
          <cell r="L71">
            <v>6918965</v>
          </cell>
          <cell r="M71">
            <v>7708700</v>
          </cell>
          <cell r="N71">
            <v>11396854</v>
          </cell>
          <cell r="O71">
            <v>11729855</v>
          </cell>
          <cell r="P71">
            <v>9900804</v>
          </cell>
          <cell r="Q71">
            <v>12607011</v>
          </cell>
          <cell r="R71">
            <v>14910296.678260127</v>
          </cell>
          <cell r="S71">
            <v>18065715.92827341</v>
          </cell>
          <cell r="T71">
            <v>20784079.36663647</v>
          </cell>
          <cell r="U71">
            <v>1.6447156357283812</v>
          </cell>
          <cell r="V71">
            <v>2.8168946069567102</v>
          </cell>
          <cell r="W71">
            <v>3.4155496639394602</v>
          </cell>
          <cell r="X71">
            <v>4.3274302045006481</v>
          </cell>
          <cell r="Y71">
            <v>5.5734130147738323</v>
          </cell>
          <cell r="Z71">
            <v>5.4079783588262078</v>
          </cell>
          <cell r="AA71">
            <v>7.4265000360349847</v>
          </cell>
          <cell r="AB71">
            <v>6.6561976378320935</v>
          </cell>
        </row>
        <row r="72">
          <cell r="E72" t="str">
            <v xml:space="preserve"> 6.2.2.</v>
          </cell>
          <cell r="F72" t="str">
            <v xml:space="preserve"> Amortizaciones</v>
          </cell>
          <cell r="H72">
            <v>238000</v>
          </cell>
          <cell r="I72">
            <v>1398100</v>
          </cell>
          <cell r="J72">
            <v>755400</v>
          </cell>
          <cell r="K72">
            <v>2083222</v>
          </cell>
          <cell r="L72">
            <v>3401065</v>
          </cell>
          <cell r="M72">
            <v>3723700</v>
          </cell>
          <cell r="N72">
            <v>6592610</v>
          </cell>
          <cell r="O72">
            <v>6457265.4000000004</v>
          </cell>
          <cell r="P72">
            <v>7025188</v>
          </cell>
          <cell r="Q72">
            <v>9144760</v>
          </cell>
          <cell r="R72">
            <v>9115733.41747774</v>
          </cell>
          <cell r="S72">
            <v>11683410.354901932</v>
          </cell>
          <cell r="T72">
            <v>14132022.753279066</v>
          </cell>
          <cell r="U72">
            <v>0.54216387992154391</v>
          </cell>
          <cell r="V72">
            <v>2.4112535051651114</v>
          </cell>
          <cell r="W72">
            <v>1.0276032404571722</v>
          </cell>
          <cell r="X72">
            <v>2.3270029215910171</v>
          </cell>
          <cell r="Y72">
            <v>2.7396496347490937</v>
          </cell>
          <cell r="Z72">
            <v>2.6123326909545255</v>
          </cell>
          <cell r="AA72">
            <v>4.2959239806498006</v>
          </cell>
          <cell r="AB72">
            <v>3.664225576730054</v>
          </cell>
        </row>
        <row r="73">
          <cell r="D73" t="str">
            <v xml:space="preserve"> 6.3.</v>
          </cell>
          <cell r="E73" t="str">
            <v>OTROS RECURSOS</v>
          </cell>
          <cell r="H73">
            <v>31916.83306045772</v>
          </cell>
          <cell r="I73">
            <v>572237</v>
          </cell>
          <cell r="J73">
            <v>-39999.209999999031</v>
          </cell>
          <cell r="K73">
            <v>828831.69</v>
          </cell>
          <cell r="L73">
            <v>-64653.96193857491</v>
          </cell>
          <cell r="M73">
            <v>287577.15788878966</v>
          </cell>
          <cell r="N73">
            <v>-31787.214962400496</v>
          </cell>
          <cell r="O73">
            <v>1814313.8399711698</v>
          </cell>
          <cell r="P73">
            <v>3620179.7428724095</v>
          </cell>
          <cell r="Q73">
            <v>2702202.86521497</v>
          </cell>
          <cell r="R73">
            <v>0</v>
          </cell>
          <cell r="S73">
            <v>1.862645149230957E-9</v>
          </cell>
          <cell r="T73">
            <v>9.3132257461547852E-10</v>
          </cell>
          <cell r="U73">
            <v>7.2706529608680515E-2</v>
          </cell>
          <cell r="V73">
            <v>0.98691686720203708</v>
          </cell>
          <cell r="W73">
            <v>-5.4412652649888704E-2</v>
          </cell>
          <cell r="X73">
            <v>0.9258224827393432</v>
          </cell>
          <cell r="Y73">
            <v>-5.2080511019371445E-2</v>
          </cell>
          <cell r="Z73">
            <v>0.20174751207795374</v>
          </cell>
          <cell r="AA73">
            <v>-2.0713413812594166E-2</v>
          </cell>
          <cell r="AB73">
            <v>1.0295465285719367</v>
          </cell>
        </row>
        <row r="74">
          <cell r="E74" t="str">
            <v xml:space="preserve"> 6.3.1.</v>
          </cell>
          <cell r="F74" t="str">
            <v>Telefonía</v>
          </cell>
          <cell r="H74">
            <v>0</v>
          </cell>
          <cell r="K74">
            <v>90000</v>
          </cell>
          <cell r="L74">
            <v>91614</v>
          </cell>
          <cell r="M74">
            <v>111391</v>
          </cell>
          <cell r="N74">
            <v>138701</v>
          </cell>
          <cell r="O74">
            <v>193889.75599999996</v>
          </cell>
          <cell r="P74">
            <v>215254.33600000001</v>
          </cell>
          <cell r="Q74">
            <v>238515.96599999999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0.10053189863739512</v>
          </cell>
          <cell r="Y74">
            <v>7.3797549190592782E-2</v>
          </cell>
          <cell r="Z74">
            <v>7.8145487224565768E-2</v>
          </cell>
          <cell r="AA74">
            <v>9.0381343965456468E-2</v>
          </cell>
          <cell r="AB74">
            <v>0.11002425314609948</v>
          </cell>
        </row>
        <row r="75">
          <cell r="E75" t="str">
            <v xml:space="preserve"> 6.3.2.</v>
          </cell>
          <cell r="F75" t="str">
            <v>Privatizaciones y concesiones</v>
          </cell>
          <cell r="H75">
            <v>0</v>
          </cell>
          <cell r="I75">
            <v>1412500</v>
          </cell>
          <cell r="J75">
            <v>5900</v>
          </cell>
          <cell r="K75">
            <v>733300</v>
          </cell>
          <cell r="L75">
            <v>429765</v>
          </cell>
          <cell r="M75">
            <v>0</v>
          </cell>
          <cell r="N75">
            <v>1100379</v>
          </cell>
          <cell r="O75">
            <v>4027199</v>
          </cell>
          <cell r="P75">
            <v>625713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2.4360886746625567</v>
          </cell>
          <cell r="W75">
            <v>8.0260247798481822E-3</v>
          </cell>
          <cell r="X75">
            <v>0.81911156967557597</v>
          </cell>
          <cell r="Y75">
            <v>0.34618730464661635</v>
          </cell>
          <cell r="Z75">
            <v>0</v>
          </cell>
          <cell r="AA75">
            <v>0.71703688431492929</v>
          </cell>
          <cell r="AB75">
            <v>2.2852654590256885</v>
          </cell>
        </row>
        <row r="76">
          <cell r="E76" t="str">
            <v xml:space="preserve"> 6.3.3.</v>
          </cell>
          <cell r="F76" t="str">
            <v>Fondo Comunicaciones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E77" t="str">
            <v xml:space="preserve"> 6.3.4.</v>
          </cell>
          <cell r="F77" t="str">
            <v>Faltante</v>
          </cell>
          <cell r="K77">
            <v>76882.689999999944</v>
          </cell>
          <cell r="L77">
            <v>-73746.96193857491</v>
          </cell>
          <cell r="M77">
            <v>19880.157888789661</v>
          </cell>
          <cell r="N77">
            <v>-2662266.2149624005</v>
          </cell>
          <cell r="O77">
            <v>-1693197.9160288302</v>
          </cell>
          <cell r="P77">
            <v>3197389.4068724094</v>
          </cell>
          <cell r="Q77">
            <v>2263686.8992149699</v>
          </cell>
          <cell r="R77">
            <v>0</v>
          </cell>
          <cell r="S77">
            <v>1.862645149230957E-9</v>
          </cell>
          <cell r="T77">
            <v>9.3132257461547852E-10</v>
          </cell>
          <cell r="U77">
            <v>0</v>
          </cell>
          <cell r="V77">
            <v>0</v>
          </cell>
          <cell r="W77">
            <v>0</v>
          </cell>
          <cell r="X77">
            <v>8.5879586645002948E-2</v>
          </cell>
          <cell r="Y77">
            <v>-5.9405167892666581E-2</v>
          </cell>
          <cell r="Z77">
            <v>1.3946769705997458E-2</v>
          </cell>
          <cell r="AA77">
            <v>-1.7348050735187963</v>
          </cell>
          <cell r="AB77">
            <v>-0.96081835359885726</v>
          </cell>
        </row>
        <row r="78">
          <cell r="E78" t="str">
            <v xml:space="preserve"> 6.3.5</v>
          </cell>
          <cell r="F78" t="str">
            <v>Otros</v>
          </cell>
          <cell r="H78">
            <v>31916.83306045772</v>
          </cell>
          <cell r="I78">
            <v>-840263</v>
          </cell>
          <cell r="J78">
            <v>-45899.209999999031</v>
          </cell>
          <cell r="K78">
            <v>-71351</v>
          </cell>
          <cell r="L78">
            <v>-512286</v>
          </cell>
          <cell r="M78">
            <v>156306</v>
          </cell>
          <cell r="N78">
            <v>1391399</v>
          </cell>
          <cell r="O78">
            <v>-713577</v>
          </cell>
          <cell r="P78">
            <v>-418176.99999999988</v>
          </cell>
          <cell r="Q78">
            <v>200000.00000000003</v>
          </cell>
          <cell r="R78">
            <v>0</v>
          </cell>
          <cell r="S78">
            <v>0</v>
          </cell>
          <cell r="T78">
            <v>0</v>
          </cell>
          <cell r="U78">
            <v>7.2706529608680515E-2</v>
          </cell>
          <cell r="V78">
            <v>-1.4491718074605193</v>
          </cell>
          <cell r="W78">
            <v>-6.2438677429736883E-2</v>
          </cell>
          <cell r="X78">
            <v>-7.9700572218630875E-2</v>
          </cell>
          <cell r="Y78">
            <v>-0.41266019696391404</v>
          </cell>
          <cell r="AA78">
            <v>0.90667343142581625</v>
          </cell>
          <cell r="AB78">
            <v>-0.40492483000099416</v>
          </cell>
        </row>
        <row r="79">
          <cell r="D79" t="str">
            <v>DEFICIT REAL / PIB</v>
          </cell>
          <cell r="H79">
            <v>-3.1603309591671266E-3</v>
          </cell>
          <cell r="I79">
            <v>-1.3754837899641425E-2</v>
          </cell>
          <cell r="J79">
            <v>-2.4031833418032847E-2</v>
          </cell>
          <cell r="K79">
            <v>-3.7022883204810376E-2</v>
          </cell>
          <cell r="L79">
            <v>-3.4649302703906509E-2</v>
          </cell>
          <cell r="M79">
            <v>-4.6364839827392555E-2</v>
          </cell>
          <cell r="N79">
            <v>-4.9717682516542537E-2</v>
          </cell>
          <cell r="O79">
            <v>-4.957349150115721E-2</v>
          </cell>
          <cell r="P79">
            <v>-3.5869029695593177E-2</v>
          </cell>
          <cell r="Q79">
            <v>-3.4704210002917429E-2</v>
          </cell>
          <cell r="R79">
            <v>-3.0235718841700957E-2</v>
          </cell>
          <cell r="S79">
            <v>-2.9422795514408354E-2</v>
          </cell>
          <cell r="T79">
            <v>-2.7541089033218849E-2</v>
          </cell>
        </row>
        <row r="80">
          <cell r="D80" t="str">
            <v>PIB NOMINAL</v>
          </cell>
          <cell r="H80">
            <v>43898166</v>
          </cell>
          <cell r="I80">
            <v>57982290</v>
          </cell>
          <cell r="J80">
            <v>73510862</v>
          </cell>
          <cell r="K80">
            <v>89523824</v>
          </cell>
          <cell r="L80">
            <v>124142334</v>
          </cell>
          <cell r="M80">
            <v>142543100</v>
          </cell>
          <cell r="N80">
            <v>153461980</v>
          </cell>
          <cell r="O80">
            <v>176224560</v>
          </cell>
          <cell r="P80">
            <v>204880140</v>
          </cell>
          <cell r="Q80">
            <v>229744394</v>
          </cell>
          <cell r="R80">
            <v>282235705</v>
          </cell>
          <cell r="S80">
            <v>322877647</v>
          </cell>
          <cell r="T80">
            <v>369372028</v>
          </cell>
        </row>
        <row r="82">
          <cell r="H82">
            <v>36504.734179629631</v>
          </cell>
        </row>
        <row r="83">
          <cell r="H83">
            <v>36504.734179629631</v>
          </cell>
        </row>
        <row r="154">
          <cell r="AK154" t="str">
            <v xml:space="preserve">  </v>
          </cell>
        </row>
        <row r="156">
          <cell r="AY156">
            <v>36504.734179629631</v>
          </cell>
        </row>
        <row r="158">
          <cell r="AP158" t="str">
            <v>1998</v>
          </cell>
          <cell r="AU158">
            <v>0</v>
          </cell>
          <cell r="AW158" t="str">
            <v>PORCENTAJE DEL PIB</v>
          </cell>
          <cell r="AX158">
            <v>0</v>
          </cell>
          <cell r="AZ158" t="str">
            <v>1998</v>
          </cell>
          <cell r="BB158">
            <v>0</v>
          </cell>
        </row>
        <row r="159">
          <cell r="AH159" t="str">
            <v>CONCEPTOS</v>
          </cell>
          <cell r="AK159" t="str">
            <v xml:space="preserve">        1993</v>
          </cell>
          <cell r="AL159" t="str">
            <v xml:space="preserve">        1994</v>
          </cell>
          <cell r="AM159" t="str">
            <v xml:space="preserve">        1995</v>
          </cell>
          <cell r="AN159" t="str">
            <v xml:space="preserve">        1996</v>
          </cell>
          <cell r="AO159" t="str">
            <v xml:space="preserve">        1997</v>
          </cell>
          <cell r="AP159" t="str">
            <v>Revisión</v>
          </cell>
          <cell r="AQ159" t="str">
            <v>Con Reforma</v>
          </cell>
          <cell r="AS159" t="str">
            <v xml:space="preserve">        1999</v>
          </cell>
          <cell r="AT159" t="str">
            <v xml:space="preserve">        2000</v>
          </cell>
          <cell r="AU159" t="str">
            <v xml:space="preserve">        1993</v>
          </cell>
          <cell r="AV159" t="str">
            <v xml:space="preserve">        1994</v>
          </cell>
          <cell r="AW159" t="str">
            <v xml:space="preserve">        1995</v>
          </cell>
          <cell r="AX159" t="str">
            <v xml:space="preserve">        1996</v>
          </cell>
          <cell r="AY159" t="str">
            <v xml:space="preserve">        1997</v>
          </cell>
          <cell r="AZ159" t="str">
            <v>Revisión</v>
          </cell>
          <cell r="BA159" t="str">
            <v>Con Reforma</v>
          </cell>
          <cell r="BB159" t="str">
            <v xml:space="preserve">        2000</v>
          </cell>
        </row>
        <row r="160">
          <cell r="AP160" t="str">
            <v>Sin Reforma</v>
          </cell>
          <cell r="AZ160" t="str">
            <v>Sin Reforma</v>
          </cell>
        </row>
        <row r="162">
          <cell r="AK162">
            <v>5907600.3079954172</v>
          </cell>
          <cell r="AL162">
            <v>7700800</v>
          </cell>
          <cell r="AM162">
            <v>9523699.209999999</v>
          </cell>
          <cell r="AN162">
            <v>12048768</v>
          </cell>
          <cell r="AO162">
            <v>15287795.690864535</v>
          </cell>
          <cell r="AP162">
            <v>16883418</v>
          </cell>
          <cell r="AQ162">
            <v>17191608</v>
          </cell>
          <cell r="AS162">
            <v>20104461</v>
          </cell>
          <cell r="AT162">
            <v>22954281.374545835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>
            <v>13.458728036460998</v>
          </cell>
          <cell r="AY162">
            <v>12.314731967955858</v>
          </cell>
          <cell r="AZ162">
            <v>11.844430210932694</v>
          </cell>
          <cell r="BA162">
            <v>12.060638501618106</v>
          </cell>
          <cell r="BB162" t="e">
            <v>#DIV/0!</v>
          </cell>
        </row>
        <row r="163">
          <cell r="AH163" t="str">
            <v>INGRESOS CORRIENTES</v>
          </cell>
          <cell r="AK163">
            <v>5263700.6850998439</v>
          </cell>
          <cell r="AL163">
            <v>6861486</v>
          </cell>
          <cell r="AM163">
            <v>8461545.209999999</v>
          </cell>
          <cell r="AN163">
            <v>10503503</v>
          </cell>
          <cell r="AO163">
            <v>13687699.342834629</v>
          </cell>
          <cell r="AP163">
            <v>15006976</v>
          </cell>
          <cell r="AQ163">
            <v>14966094</v>
          </cell>
          <cell r="AS163">
            <v>16400237</v>
          </cell>
          <cell r="AT163">
            <v>20121494.774545837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>
            <v>11.732634432595283</v>
          </cell>
          <cell r="AY163">
            <v>11.025811181248315</v>
          </cell>
          <cell r="AZ163">
            <v>10.528026961669838</v>
          </cell>
          <cell r="BA163">
            <v>10.499346513440496</v>
          </cell>
          <cell r="BB163" t="e">
            <v>#DIV/0!</v>
          </cell>
        </row>
        <row r="164">
          <cell r="AH164" t="str">
            <v xml:space="preserve">  1.1.1.</v>
          </cell>
          <cell r="AI164" t="str">
            <v>TRIBUTARIOS</v>
          </cell>
          <cell r="AK164">
            <v>5051354.6850998439</v>
          </cell>
          <cell r="AL164">
            <v>6731364</v>
          </cell>
          <cell r="AM164">
            <v>8229679.2799999993</v>
          </cell>
          <cell r="AN164">
            <v>10171715</v>
          </cell>
          <cell r="AO164">
            <v>13148299.554000001</v>
          </cell>
          <cell r="AP164">
            <v>14825238</v>
          </cell>
          <cell r="AQ164">
            <v>14784356</v>
          </cell>
          <cell r="AS164">
            <v>16128233</v>
          </cell>
          <cell r="AT164">
            <v>19382413.840017654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>
            <v>11.362020237205238</v>
          </cell>
          <cell r="AY164">
            <v>10.591310095716423</v>
          </cell>
          <cell r="AZ164">
            <v>10.400530085286485</v>
          </cell>
          <cell r="BA164">
            <v>10.371849637057142</v>
          </cell>
          <cell r="BB164" t="e">
            <v>#DIV/0!</v>
          </cell>
        </row>
        <row r="165">
          <cell r="AI165" t="str">
            <v>Renta</v>
          </cell>
          <cell r="AK165">
            <v>2053778</v>
          </cell>
          <cell r="AL165">
            <v>2726730</v>
          </cell>
          <cell r="AM165">
            <v>3257473</v>
          </cell>
          <cell r="AN165">
            <v>3637291</v>
          </cell>
          <cell r="AO165">
            <v>5081160.7374290004</v>
          </cell>
          <cell r="AP165">
            <v>5764752</v>
          </cell>
          <cell r="AQ165">
            <v>5764752</v>
          </cell>
          <cell r="AS165">
            <v>6035064</v>
          </cell>
          <cell r="AT165">
            <v>6761800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>
            <v>4.0629307791856615</v>
          </cell>
          <cell r="AY165">
            <v>4.0930120883896057</v>
          </cell>
          <cell r="AZ165">
            <v>4.044216801795387</v>
          </cell>
          <cell r="BA165">
            <v>4.044216801795387</v>
          </cell>
          <cell r="BB165" t="e">
            <v>#DIV/0!</v>
          </cell>
        </row>
        <row r="166">
          <cell r="AI166" t="str">
            <v>Ventas internas</v>
          </cell>
          <cell r="AK166">
            <v>1270304</v>
          </cell>
          <cell r="AL166">
            <v>1688410</v>
          </cell>
          <cell r="AM166">
            <v>2064330</v>
          </cell>
          <cell r="AN166">
            <v>2804742</v>
          </cell>
          <cell r="AO166">
            <v>3829700</v>
          </cell>
          <cell r="AP166">
            <v>4037970</v>
          </cell>
          <cell r="AQ166">
            <v>4037970</v>
          </cell>
          <cell r="AS166">
            <v>3993819</v>
          </cell>
          <cell r="AT166">
            <v>5222366.5599999996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>
            <v>3.1329559827560542</v>
          </cell>
          <cell r="AY166">
            <v>3.084926693902823</v>
          </cell>
          <cell r="AZ166">
            <v>2.8328063582172689</v>
          </cell>
          <cell r="BA166">
            <v>2.8328063582172689</v>
          </cell>
          <cell r="BB166" t="e">
            <v>#DIV/0!</v>
          </cell>
        </row>
        <row r="167">
          <cell r="AI167" t="str">
            <v>Ventas externas</v>
          </cell>
          <cell r="AK167">
            <v>811677</v>
          </cell>
          <cell r="AL167">
            <v>1083655</v>
          </cell>
          <cell r="AM167">
            <v>1412000.57</v>
          </cell>
          <cell r="AN167">
            <v>1378928.75</v>
          </cell>
          <cell r="AO167">
            <v>2006900</v>
          </cell>
          <cell r="AP167">
            <v>2368507</v>
          </cell>
          <cell r="AQ167">
            <v>2368507</v>
          </cell>
          <cell r="AS167">
            <v>1867124</v>
          </cell>
          <cell r="AT167">
            <v>2764967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>
            <v>1.5402925035909993</v>
          </cell>
          <cell r="AY167">
            <v>1.6166121059074015</v>
          </cell>
          <cell r="AZ167">
            <v>1.6616076120134893</v>
          </cell>
          <cell r="BA167">
            <v>1.6616076120134893</v>
          </cell>
          <cell r="BB167" t="e">
            <v>#DIV/0!</v>
          </cell>
        </row>
        <row r="168">
          <cell r="AI168" t="str">
            <v>Aduanas</v>
          </cell>
          <cell r="AK168">
            <v>508123</v>
          </cell>
          <cell r="AL168">
            <v>718041</v>
          </cell>
          <cell r="AM168">
            <v>868730.35</v>
          </cell>
          <cell r="AN168">
            <v>912710</v>
          </cell>
          <cell r="AO168">
            <v>1240900</v>
          </cell>
          <cell r="AP168">
            <v>1646641</v>
          </cell>
          <cell r="AQ168">
            <v>1646641</v>
          </cell>
          <cell r="AS168">
            <v>1360239</v>
          </cell>
          <cell r="AT168">
            <v>2110784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>
            <v>1.0195163245037433</v>
          </cell>
          <cell r="AY168">
            <v>0.99957843550774539</v>
          </cell>
          <cell r="AZ168">
            <v>1.1551881501103878</v>
          </cell>
          <cell r="BA168">
            <v>1.1551881501103878</v>
          </cell>
          <cell r="BB168" t="e">
            <v>#DIV/0!</v>
          </cell>
        </row>
        <row r="169">
          <cell r="AI169" t="str">
            <v>Gasolina</v>
          </cell>
          <cell r="AK169">
            <v>319997.68509984389</v>
          </cell>
          <cell r="AL169">
            <v>405857</v>
          </cell>
          <cell r="AM169">
            <v>465782.39</v>
          </cell>
          <cell r="AN169">
            <v>637180.5</v>
          </cell>
          <cell r="AO169">
            <v>636400</v>
          </cell>
          <cell r="AP169">
            <v>641768</v>
          </cell>
          <cell r="AQ169">
            <v>421768</v>
          </cell>
          <cell r="AS169">
            <v>799292</v>
          </cell>
          <cell r="AT169">
            <v>939040.28001765453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>
            <v>0.71174406044138594</v>
          </cell>
          <cell r="AY169">
            <v>0.51263737316232505</v>
          </cell>
          <cell r="AZ169">
            <v>0.45022733474998089</v>
          </cell>
          <cell r="BA169">
            <v>0.29588805070185792</v>
          </cell>
          <cell r="BB169" t="e">
            <v>#DIV/0!</v>
          </cell>
        </row>
        <row r="170">
          <cell r="AI170" t="str">
            <v>Resto</v>
          </cell>
          <cell r="AK170">
            <v>87475</v>
          </cell>
          <cell r="AL170">
            <v>108671</v>
          </cell>
          <cell r="AM170">
            <v>161362.96999999997</v>
          </cell>
          <cell r="AN170">
            <v>171960</v>
          </cell>
          <cell r="AO170">
            <v>278838.596571</v>
          </cell>
          <cell r="AP170">
            <v>365600</v>
          </cell>
          <cell r="AQ170">
            <v>365600</v>
          </cell>
          <cell r="AS170">
            <v>1185151</v>
          </cell>
          <cell r="AT170">
            <v>1583456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>
            <v>0.19208294766318293</v>
          </cell>
          <cell r="AY170">
            <v>0.22461201395730163</v>
          </cell>
          <cell r="AZ170">
            <v>0.25648382839997164</v>
          </cell>
          <cell r="BA170">
            <v>0.25648382839997164</v>
          </cell>
          <cell r="BB170" t="e">
            <v>#DIV/0!</v>
          </cell>
        </row>
        <row r="171">
          <cell r="AI171" t="str">
            <v>Reforma y Racionalización Tributarias</v>
          </cell>
          <cell r="AK171">
            <v>0</v>
          </cell>
          <cell r="AL171">
            <v>0</v>
          </cell>
          <cell r="AM171">
            <v>0</v>
          </cell>
          <cell r="AN171">
            <v>628902.75</v>
          </cell>
          <cell r="AO171">
            <v>74400.22</v>
          </cell>
          <cell r="AP171">
            <v>0</v>
          </cell>
          <cell r="AQ171">
            <v>179118</v>
          </cell>
          <cell r="AS171">
            <v>887544</v>
          </cell>
          <cell r="AT171">
            <v>0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>
            <v>0.70249763906421159</v>
          </cell>
          <cell r="AY171">
            <v>5.9931384889219175E-2</v>
          </cell>
          <cell r="AZ171">
            <v>0</v>
          </cell>
          <cell r="BA171">
            <v>0.12565883581878043</v>
          </cell>
          <cell r="BB171" t="e">
            <v>#DIV/0!</v>
          </cell>
        </row>
        <row r="172">
          <cell r="AH172" t="str">
            <v xml:space="preserve">  1.1.2.</v>
          </cell>
          <cell r="AI172" t="str">
            <v>NO TRIBUTARIOS</v>
          </cell>
          <cell r="AK172">
            <v>212346</v>
          </cell>
          <cell r="AL172">
            <v>130122</v>
          </cell>
          <cell r="AM172">
            <v>231865.93</v>
          </cell>
          <cell r="AN172">
            <v>331788</v>
          </cell>
          <cell r="AO172">
            <v>539399.78883462772</v>
          </cell>
          <cell r="AP172">
            <v>181738</v>
          </cell>
          <cell r="AQ172">
            <v>181738</v>
          </cell>
          <cell r="AS172">
            <v>272004</v>
          </cell>
          <cell r="AT172">
            <v>739080.93452818377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>
            <v>0.37061419539004498</v>
          </cell>
          <cell r="AY172">
            <v>0.43450108553189259</v>
          </cell>
          <cell r="AZ172">
            <v>0.12749687638335352</v>
          </cell>
          <cell r="BA172">
            <v>0.12749687638335352</v>
          </cell>
          <cell r="BB172" t="e">
            <v>#DIV/0!</v>
          </cell>
        </row>
        <row r="173">
          <cell r="AI173" t="str">
            <v>Contribución hidrocarburos</v>
          </cell>
          <cell r="AK173">
            <v>92000</v>
          </cell>
          <cell r="AL173">
            <v>115700</v>
          </cell>
          <cell r="AM173">
            <v>172307.49</v>
          </cell>
          <cell r="AN173">
            <v>267843</v>
          </cell>
          <cell r="AO173">
            <v>278800</v>
          </cell>
          <cell r="AP173">
            <v>41269</v>
          </cell>
          <cell r="AQ173">
            <v>41269</v>
          </cell>
          <cell r="AS173">
            <v>14000</v>
          </cell>
          <cell r="AT173">
            <v>58186.551473012805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>
            <v>0.29918628140817577</v>
          </cell>
          <cell r="AY173">
            <v>0.22458092337783822</v>
          </cell>
          <cell r="AZ173">
            <v>2.8951945060827218E-2</v>
          </cell>
          <cell r="BA173">
            <v>2.8951945060827218E-2</v>
          </cell>
          <cell r="BB173" t="e">
            <v>#DIV/0!</v>
          </cell>
        </row>
        <row r="174">
          <cell r="AI174" t="str">
            <v xml:space="preserve">Resto </v>
          </cell>
          <cell r="AK174">
            <v>120346</v>
          </cell>
          <cell r="AL174">
            <v>14422</v>
          </cell>
          <cell r="AM174">
            <v>59558.44</v>
          </cell>
          <cell r="AN174">
            <v>63945</v>
          </cell>
          <cell r="AO174">
            <v>260599.78883462772</v>
          </cell>
          <cell r="AP174">
            <v>140469</v>
          </cell>
          <cell r="AQ174">
            <v>140469</v>
          </cell>
          <cell r="AS174">
            <v>258004</v>
          </cell>
          <cell r="AT174">
            <v>680894.383055171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>
            <v>7.1427913981869234E-2</v>
          </cell>
          <cell r="AY174">
            <v>0.20992016215405432</v>
          </cell>
          <cell r="AZ174">
            <v>9.85449313225263E-2</v>
          </cell>
          <cell r="BA174">
            <v>9.85449313225263E-2</v>
          </cell>
          <cell r="BB174" t="e">
            <v>#DIV/0!</v>
          </cell>
        </row>
        <row r="175">
          <cell r="AH175" t="str">
            <v>CONTRIBUCIONES PARAFISCALES</v>
          </cell>
          <cell r="AK175">
            <v>81799.62289557296</v>
          </cell>
          <cell r="AL175">
            <v>219100</v>
          </cell>
          <cell r="AM175">
            <v>259554</v>
          </cell>
          <cell r="AS175">
            <v>0</v>
          </cell>
          <cell r="AT175">
            <v>0</v>
          </cell>
          <cell r="AU175" t="e">
            <v>#DIV/0!</v>
          </cell>
          <cell r="AV175" t="e">
            <v>#DIV/0!</v>
          </cell>
          <cell r="AW175" t="e">
            <v>#DIV/0!</v>
          </cell>
        </row>
        <row r="176">
          <cell r="AH176" t="str">
            <v>FONDOS ESPECIALES</v>
          </cell>
          <cell r="AK176">
            <v>0</v>
          </cell>
          <cell r="AL176">
            <v>0</v>
          </cell>
          <cell r="AM176">
            <v>0</v>
          </cell>
          <cell r="AN176">
            <v>400315</v>
          </cell>
          <cell r="AO176">
            <v>382093.34802990541</v>
          </cell>
          <cell r="AP176">
            <v>386363</v>
          </cell>
          <cell r="AQ176">
            <v>306363</v>
          </cell>
          <cell r="AS176">
            <v>539961</v>
          </cell>
          <cell r="AT176">
            <v>604451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>
            <v>0.44716030003365359</v>
          </cell>
          <cell r="AY176">
            <v>0.30778650257204399</v>
          </cell>
          <cell r="AZ176">
            <v>0.27104994910311336</v>
          </cell>
          <cell r="BA176">
            <v>0.21492657308561414</v>
          </cell>
          <cell r="BB176" t="e">
            <v>#DIV/0!</v>
          </cell>
        </row>
        <row r="177">
          <cell r="AH177" t="str">
            <v>OTROS DE CAPITAL</v>
          </cell>
          <cell r="AK177">
            <v>562100</v>
          </cell>
          <cell r="AL177">
            <v>620214</v>
          </cell>
          <cell r="AM177">
            <v>802600</v>
          </cell>
          <cell r="AN177">
            <v>1144950</v>
          </cell>
          <cell r="AO177">
            <v>1218003</v>
          </cell>
          <cell r="AP177">
            <v>1490079</v>
          </cell>
          <cell r="AQ177">
            <v>1919151</v>
          </cell>
          <cell r="AS177">
            <v>3164263</v>
          </cell>
          <cell r="AT177">
            <v>2228335.5999999996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>
            <v>1.2789333038320616</v>
          </cell>
          <cell r="AY177">
            <v>0.98113428413549886</v>
          </cell>
          <cell r="AZ177">
            <v>1.0453533001597413</v>
          </cell>
          <cell r="BA177">
            <v>1.3463654150919968</v>
          </cell>
          <cell r="BB177" t="e">
            <v>#DIV/0!</v>
          </cell>
        </row>
        <row r="178">
          <cell r="AH178" t="str">
            <v>Rendimientos financieros</v>
          </cell>
          <cell r="AK178">
            <v>121900</v>
          </cell>
          <cell r="AL178">
            <v>125100</v>
          </cell>
          <cell r="AM178">
            <v>141300</v>
          </cell>
          <cell r="AN178">
            <v>293738</v>
          </cell>
          <cell r="AO178">
            <v>318811.99</v>
          </cell>
          <cell r="AP178">
            <v>291800</v>
          </cell>
          <cell r="AQ178">
            <v>291800</v>
          </cell>
          <cell r="AS178">
            <v>320558</v>
          </cell>
          <cell r="AT178">
            <v>494497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>
            <v>0.3281115426883463</v>
          </cell>
          <cell r="AY178">
            <v>0.25681166104062458</v>
          </cell>
          <cell r="AZ178">
            <v>0.2047100140238286</v>
          </cell>
          <cell r="BA178">
            <v>0.2047100140238286</v>
          </cell>
          <cell r="BB178" t="e">
            <v>#DIV/0!</v>
          </cell>
        </row>
        <row r="179">
          <cell r="AH179" t="str">
            <v>Excedentes financieros</v>
          </cell>
          <cell r="AK179">
            <v>154960</v>
          </cell>
          <cell r="AL179">
            <v>220000</v>
          </cell>
          <cell r="AM179">
            <v>428800</v>
          </cell>
          <cell r="AN179">
            <v>550000</v>
          </cell>
          <cell r="AO179">
            <v>635803</v>
          </cell>
          <cell r="AP179">
            <v>712766</v>
          </cell>
          <cell r="AQ179">
            <v>1141838</v>
          </cell>
          <cell r="AS179">
            <v>2645009</v>
          </cell>
          <cell r="AT179">
            <v>1515273.0000000002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>
            <v>0.61436160278408125</v>
          </cell>
          <cell r="AY179">
            <v>0.51215647355236615</v>
          </cell>
          <cell r="AZ179">
            <v>0.50003542788111111</v>
          </cell>
          <cell r="BA179">
            <v>0.80104754281336665</v>
          </cell>
          <cell r="BB179" t="e">
            <v>#DIV/0!</v>
          </cell>
        </row>
        <row r="180">
          <cell r="AI180" t="str">
            <v>Ecopetrol</v>
          </cell>
          <cell r="AK180">
            <v>110000</v>
          </cell>
          <cell r="AL180">
            <v>139000</v>
          </cell>
          <cell r="AM180">
            <v>194020</v>
          </cell>
          <cell r="AN180">
            <v>226224</v>
          </cell>
          <cell r="AO180">
            <v>223000</v>
          </cell>
          <cell r="AP180">
            <v>279000</v>
          </cell>
          <cell r="AQ180">
            <v>708072</v>
          </cell>
          <cell r="AS180">
            <v>279000</v>
          </cell>
          <cell r="AT180">
            <v>674000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>
            <v>0.25269698041495636</v>
          </cell>
          <cell r="AY180">
            <v>0.17963251762287635</v>
          </cell>
          <cell r="AZ180">
            <v>0.19573027386102868</v>
          </cell>
          <cell r="BA180">
            <v>0.49674238879328431</v>
          </cell>
          <cell r="BB180" t="e">
            <v>#DIV/0!</v>
          </cell>
        </row>
        <row r="181">
          <cell r="AI181" t="str">
            <v>Resto</v>
          </cell>
          <cell r="AK181">
            <v>44960</v>
          </cell>
          <cell r="AL181">
            <v>81000</v>
          </cell>
          <cell r="AM181">
            <v>234780</v>
          </cell>
          <cell r="AN181">
            <v>323776</v>
          </cell>
          <cell r="AO181">
            <v>412803</v>
          </cell>
          <cell r="AP181">
            <v>433766</v>
          </cell>
          <cell r="AQ181">
            <v>433766</v>
          </cell>
          <cell r="AS181">
            <v>2366009</v>
          </cell>
          <cell r="AT181">
            <v>841273.00000000023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>
            <v>0.36166462236912489</v>
          </cell>
          <cell r="AY181">
            <v>0.3325239559294898</v>
          </cell>
          <cell r="AZ181">
            <v>0.30430515402008235</v>
          </cell>
          <cell r="BA181">
            <v>0.30430515402008235</v>
          </cell>
          <cell r="BB181" t="e">
            <v>#DIV/0!</v>
          </cell>
        </row>
        <row r="182">
          <cell r="AH182" t="str">
            <v>Recuperación de cartera</v>
          </cell>
          <cell r="AK182">
            <v>66700</v>
          </cell>
          <cell r="AL182">
            <v>55200</v>
          </cell>
          <cell r="AM182">
            <v>5900</v>
          </cell>
          <cell r="AN182">
            <v>8100</v>
          </cell>
          <cell r="AO182">
            <v>75800</v>
          </cell>
          <cell r="AP182">
            <v>75100</v>
          </cell>
          <cell r="AQ182">
            <v>75100</v>
          </cell>
          <cell r="AS182">
            <v>3481</v>
          </cell>
          <cell r="AT182">
            <v>3829.1000000000004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>
            <v>9.0478708773655617E-3</v>
          </cell>
          <cell r="AY182">
            <v>6.1058945452080841E-2</v>
          </cell>
          <cell r="AZ182">
            <v>5.2685819236427442E-2</v>
          </cell>
          <cell r="BA182">
            <v>5.2685819236427442E-2</v>
          </cell>
          <cell r="BB182" t="e">
            <v>#DIV/0!</v>
          </cell>
        </row>
        <row r="183">
          <cell r="AH183" t="str">
            <v>Reintegros y recursos no apropiados</v>
          </cell>
          <cell r="AK183">
            <v>78400</v>
          </cell>
          <cell r="AL183">
            <v>171400</v>
          </cell>
          <cell r="AM183">
            <v>226600</v>
          </cell>
          <cell r="AN183">
            <v>192000</v>
          </cell>
          <cell r="AO183">
            <v>83188.009999999995</v>
          </cell>
          <cell r="AP183">
            <v>199903</v>
          </cell>
          <cell r="AQ183">
            <v>199903</v>
          </cell>
          <cell r="AS183">
            <v>190017</v>
          </cell>
          <cell r="AT183">
            <v>209018.7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>
            <v>0.21446805042644293</v>
          </cell>
          <cell r="AY183">
            <v>6.7010186871466426E-2</v>
          </cell>
          <cell r="AZ183">
            <v>0.14024039045032696</v>
          </cell>
          <cell r="BA183">
            <v>0.14024039045032696</v>
          </cell>
          <cell r="BB183" t="e">
            <v>#DIV/0!</v>
          </cell>
        </row>
        <row r="184">
          <cell r="AH184" t="str">
            <v xml:space="preserve">Resto </v>
          </cell>
          <cell r="AK184">
            <v>140140</v>
          </cell>
          <cell r="AL184">
            <v>48514</v>
          </cell>
          <cell r="AM184">
            <v>0</v>
          </cell>
          <cell r="AN184">
            <v>101112</v>
          </cell>
          <cell r="AO184">
            <v>104400</v>
          </cell>
          <cell r="AP184">
            <v>210510</v>
          </cell>
          <cell r="AQ184">
            <v>210510</v>
          </cell>
          <cell r="AS184">
            <v>5198</v>
          </cell>
          <cell r="AT184">
            <v>5717.8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>
            <v>0.11294423705582549</v>
          </cell>
          <cell r="AY184">
            <v>8.4097017218960943E-2</v>
          </cell>
          <cell r="AZ184">
            <v>0.14768164856804714</v>
          </cell>
          <cell r="BA184">
            <v>0.14768164856804714</v>
          </cell>
          <cell r="BB184" t="e">
            <v>#DIV/0!</v>
          </cell>
        </row>
        <row r="185">
          <cell r="AK185">
            <v>0</v>
          </cell>
          <cell r="AL185">
            <v>0</v>
          </cell>
          <cell r="AM185">
            <v>0</v>
          </cell>
          <cell r="AS185">
            <v>0</v>
          </cell>
          <cell r="AT185">
            <v>0</v>
          </cell>
        </row>
        <row r="186">
          <cell r="AK186">
            <v>6046333.0410558749</v>
          </cell>
          <cell r="AL186">
            <v>8498337</v>
          </cell>
          <cell r="AM186">
            <v>11290300</v>
          </cell>
          <cell r="AN186">
            <v>15363198.08</v>
          </cell>
          <cell r="AO186">
            <v>19589241</v>
          </cell>
          <cell r="AP186">
            <v>23492406</v>
          </cell>
          <cell r="AQ186">
            <v>23492406</v>
          </cell>
          <cell r="AS186">
            <v>27734235</v>
          </cell>
          <cell r="AT186">
            <v>31690348.102001004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>
            <v>17.161016356942035</v>
          </cell>
          <cell r="AY186">
            <v>15.779662238346509</v>
          </cell>
          <cell r="AZ186">
            <v>16.48091419367195</v>
          </cell>
          <cell r="BA186">
            <v>16.48091419367195</v>
          </cell>
          <cell r="BB186" t="e">
            <v>#DIV/0!</v>
          </cell>
        </row>
        <row r="187">
          <cell r="AH187" t="str">
            <v xml:space="preserve"> PAGOS CORRIENTES</v>
          </cell>
          <cell r="AK187">
            <v>5073285.0410558749</v>
          </cell>
          <cell r="AL187">
            <v>7159337</v>
          </cell>
          <cell r="AM187">
            <v>9544400</v>
          </cell>
          <cell r="AN187">
            <v>13046998.08</v>
          </cell>
          <cell r="AO187">
            <v>16419841</v>
          </cell>
          <cell r="AP187">
            <v>21212186</v>
          </cell>
          <cell r="AQ187">
            <v>21212186</v>
          </cell>
          <cell r="AS187">
            <v>25711137</v>
          </cell>
          <cell r="AT187">
            <v>29337897.772421002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>
            <v>14.573772094453874</v>
          </cell>
          <cell r="AY187">
            <v>13.226625012544069</v>
          </cell>
          <cell r="AZ187">
            <v>14.881243637889172</v>
          </cell>
          <cell r="BA187">
            <v>14.881243637889172</v>
          </cell>
          <cell r="BB187" t="e">
            <v>#DIV/0!</v>
          </cell>
        </row>
        <row r="188">
          <cell r="AH188" t="str">
            <v xml:space="preserve"> 2.1.1.</v>
          </cell>
          <cell r="AI188" t="str">
            <v xml:space="preserve"> Interes deuda Externa</v>
          </cell>
          <cell r="AK188">
            <v>338748</v>
          </cell>
          <cell r="AL188">
            <v>375230</v>
          </cell>
          <cell r="AM188">
            <v>383400</v>
          </cell>
          <cell r="AN188">
            <v>467078</v>
          </cell>
          <cell r="AO188">
            <v>617500</v>
          </cell>
          <cell r="AP188">
            <v>889000</v>
          </cell>
          <cell r="AQ188">
            <v>889000</v>
          </cell>
          <cell r="AS188">
            <v>1417360</v>
          </cell>
          <cell r="AT188">
            <v>2280777.8724210002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>
            <v>0.52173597946396932</v>
          </cell>
          <cell r="AY188">
            <v>0.49741291314854769</v>
          </cell>
          <cell r="AZ188">
            <v>0.62367101599446062</v>
          </cell>
          <cell r="BA188">
            <v>0.62367101599446062</v>
          </cell>
          <cell r="BB188" t="e">
            <v>#DIV/0!</v>
          </cell>
        </row>
        <row r="189">
          <cell r="AH189" t="str">
            <v xml:space="preserve"> 2.1.2.</v>
          </cell>
          <cell r="AI189" t="str">
            <v xml:space="preserve"> Interes deuda Interna</v>
          </cell>
          <cell r="AK189">
            <v>243638</v>
          </cell>
          <cell r="AL189">
            <v>404920</v>
          </cell>
          <cell r="AM189">
            <v>652700</v>
          </cell>
          <cell r="AN189">
            <v>1411444</v>
          </cell>
          <cell r="AO189">
            <v>1832800</v>
          </cell>
          <cell r="AP189">
            <v>3201700</v>
          </cell>
          <cell r="AQ189">
            <v>3201700</v>
          </cell>
          <cell r="AS189">
            <v>3535289</v>
          </cell>
          <cell r="AT189">
            <v>4814374.9000000004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>
            <v>1.5766127237817722</v>
          </cell>
          <cell r="AY189">
            <v>1.4763698578439808</v>
          </cell>
          <cell r="AZ189">
            <v>2.2461276624403426</v>
          </cell>
          <cell r="BA189">
            <v>2.2461276624403426</v>
          </cell>
          <cell r="BB189" t="e">
            <v>#DIV/0!</v>
          </cell>
        </row>
        <row r="190">
          <cell r="AH190" t="str">
            <v xml:space="preserve"> 2.1.3.</v>
          </cell>
          <cell r="AI190" t="str">
            <v xml:space="preserve"> Otros</v>
          </cell>
          <cell r="AK190">
            <v>4490899.0410558749</v>
          </cell>
          <cell r="AL190">
            <v>6379187</v>
          </cell>
          <cell r="AM190">
            <v>8508300</v>
          </cell>
          <cell r="AN190">
            <v>11168476.08</v>
          </cell>
          <cell r="AO190">
            <v>13969541</v>
          </cell>
          <cell r="AP190">
            <v>17121486</v>
          </cell>
          <cell r="AQ190">
            <v>17121486</v>
          </cell>
          <cell r="AS190">
            <v>20758488</v>
          </cell>
          <cell r="AT190">
            <v>22242745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>
            <v>12.475423391208132</v>
          </cell>
          <cell r="AY190">
            <v>11.252842241551541</v>
          </cell>
          <cell r="AZ190">
            <v>12.011444959454369</v>
          </cell>
          <cell r="BA190">
            <v>12.011444959454369</v>
          </cell>
          <cell r="BB190" t="e">
            <v>#DIV/0!</v>
          </cell>
        </row>
        <row r="191">
          <cell r="AI191" t="str">
            <v xml:space="preserve"> 2.1.3.1.</v>
          </cell>
          <cell r="AJ191" t="str">
            <v xml:space="preserve"> Servicios Personales</v>
          </cell>
          <cell r="AK191">
            <v>1092593.0410558751</v>
          </cell>
          <cell r="AL191">
            <v>1525331</v>
          </cell>
          <cell r="AM191">
            <v>1946082.4</v>
          </cell>
          <cell r="AN191">
            <v>2377977.85</v>
          </cell>
          <cell r="AO191">
            <v>2848199.6999999997</v>
          </cell>
          <cell r="AP191">
            <v>3547894.0000000005</v>
          </cell>
          <cell r="AQ191">
            <v>3547894.0000000005</v>
          </cell>
          <cell r="AS191">
            <v>4084291.9999999995</v>
          </cell>
          <cell r="AT191">
            <v>4453811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>
            <v>2.6562514242018973</v>
          </cell>
          <cell r="AY191">
            <v>2.2943017166086146</v>
          </cell>
          <cell r="AZ191">
            <v>2.4889973629028694</v>
          </cell>
          <cell r="BA191">
            <v>2.4889973629028694</v>
          </cell>
          <cell r="BB191" t="e">
            <v>#DIV/0!</v>
          </cell>
        </row>
        <row r="192">
          <cell r="AI192" t="str">
            <v xml:space="preserve"> 2.1.3.2.</v>
          </cell>
          <cell r="AJ192" t="str">
            <v>Operación Comercial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S192">
            <v>0</v>
          </cell>
          <cell r="AT192">
            <v>0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 t="e">
            <v>#DIV/0!</v>
          </cell>
        </row>
        <row r="193">
          <cell r="AI193" t="str">
            <v xml:space="preserve"> 2.1.3.3.</v>
          </cell>
          <cell r="AJ193" t="str">
            <v xml:space="preserve"> Transferencias</v>
          </cell>
          <cell r="AK193">
            <v>3000623</v>
          </cell>
          <cell r="AL193">
            <v>4254181</v>
          </cell>
          <cell r="AM193">
            <v>5837260.2000000002</v>
          </cell>
          <cell r="AN193">
            <v>7937416.0999999996</v>
          </cell>
          <cell r="AO193">
            <v>9799363</v>
          </cell>
          <cell r="AP193">
            <v>12259100</v>
          </cell>
          <cell r="AQ193">
            <v>12259100</v>
          </cell>
          <cell r="AS193">
            <v>15462616</v>
          </cell>
          <cell r="AT193">
            <v>16633000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>
            <v>8.8662612312003102</v>
          </cell>
          <cell r="AY193">
            <v>7.8936513308989351</v>
          </cell>
          <cell r="AZ193">
            <v>8.6002759867015666</v>
          </cell>
          <cell r="BA193">
            <v>8.6002759867015666</v>
          </cell>
          <cell r="BB193" t="e">
            <v>#DIV/0!</v>
          </cell>
        </row>
        <row r="194">
          <cell r="AI194" t="str">
            <v xml:space="preserve"> 2.1.3.4.</v>
          </cell>
          <cell r="AJ194" t="str">
            <v>Gastos Generales y otros</v>
          </cell>
          <cell r="AK194">
            <v>397683</v>
          </cell>
          <cell r="AL194">
            <v>599675</v>
          </cell>
          <cell r="AM194">
            <v>724957.4</v>
          </cell>
          <cell r="AN194">
            <v>853082.13</v>
          </cell>
          <cell r="AO194">
            <v>1321978.2999999998</v>
          </cell>
          <cell r="AP194">
            <v>1314492</v>
          </cell>
          <cell r="AQ194">
            <v>1314492</v>
          </cell>
          <cell r="AS194">
            <v>1211580</v>
          </cell>
          <cell r="AT194">
            <v>1155934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>
            <v>0.95291073580592356</v>
          </cell>
          <cell r="AY194">
            <v>1.0648891940439915</v>
          </cell>
          <cell r="AZ194">
            <v>0.92217160984993318</v>
          </cell>
          <cell r="BA194">
            <v>0.92217160984993318</v>
          </cell>
          <cell r="BB194" t="e">
            <v>#DIV/0!</v>
          </cell>
        </row>
        <row r="195">
          <cell r="AH195" t="str">
            <v xml:space="preserve"> PAGOS DE CAPITAL</v>
          </cell>
          <cell r="AK195">
            <v>973048</v>
          </cell>
          <cell r="AL195">
            <v>1339000</v>
          </cell>
          <cell r="AM195">
            <v>1745900</v>
          </cell>
          <cell r="AN195">
            <v>2316200</v>
          </cell>
          <cell r="AO195">
            <v>3169400</v>
          </cell>
          <cell r="AP195">
            <v>2280220</v>
          </cell>
          <cell r="AQ195">
            <v>2280220</v>
          </cell>
          <cell r="AS195">
            <v>2023098</v>
          </cell>
          <cell r="AT195">
            <v>2352450.3295800001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>
            <v>2.587244262488162</v>
          </cell>
          <cell r="AY195">
            <v>2.5530372258024405</v>
          </cell>
          <cell r="AZ195">
            <v>1.5996705557827773</v>
          </cell>
          <cell r="BA195">
            <v>1.5996705557827773</v>
          </cell>
          <cell r="BB195" t="e">
            <v>#DIV/0!</v>
          </cell>
        </row>
        <row r="196">
          <cell r="AH196" t="str">
            <v xml:space="preserve"> 2.2.1.</v>
          </cell>
          <cell r="AI196" t="str">
            <v xml:space="preserve"> Formación bruta de Capital Fijo</v>
          </cell>
          <cell r="AK196">
            <v>973048</v>
          </cell>
          <cell r="AL196">
            <v>1309000</v>
          </cell>
          <cell r="AM196">
            <v>1745900</v>
          </cell>
          <cell r="AN196">
            <v>2316200</v>
          </cell>
          <cell r="AO196">
            <v>3169400</v>
          </cell>
          <cell r="AP196">
            <v>2280220</v>
          </cell>
          <cell r="AQ196">
            <v>2280220</v>
          </cell>
          <cell r="AS196">
            <v>2023098</v>
          </cell>
          <cell r="AT196">
            <v>2352450.3295800001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>
            <v>2.587244262488162</v>
          </cell>
          <cell r="AY196">
            <v>2.5530372258024405</v>
          </cell>
          <cell r="AZ196">
            <v>1.5996705557827773</v>
          </cell>
          <cell r="BA196">
            <v>1.5996705557827773</v>
          </cell>
          <cell r="BB196" t="e">
            <v>#DIV/0!</v>
          </cell>
        </row>
        <row r="197">
          <cell r="AH197" t="str">
            <v xml:space="preserve"> 2.1.1.</v>
          </cell>
          <cell r="AI197" t="str">
            <v xml:space="preserve"> Otros</v>
          </cell>
          <cell r="AK197">
            <v>0</v>
          </cell>
          <cell r="AL197">
            <v>30000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 t="e">
            <v>#DIV/0!</v>
          </cell>
        </row>
        <row r="198">
          <cell r="AK198">
            <v>0</v>
          </cell>
          <cell r="AL198">
            <v>0</v>
          </cell>
          <cell r="AM198">
            <v>0</v>
          </cell>
          <cell r="AS198">
            <v>0</v>
          </cell>
          <cell r="AT198">
            <v>0</v>
          </cell>
        </row>
        <row r="199">
          <cell r="AK199">
            <v>-138732.73306045774</v>
          </cell>
          <cell r="AL199">
            <v>-797537</v>
          </cell>
          <cell r="AM199">
            <v>-1766600.790000001</v>
          </cell>
          <cell r="AN199">
            <v>-3314430.08</v>
          </cell>
          <cell r="AO199">
            <v>-4301445.309135465</v>
          </cell>
          <cell r="AP199">
            <v>-6608988</v>
          </cell>
          <cell r="AQ199">
            <v>-6300798</v>
          </cell>
          <cell r="AS199">
            <v>-7629774</v>
          </cell>
          <cell r="AT199">
            <v>-8736066.727455169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>
            <v>-3.7022883204810375</v>
          </cell>
          <cell r="AY199">
            <v>-3.464930270390651</v>
          </cell>
          <cell r="AZ199">
            <v>-4.6364839827392554</v>
          </cell>
          <cell r="BA199">
            <v>-4.420275692053842</v>
          </cell>
          <cell r="BB199" t="e">
            <v>#DIV/0!</v>
          </cell>
        </row>
        <row r="200">
          <cell r="AK200">
            <v>0</v>
          </cell>
          <cell r="AL200">
            <v>0</v>
          </cell>
          <cell r="AM200">
            <v>0</v>
          </cell>
          <cell r="AS200">
            <v>0</v>
          </cell>
          <cell r="AT200">
            <v>0</v>
          </cell>
        </row>
        <row r="201">
          <cell r="AK201">
            <v>96184.1</v>
          </cell>
          <cell r="AL201">
            <v>129400</v>
          </cell>
          <cell r="AM201">
            <v>172000</v>
          </cell>
          <cell r="AN201">
            <v>385074.61</v>
          </cell>
          <cell r="AO201">
            <v>248214.72892595999</v>
          </cell>
          <cell r="AP201">
            <v>321089.15788879001</v>
          </cell>
          <cell r="AQ201">
            <v>321089.15788879001</v>
          </cell>
          <cell r="AS201">
            <v>259276.78503759997</v>
          </cell>
          <cell r="AT201">
            <v>302834.40776999999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>
            <v>0.43013646289282725</v>
          </cell>
          <cell r="AY201">
            <v>0.19994366218856491</v>
          </cell>
          <cell r="AZ201">
            <v>0.2252575942916844</v>
          </cell>
          <cell r="BA201">
            <v>0.2252575942916844</v>
          </cell>
          <cell r="BB201" t="e">
            <v>#DIV/0!</v>
          </cell>
        </row>
        <row r="202">
          <cell r="AK202">
            <v>0</v>
          </cell>
          <cell r="AL202">
            <v>0</v>
          </cell>
          <cell r="AM202">
            <v>0</v>
          </cell>
          <cell r="AS202">
            <v>0</v>
          </cell>
          <cell r="AT202">
            <v>0</v>
          </cell>
        </row>
        <row r="203">
          <cell r="AK203">
            <v>-234916.83306045775</v>
          </cell>
          <cell r="AL203">
            <v>-926937</v>
          </cell>
          <cell r="AM203">
            <v>-1938600.790000001</v>
          </cell>
          <cell r="AN203">
            <v>-3699504.69</v>
          </cell>
          <cell r="AO203">
            <v>-4549660.0380614251</v>
          </cell>
          <cell r="AP203">
            <v>-6930077.1578887897</v>
          </cell>
          <cell r="AQ203">
            <v>-6621887.1578887897</v>
          </cell>
          <cell r="AS203">
            <v>-7889050.7850375995</v>
          </cell>
          <cell r="AT203">
            <v>-9038901.1352251694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>
            <v>-4.1324247833738648</v>
          </cell>
          <cell r="AY203">
            <v>-3.6648739325792157</v>
          </cell>
          <cell r="AZ203">
            <v>-4.8617415770309398</v>
          </cell>
          <cell r="BA203">
            <v>-4.6455332863455263</v>
          </cell>
          <cell r="BB203" t="e">
            <v>#DIV/0!</v>
          </cell>
        </row>
        <row r="204">
          <cell r="AK204">
            <v>0</v>
          </cell>
          <cell r="AL204">
            <v>0</v>
          </cell>
          <cell r="AM204">
            <v>0</v>
          </cell>
          <cell r="AS204">
            <v>0</v>
          </cell>
          <cell r="AT204">
            <v>0</v>
          </cell>
        </row>
        <row r="205">
          <cell r="AK205">
            <v>234916.83306045775</v>
          </cell>
          <cell r="AL205">
            <v>926937</v>
          </cell>
          <cell r="AM205">
            <v>1938600.790000001</v>
          </cell>
          <cell r="AN205">
            <v>3699504.69</v>
          </cell>
          <cell r="AO205">
            <v>4549660.0380614251</v>
          </cell>
          <cell r="AP205">
            <v>6930077.1578887897</v>
          </cell>
          <cell r="AQ205">
            <v>6621887.1578887897</v>
          </cell>
          <cell r="AS205">
            <v>7889050.7850375995</v>
          </cell>
          <cell r="AT205">
            <v>9038901.1352251694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>
            <v>4.1324247833738648</v>
          </cell>
          <cell r="AY205">
            <v>3.6648739325792157</v>
          </cell>
          <cell r="AZ205">
            <v>4.8617415770309398</v>
          </cell>
          <cell r="BA205">
            <v>4.6455332863455263</v>
          </cell>
          <cell r="BB205" t="e">
            <v>#DIV/0!</v>
          </cell>
        </row>
        <row r="206">
          <cell r="AH206" t="str">
            <v xml:space="preserve"> CREDITO EXTERNO NETO</v>
          </cell>
          <cell r="AK206">
            <v>-281000</v>
          </cell>
          <cell r="AL206">
            <v>119500</v>
          </cell>
          <cell r="AM206">
            <v>223200</v>
          </cell>
          <cell r="AN206">
            <v>1079814</v>
          </cell>
          <cell r="AO206">
            <v>1096414</v>
          </cell>
          <cell r="AP206">
            <v>2657500</v>
          </cell>
          <cell r="AQ206">
            <v>2657500</v>
          </cell>
          <cell r="AS206">
            <v>3116594</v>
          </cell>
          <cell r="AT206">
            <v>1951997.6952539999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>
            <v>1.2061750177248909</v>
          </cell>
          <cell r="AY206">
            <v>0.88319106357384902</v>
          </cell>
          <cell r="AZ206">
            <v>1.864348397081304</v>
          </cell>
          <cell r="BA206">
            <v>1.864348397081304</v>
          </cell>
          <cell r="BB206" t="e">
            <v>#DIV/0!</v>
          </cell>
        </row>
        <row r="207">
          <cell r="AH207" t="str">
            <v xml:space="preserve"> 6.1.1.</v>
          </cell>
          <cell r="AI207" t="str">
            <v xml:space="preserve"> Mediano y Largo Plazo</v>
          </cell>
          <cell r="AK207">
            <v>-281000</v>
          </cell>
          <cell r="AL207">
            <v>119500</v>
          </cell>
          <cell r="AM207">
            <v>223200</v>
          </cell>
          <cell r="AN207">
            <v>1079814</v>
          </cell>
          <cell r="AO207">
            <v>1096414</v>
          </cell>
          <cell r="AP207">
            <v>2657500</v>
          </cell>
          <cell r="AQ207">
            <v>2657500</v>
          </cell>
          <cell r="AS207">
            <v>3116594</v>
          </cell>
          <cell r="AT207">
            <v>1951997.6952539999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>
            <v>1.2061750177248909</v>
          </cell>
          <cell r="AY207">
            <v>0.88319106357384902</v>
          </cell>
          <cell r="AZ207">
            <v>1.864348397081304</v>
          </cell>
          <cell r="BA207">
            <v>1.864348397081304</v>
          </cell>
          <cell r="BB207" t="e">
            <v>#DIV/0!</v>
          </cell>
        </row>
        <row r="208">
          <cell r="AI208" t="str">
            <v xml:space="preserve"> 6.1.1.1.</v>
          </cell>
          <cell r="AJ208" t="str">
            <v xml:space="preserve"> Desembolsos</v>
          </cell>
          <cell r="AK208">
            <v>397000</v>
          </cell>
          <cell r="AL208">
            <v>791500</v>
          </cell>
          <cell r="AM208">
            <v>847900</v>
          </cell>
          <cell r="AN208">
            <v>1819962</v>
          </cell>
          <cell r="AO208">
            <v>1889514</v>
          </cell>
          <cell r="AP208">
            <v>3663300</v>
          </cell>
          <cell r="AQ208">
            <v>3663300</v>
          </cell>
          <cell r="AS208">
            <v>4711114</v>
          </cell>
          <cell r="AT208">
            <v>4094839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>
            <v>2.0329359478656763</v>
          </cell>
          <cell r="AY208">
            <v>1.5220545152631013</v>
          </cell>
          <cell r="AZ208">
            <v>2.5699595420613135</v>
          </cell>
          <cell r="BA208">
            <v>2.5699595420613135</v>
          </cell>
          <cell r="BB208" t="e">
            <v>#DIV/0!</v>
          </cell>
        </row>
        <row r="209">
          <cell r="AI209" t="str">
            <v xml:space="preserve"> 6.1.1.2.</v>
          </cell>
          <cell r="AJ209" t="str">
            <v xml:space="preserve"> Amortizaciones</v>
          </cell>
          <cell r="AK209">
            <v>678000</v>
          </cell>
          <cell r="AL209">
            <v>672000</v>
          </cell>
          <cell r="AM209">
            <v>624700</v>
          </cell>
          <cell r="AN209">
            <v>740148</v>
          </cell>
          <cell r="AO209">
            <v>793100</v>
          </cell>
          <cell r="AP209">
            <v>1005800</v>
          </cell>
          <cell r="AQ209">
            <v>1005800</v>
          </cell>
          <cell r="AS209">
            <v>1594520</v>
          </cell>
          <cell r="AT209">
            <v>2142841.3047460001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>
            <v>0.82676093014078578</v>
          </cell>
          <cell r="AY209">
            <v>0.63886345168925207</v>
          </cell>
          <cell r="AZ209">
            <v>0.70561114498000954</v>
          </cell>
          <cell r="BA209">
            <v>0.70561114498000954</v>
          </cell>
          <cell r="BB209" t="e">
            <v>#DIV/0!</v>
          </cell>
        </row>
        <row r="210">
          <cell r="AH210" t="str">
            <v xml:space="preserve"> 6.1.2.</v>
          </cell>
          <cell r="AI210" t="str">
            <v xml:space="preserve"> Corto Plazo Neto</v>
          </cell>
          <cell r="AK210">
            <v>0</v>
          </cell>
          <cell r="AL210">
            <v>0</v>
          </cell>
          <cell r="AM210">
            <v>0</v>
          </cell>
          <cell r="AS210">
            <v>0</v>
          </cell>
          <cell r="AT210">
            <v>0</v>
          </cell>
          <cell r="AU210" t="e">
            <v>#DIV/0!</v>
          </cell>
          <cell r="AV210" t="e">
            <v>#DIV/0!</v>
          </cell>
          <cell r="AW210" t="e">
            <v>#DIV/0!</v>
          </cell>
          <cell r="BB210" t="e">
            <v>#DIV/0!</v>
          </cell>
        </row>
        <row r="211">
          <cell r="AH211" t="str">
            <v xml:space="preserve"> CREDITO INTERNO NETO</v>
          </cell>
          <cell r="AK211">
            <v>484000</v>
          </cell>
          <cell r="AL211">
            <v>235200</v>
          </cell>
          <cell r="AM211">
            <v>1755400</v>
          </cell>
          <cell r="AN211">
            <v>1790859</v>
          </cell>
          <cell r="AO211">
            <v>3517900</v>
          </cell>
          <cell r="AP211">
            <v>3985000</v>
          </cell>
          <cell r="AQ211">
            <v>3985000</v>
          </cell>
          <cell r="AS211">
            <v>4804244</v>
          </cell>
          <cell r="AT211">
            <v>5272589.5999999996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>
            <v>2.000427282909631</v>
          </cell>
          <cell r="AY211">
            <v>2.8337633800247382</v>
          </cell>
          <cell r="AZ211">
            <v>2.7956456678716823</v>
          </cell>
          <cell r="BA211">
            <v>2.7956456678716823</v>
          </cell>
          <cell r="BB211" t="e">
            <v>#DIV/0!</v>
          </cell>
        </row>
        <row r="212">
          <cell r="AH212" t="str">
            <v xml:space="preserve"> 6.2.1.</v>
          </cell>
          <cell r="AI212" t="str">
            <v xml:space="preserve"> Desembolsos</v>
          </cell>
          <cell r="AK212">
            <v>722000</v>
          </cell>
          <cell r="AL212">
            <v>1633300</v>
          </cell>
          <cell r="AM212">
            <v>2510800</v>
          </cell>
          <cell r="AN212">
            <v>3874081</v>
          </cell>
          <cell r="AO212">
            <v>6918965</v>
          </cell>
          <cell r="AP212">
            <v>7708700</v>
          </cell>
          <cell r="AQ212">
            <v>7708700</v>
          </cell>
          <cell r="AS212">
            <v>11396854</v>
          </cell>
          <cell r="AT212">
            <v>11729855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>
            <v>4.3274302045006481</v>
          </cell>
          <cell r="AY212">
            <v>5.5734130147738323</v>
          </cell>
          <cell r="AZ212">
            <v>5.4079783588262078</v>
          </cell>
          <cell r="BA212">
            <v>5.4079783588262078</v>
          </cell>
          <cell r="BB212" t="e">
            <v>#DIV/0!</v>
          </cell>
        </row>
        <row r="213">
          <cell r="AH213" t="str">
            <v xml:space="preserve"> 6.2.2.</v>
          </cell>
          <cell r="AI213" t="str">
            <v xml:space="preserve"> Amortizaciones</v>
          </cell>
          <cell r="AK213">
            <v>238000</v>
          </cell>
          <cell r="AL213">
            <v>1398100</v>
          </cell>
          <cell r="AM213">
            <v>755400</v>
          </cell>
          <cell r="AN213">
            <v>2083222</v>
          </cell>
          <cell r="AO213">
            <v>3401065</v>
          </cell>
          <cell r="AP213">
            <v>3723700</v>
          </cell>
          <cell r="AQ213">
            <v>3723700</v>
          </cell>
          <cell r="AS213">
            <v>6592610</v>
          </cell>
          <cell r="AT213">
            <v>6457265.4000000004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>
            <v>2.3270029215910171</v>
          </cell>
          <cell r="AY213">
            <v>2.7396496347490937</v>
          </cell>
          <cell r="AZ213">
            <v>2.6123326909545255</v>
          </cell>
          <cell r="BA213">
            <v>2.6123326909545255</v>
          </cell>
          <cell r="BB213" t="e">
            <v>#DIV/0!</v>
          </cell>
        </row>
        <row r="214">
          <cell r="AH214" t="str">
            <v>OTROS RECURSOS</v>
          </cell>
          <cell r="AK214">
            <v>31916.83306045772</v>
          </cell>
          <cell r="AL214">
            <v>572237</v>
          </cell>
          <cell r="AM214">
            <v>-39999.209999999031</v>
          </cell>
          <cell r="AN214">
            <v>828831.69</v>
          </cell>
          <cell r="AO214">
            <v>-64653.96193857491</v>
          </cell>
          <cell r="AP214">
            <v>443883.15788878966</v>
          </cell>
          <cell r="AQ214">
            <v>-20612.842111210339</v>
          </cell>
          <cell r="AS214">
            <v>-31787.214962400496</v>
          </cell>
          <cell r="AT214">
            <v>1814313.8399711698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>
            <v>0.9258224827393432</v>
          </cell>
          <cell r="AY214">
            <v>-5.2080511019371445E-2</v>
          </cell>
          <cell r="AZ214">
            <v>0.31140276722534421</v>
          </cell>
          <cell r="BA214">
            <v>-1.4460778607460015E-2</v>
          </cell>
          <cell r="BB214" t="e">
            <v>#DIV/0!</v>
          </cell>
        </row>
        <row r="215">
          <cell r="AH215" t="str">
            <v xml:space="preserve"> 6.3.1.</v>
          </cell>
          <cell r="AI215" t="str">
            <v>Telefonía</v>
          </cell>
          <cell r="AK215">
            <v>0</v>
          </cell>
          <cell r="AL215">
            <v>0</v>
          </cell>
          <cell r="AM215">
            <v>0</v>
          </cell>
          <cell r="AN215">
            <v>90000</v>
          </cell>
          <cell r="AO215">
            <v>91614</v>
          </cell>
          <cell r="AP215">
            <v>111391</v>
          </cell>
          <cell r="AQ215">
            <v>111391</v>
          </cell>
          <cell r="AS215">
            <v>138701</v>
          </cell>
          <cell r="AT215">
            <v>193889.75599999996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>
            <v>0.10053189863739512</v>
          </cell>
          <cell r="AY215">
            <v>7.3797549190592782E-2</v>
          </cell>
          <cell r="AZ215">
            <v>7.8145487224565768E-2</v>
          </cell>
          <cell r="BA215">
            <v>7.8145487224565768E-2</v>
          </cell>
          <cell r="BB215" t="e">
            <v>#DIV/0!</v>
          </cell>
        </row>
        <row r="216">
          <cell r="AH216" t="str">
            <v xml:space="preserve"> 6.3.2.</v>
          </cell>
          <cell r="AI216" t="str">
            <v>Privatizaciones y concesiones</v>
          </cell>
          <cell r="AK216">
            <v>0</v>
          </cell>
          <cell r="AL216">
            <v>1412500</v>
          </cell>
          <cell r="AM216">
            <v>5900</v>
          </cell>
          <cell r="AN216">
            <v>733300</v>
          </cell>
          <cell r="AO216">
            <v>429765</v>
          </cell>
          <cell r="AP216">
            <v>0</v>
          </cell>
          <cell r="AQ216">
            <v>0</v>
          </cell>
          <cell r="AS216">
            <v>1100379</v>
          </cell>
          <cell r="AT216">
            <v>4027199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>
            <v>0.81911156967557597</v>
          </cell>
          <cell r="AY216">
            <v>0.34618730464661635</v>
          </cell>
          <cell r="AZ216">
            <v>0</v>
          </cell>
          <cell r="BA216">
            <v>0</v>
          </cell>
          <cell r="BB216" t="e">
            <v>#DIV/0!</v>
          </cell>
        </row>
        <row r="217">
          <cell r="AH217" t="str">
            <v xml:space="preserve"> 6.3.3.</v>
          </cell>
          <cell r="AI217" t="str">
            <v>Fondo Comunicaciones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S217">
            <v>0</v>
          </cell>
          <cell r="AT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H218" t="str">
            <v xml:space="preserve"> 6.3.4.</v>
          </cell>
          <cell r="AI218" t="str">
            <v>Faltante</v>
          </cell>
          <cell r="AK218">
            <v>0</v>
          </cell>
          <cell r="AL218">
            <v>0</v>
          </cell>
          <cell r="AM218">
            <v>0</v>
          </cell>
          <cell r="AN218">
            <v>76882.689999999944</v>
          </cell>
          <cell r="AO218">
            <v>-73746.96193857491</v>
          </cell>
          <cell r="AP218">
            <v>176186.15788878966</v>
          </cell>
          <cell r="AQ218">
            <v>-132003.84211121034</v>
          </cell>
          <cell r="AS218">
            <v>-2662266.2149624005</v>
          </cell>
          <cell r="AT218">
            <v>-1693197.9160288302</v>
          </cell>
          <cell r="AX218">
            <v>8.5879586645002948E-2</v>
          </cell>
          <cell r="AY218">
            <v>-5.9405167892666581E-2</v>
          </cell>
          <cell r="AZ218">
            <v>0.12360202485338796</v>
          </cell>
          <cell r="BA218">
            <v>-9.2606265832025775E-2</v>
          </cell>
        </row>
        <row r="219">
          <cell r="AH219" t="str">
            <v xml:space="preserve"> 6.3.5</v>
          </cell>
          <cell r="AI219" t="str">
            <v>Otros</v>
          </cell>
          <cell r="AK219">
            <v>31916.83306045772</v>
          </cell>
          <cell r="AL219">
            <v>-840263</v>
          </cell>
          <cell r="AM219">
            <v>-45899.209999999031</v>
          </cell>
          <cell r="AN219">
            <v>-71351</v>
          </cell>
          <cell r="AO219">
            <v>-512286</v>
          </cell>
          <cell r="AP219">
            <v>156306</v>
          </cell>
          <cell r="AS219">
            <v>1391399</v>
          </cell>
          <cell r="AT219">
            <v>-713577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>
            <v>-7.9700572218630875E-2</v>
          </cell>
          <cell r="AY219">
            <v>-0.41266019696391404</v>
          </cell>
          <cell r="AZ219">
            <v>0.10965525514739051</v>
          </cell>
          <cell r="BA219">
            <v>0</v>
          </cell>
          <cell r="BB219" t="e">
            <v>#DIV/0!</v>
          </cell>
        </row>
        <row r="220">
          <cell r="AK220">
            <v>-3.1603309591671266E-3</v>
          </cell>
          <cell r="AL220">
            <v>-1.3754837899641425E-2</v>
          </cell>
          <cell r="AM220">
            <v>-2.4031833418032847E-2</v>
          </cell>
          <cell r="AN220">
            <v>-3.7022883204810376E-2</v>
          </cell>
          <cell r="AO220">
            <v>-3.4649302703906509E-2</v>
          </cell>
          <cell r="AP220">
            <v>-4.6364839827392555E-2</v>
          </cell>
          <cell r="AQ220">
            <v>-4.4202756920538419E-2</v>
          </cell>
          <cell r="AS220">
            <v>-4.9717682516542537E-2</v>
          </cell>
          <cell r="AT220">
            <v>-4.957349150115721E-2</v>
          </cell>
        </row>
        <row r="221">
          <cell r="AK221">
            <v>43898166</v>
          </cell>
          <cell r="AL221">
            <v>57982290</v>
          </cell>
          <cell r="AM221">
            <v>73510862</v>
          </cell>
          <cell r="AN221">
            <v>89523824</v>
          </cell>
          <cell r="AO221">
            <v>124142334</v>
          </cell>
          <cell r="AP221">
            <v>142543100</v>
          </cell>
          <cell r="AQ221">
            <v>142543100</v>
          </cell>
          <cell r="AS221">
            <v>153461980</v>
          </cell>
          <cell r="AT221">
            <v>176224560</v>
          </cell>
        </row>
        <row r="223">
          <cell r="AK223">
            <v>36504.734179629631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1"/>
      <sheetName val="RESUOPE"/>
      <sheetName val="CODE LIST"/>
    </sheetNames>
    <sheetDataSet>
      <sheetData sheetId="0" refreshError="1">
        <row r="3">
          <cell r="B3" t="str">
            <v>Cuadro No. 1a</v>
          </cell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Hoja1"/>
      <sheetName val="Hoja2"/>
      <sheetName val="94-03 Mil Corr "/>
      <sheetName val="EMBI"/>
    </sheetNames>
    <sheetDataSet>
      <sheetData sheetId="0" refreshError="1">
        <row r="1">
          <cell r="AE1">
            <v>1183.4304445100188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>
            <v>0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>
            <v>0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>
            <v>0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>
            <v>0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>
            <v>0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>
            <v>0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>
            <v>0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>
            <v>0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>
            <v>0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>
            <v>0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>
            <v>0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>
            <v>0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>
            <v>0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>
            <v>0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>
            <v>0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>
            <v>0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>
            <v>0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>
            <v>0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>
            <v>0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>
            <v>0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>
            <v>0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>
            <v>0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>
            <v>0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>
            <v>0</v>
          </cell>
          <cell r="AC73">
            <v>0</v>
          </cell>
          <cell r="AD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>
            <v>0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>
            <v>0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>
            <v>0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>
            <v>0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>
            <v>0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>
            <v>0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>
            <v>0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>
            <v>0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>
            <v>0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>
            <v>0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>
            <v>0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>
            <v>0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>
            <v>0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>
            <v>0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>
            <v>0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>
            <v>0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>
            <v>0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>
            <v>0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>
            <v>0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>
            <v>0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>
            <v>0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_2_1"/>
      <sheetName val="D_2_2"/>
      <sheetName val="D_2_2_1"/>
      <sheetName val="D3"/>
      <sheetName val="D4"/>
      <sheetName val="D5"/>
      <sheetName val="D6"/>
      <sheetName val="D6_1"/>
      <sheetName val="D6_2"/>
      <sheetName val="D7_Icfes 02"/>
      <sheetName val="D7_1"/>
      <sheetName val="D8"/>
      <sheetName val="D8_1"/>
      <sheetName val="D9_Saber 97-99"/>
      <sheetName val="D10"/>
      <sheetName val="Cober Bruta 96-01 "/>
      <sheetName val="Posición Colegios Icfes"/>
      <sheetName val="Salud "/>
      <sheetName val="Educa 94-01 miles const (2001)"/>
      <sheetName val="Educa 94-02 miles const (2002)"/>
      <sheetName val="Educa 94-01 miles corrientes"/>
      <sheetName val="matricula 94-02 final"/>
      <sheetName val="LOTERIAS"/>
      <sheetName val="GIROS SITUAD.FISCAL- 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C2">
            <v>143873304.77899998</v>
          </cell>
          <cell r="M2">
            <v>0.37582719489197253</v>
          </cell>
          <cell r="N2">
            <v>0.4466742187644912</v>
          </cell>
          <cell r="O2">
            <v>0.52202091794207206</v>
          </cell>
          <cell r="P2">
            <v>0.60992847280641138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Seguimiento CSF"/>
      <sheetName val="Resumen OPEF"/>
      <sheetName val="Resumen MES OPEF"/>
      <sheetName val="EPS"/>
    </sheetNames>
    <sheetDataSet>
      <sheetData sheetId="0" refreshError="1"/>
      <sheetData sheetId="1" refreshError="1"/>
      <sheetData sheetId="2" refreshError="1">
        <row r="2">
          <cell r="D2" t="str">
            <v>INGRESOS PROGRAMADOS DE RECAUDO PARA LA TESORERIA</v>
          </cell>
        </row>
        <row r="3">
          <cell r="D3" t="str">
            <v>DOLARES</v>
          </cell>
        </row>
        <row r="4">
          <cell r="D4" t="str">
            <v>1997</v>
          </cell>
        </row>
        <row r="5">
          <cell r="C5" t="str">
            <v>Millones de dólares</v>
          </cell>
          <cell r="D5" t="str">
            <v>Miles de millones de pesos</v>
          </cell>
        </row>
        <row r="6">
          <cell r="C6" t="str">
            <v>Millones de dólares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DEL PRESUPUESTO NACIONAL</v>
          </cell>
          <cell r="H10">
            <v>31.112160277748899</v>
          </cell>
          <cell r="I10">
            <v>861.7</v>
          </cell>
          <cell r="J10">
            <v>59.7</v>
          </cell>
          <cell r="K10">
            <v>425.7</v>
          </cell>
          <cell r="L10">
            <v>19.845725351165154</v>
          </cell>
          <cell r="M10">
            <v>16.035810890634625</v>
          </cell>
          <cell r="N10">
            <v>39.454286477204434</v>
          </cell>
          <cell r="O10">
            <v>22.803406540130013</v>
          </cell>
          <cell r="P10">
            <v>378.87059048571757</v>
          </cell>
          <cell r="Q10">
            <v>18.974318360239725</v>
          </cell>
          <cell r="R10">
            <v>33.972196701843529</v>
          </cell>
          <cell r="S10">
            <v>53.563289244788614</v>
          </cell>
          <cell r="T10">
            <v>1952.9817843294727</v>
          </cell>
        </row>
        <row r="11">
          <cell r="D11" t="str">
            <v>1.</v>
          </cell>
          <cell r="E11" t="str">
            <v>INGRESOS CORRIENTES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8.75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 t="str">
            <v>Timbre consulados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0</v>
          </cell>
        </row>
        <row r="13">
          <cell r="E13" t="str">
            <v>Otros Ingresos Corrientes</v>
          </cell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0</v>
          </cell>
        </row>
        <row r="14">
          <cell r="E14" t="str">
            <v>Concesiones</v>
          </cell>
          <cell r="F14" t="str">
            <v>Impuesto sobre las ventas Interno Neto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8.75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 t="str">
            <v>-</v>
          </cell>
          <cell r="F15" t="str">
            <v>Larga Distancia Nacional</v>
          </cell>
          <cell r="G15" t="str">
            <v>Devoluciones Impuestos Internos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 t="str">
            <v>-</v>
          </cell>
          <cell r="F16" t="str">
            <v>Larga Distancia Internacional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0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0</v>
          </cell>
        </row>
        <row r="17">
          <cell r="E17" t="str">
            <v>-</v>
          </cell>
          <cell r="F17" t="str">
            <v>Telefonía Celular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0</v>
          </cell>
        </row>
        <row r="18">
          <cell r="E18" t="str">
            <v>-</v>
          </cell>
          <cell r="F18" t="str">
            <v>Sociedades Portuarias</v>
          </cell>
          <cell r="G18" t="str">
            <v>Devoluciones Impuestos Externos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0.62865230921037496</v>
          </cell>
          <cell r="N19">
            <v>1.116950996070021</v>
          </cell>
          <cell r="O19">
            <v>0.63163366358730622</v>
          </cell>
          <cell r="P19">
            <v>1.4278380019474304</v>
          </cell>
          <cell r="Q19">
            <v>0.52002857915163325</v>
          </cell>
          <cell r="R19">
            <v>0.95716645637821773</v>
          </cell>
          <cell r="S19">
            <v>0.60772999365501634</v>
          </cell>
          <cell r="T19">
            <v>680.41172550380611</v>
          </cell>
        </row>
        <row r="20">
          <cell r="D20" t="str">
            <v>2.</v>
          </cell>
          <cell r="E20" t="str">
            <v>RECURSOS DE CAPITAL</v>
          </cell>
          <cell r="F20" t="str">
            <v>Impuesto 5% Pasajes Internacionales</v>
          </cell>
          <cell r="H20">
            <v>31.112160277748899</v>
          </cell>
          <cell r="I20">
            <v>861.7</v>
          </cell>
          <cell r="J20">
            <v>59.7</v>
          </cell>
          <cell r="K20">
            <v>425.7</v>
          </cell>
          <cell r="L20">
            <v>19.845725351165154</v>
          </cell>
          <cell r="M20">
            <v>16.035810890634625</v>
          </cell>
          <cell r="N20">
            <v>39.454286477204434</v>
          </cell>
          <cell r="O20">
            <v>22.803406540130013</v>
          </cell>
          <cell r="P20">
            <v>370.12059048571757</v>
          </cell>
          <cell r="Q20">
            <v>18.974318360239725</v>
          </cell>
          <cell r="R20">
            <v>33.972196701843529</v>
          </cell>
          <cell r="S20">
            <v>53.563289244788614</v>
          </cell>
          <cell r="T20">
            <v>1952.9817843294727</v>
          </cell>
        </row>
        <row r="21">
          <cell r="E21" t="str">
            <v>2.1</v>
          </cell>
          <cell r="F21" t="str">
            <v>CREDITO EXTERNO</v>
          </cell>
          <cell r="H21">
            <v>31.112160277748899</v>
          </cell>
          <cell r="I21">
            <v>781.7</v>
          </cell>
          <cell r="J21">
            <v>59.7</v>
          </cell>
          <cell r="K21">
            <v>425.7</v>
          </cell>
          <cell r="L21">
            <v>19.845725351165154</v>
          </cell>
          <cell r="M21">
            <v>16.035810890634625</v>
          </cell>
          <cell r="N21">
            <v>39.454286477204434</v>
          </cell>
          <cell r="O21">
            <v>22.803406540130013</v>
          </cell>
          <cell r="P21">
            <v>370.12059048571757</v>
          </cell>
          <cell r="Q21">
            <v>18.974318360239725</v>
          </cell>
          <cell r="R21">
            <v>33.972196701843529</v>
          </cell>
          <cell r="S21">
            <v>53.563289244788614</v>
          </cell>
          <cell r="T21">
            <v>1872.9817843294727</v>
          </cell>
        </row>
        <row r="22">
          <cell r="F22" t="str">
            <v>Banca Multilateral</v>
          </cell>
          <cell r="H22">
            <v>31.112160277748899</v>
          </cell>
          <cell r="I22">
            <v>31.7</v>
          </cell>
          <cell r="J22">
            <v>59.7</v>
          </cell>
          <cell r="K22">
            <v>25.7</v>
          </cell>
          <cell r="L22">
            <v>19.845725351165154</v>
          </cell>
          <cell r="M22">
            <v>16.035810890634625</v>
          </cell>
          <cell r="N22">
            <v>39.454286477204434</v>
          </cell>
          <cell r="O22">
            <v>22.803406540130013</v>
          </cell>
          <cell r="P22">
            <v>50.120590485717599</v>
          </cell>
          <cell r="Q22">
            <v>18.974318360239725</v>
          </cell>
          <cell r="R22">
            <v>33.972196701843529</v>
          </cell>
          <cell r="S22">
            <v>53.563289244788614</v>
          </cell>
          <cell r="T22">
            <v>402.98178432947265</v>
          </cell>
        </row>
        <row r="23">
          <cell r="F23" t="str">
            <v>Banca Comercial</v>
          </cell>
          <cell r="H23">
            <v>0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M23">
            <v>0</v>
          </cell>
          <cell r="N23">
            <v>3.5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1.5</v>
          </cell>
          <cell r="T23">
            <v>0</v>
          </cell>
        </row>
        <row r="24">
          <cell r="F24" t="str">
            <v>Bonos Res. 4308/94</v>
          </cell>
          <cell r="H24">
            <v>0</v>
          </cell>
          <cell r="I24">
            <v>0</v>
          </cell>
          <cell r="J24">
            <v>0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0</v>
          </cell>
        </row>
        <row r="25">
          <cell r="F25" t="str">
            <v>Bonos Externos</v>
          </cell>
          <cell r="H25">
            <v>0</v>
          </cell>
          <cell r="I25">
            <v>750</v>
          </cell>
          <cell r="J25">
            <v>0</v>
          </cell>
          <cell r="K25">
            <v>400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320</v>
          </cell>
          <cell r="Q25">
            <v>0</v>
          </cell>
          <cell r="R25">
            <v>0</v>
          </cell>
          <cell r="S25">
            <v>0</v>
          </cell>
          <cell r="T25">
            <v>1470</v>
          </cell>
        </row>
        <row r="26">
          <cell r="N26">
            <v>-1.4419893516166269</v>
          </cell>
          <cell r="O26">
            <v>-0.83342704551128721</v>
          </cell>
          <cell r="P26">
            <v>-1.8318252395439945</v>
          </cell>
          <cell r="Q26">
            <v>-0.69348016331401185</v>
          </cell>
          <cell r="R26">
            <v>-1.2416279768077285</v>
          </cell>
          <cell r="S26">
            <v>-1.9576502232063511</v>
          </cell>
        </row>
        <row r="27">
          <cell r="E27" t="str">
            <v>2.3.</v>
          </cell>
          <cell r="F27" t="str">
            <v>OTROS RECURSOS DE CAPITAL</v>
          </cell>
          <cell r="H27">
            <v>0</v>
          </cell>
          <cell r="I27">
            <v>80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F28" t="str">
            <v>Recuperación de Cartera SPNF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F29" t="str">
            <v>Recuperación de Cartera SPF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0</v>
          </cell>
        </row>
        <row r="30">
          <cell r="F30" t="str">
            <v>Rendimientos Financieros Portafolio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0</v>
          </cell>
        </row>
        <row r="31">
          <cell r="F31" t="str">
            <v>Rendimientos Financieros Entidades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0</v>
          </cell>
        </row>
        <row r="32">
          <cell r="F32" t="str">
            <v>Donaciones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F33" t="str">
            <v>Apalancamiento de Betania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F34" t="str">
            <v>Enajenación de Activos</v>
          </cell>
          <cell r="G34" t="str">
            <v>Larga Distancia Nacional</v>
          </cell>
          <cell r="H34">
            <v>0</v>
          </cell>
          <cell r="I34">
            <v>80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80</v>
          </cell>
        </row>
        <row r="35">
          <cell r="F35" t="str">
            <v>-</v>
          </cell>
          <cell r="G35" t="str">
            <v>Banco Popular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F36" t="str">
            <v>-</v>
          </cell>
          <cell r="G36" t="str">
            <v>Betania</v>
          </cell>
          <cell r="H36">
            <v>0</v>
          </cell>
          <cell r="I36">
            <v>0</v>
          </cell>
          <cell r="J36">
            <v>5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F37" t="str">
            <v>-</v>
          </cell>
          <cell r="G37" t="str">
            <v>Termotasajero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F38" t="str">
            <v>-</v>
          </cell>
          <cell r="G38" t="str">
            <v>Termocartagena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F39" t="str">
            <v>-</v>
          </cell>
          <cell r="G39" t="str">
            <v>Chivor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F40" t="str">
            <v>-</v>
          </cell>
          <cell r="G40" t="str">
            <v>Cerromatoso</v>
          </cell>
          <cell r="I40">
            <v>80</v>
          </cell>
          <cell r="T40">
            <v>80</v>
          </cell>
        </row>
        <row r="41">
          <cell r="D41" t="str">
            <v>2.</v>
          </cell>
          <cell r="E41" t="str">
            <v>RECURSOS DE CAPITAL</v>
          </cell>
          <cell r="F41" t="str">
            <v>-</v>
          </cell>
          <cell r="G41" t="str">
            <v>Carbocol</v>
          </cell>
          <cell r="H41">
            <v>411.99226213767429</v>
          </cell>
          <cell r="I41">
            <v>1209.4085167199025</v>
          </cell>
          <cell r="J41">
            <v>612.63593395478995</v>
          </cell>
          <cell r="K41">
            <v>996.17730737216425</v>
          </cell>
          <cell r="L41">
            <v>712.91603366398579</v>
          </cell>
          <cell r="M41">
            <v>475.56815691244606</v>
          </cell>
          <cell r="N41">
            <v>1048.3826656734291</v>
          </cell>
          <cell r="O41">
            <v>714.5674845747003</v>
          </cell>
          <cell r="P41">
            <v>1320.4815308572013</v>
          </cell>
          <cell r="Q41">
            <v>207.76809372562374</v>
          </cell>
          <cell r="R41">
            <v>222.94976650111329</v>
          </cell>
          <cell r="S41">
            <v>447.69624485758766</v>
          </cell>
          <cell r="T41">
            <v>0</v>
          </cell>
        </row>
        <row r="42">
          <cell r="E42" t="str">
            <v>2.1</v>
          </cell>
          <cell r="F42" t="str">
            <v>-</v>
          </cell>
          <cell r="G42" t="str">
            <v>Epsa</v>
          </cell>
          <cell r="H42">
            <v>31.615580854135906</v>
          </cell>
          <cell r="I42">
            <v>804.21490643300001</v>
          </cell>
          <cell r="J42">
            <v>62.173021754999994</v>
          </cell>
          <cell r="K42">
            <v>448.70730131700003</v>
          </cell>
          <cell r="L42">
            <v>21.168789650642193</v>
          </cell>
          <cell r="M42">
            <v>17.307276384997571</v>
          </cell>
          <cell r="N42">
            <v>43.08056111621061</v>
          </cell>
          <cell r="O42">
            <v>25.187102494115827</v>
          </cell>
          <cell r="P42">
            <v>413.48173885674629</v>
          </cell>
          <cell r="Q42">
            <v>21.436725135664975</v>
          </cell>
          <cell r="R42">
            <v>38.809750203640519</v>
          </cell>
          <cell r="S42">
            <v>61.866621600922549</v>
          </cell>
          <cell r="T42">
            <v>0</v>
          </cell>
        </row>
        <row r="43">
          <cell r="F43" t="str">
            <v>Reintegros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F44" t="str">
            <v>-</v>
          </cell>
          <cell r="G44" t="str">
            <v>Exigibles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F45" t="str">
            <v>-</v>
          </cell>
          <cell r="G45" t="str">
            <v>No exigibles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F46" t="str">
            <v>Otros</v>
          </cell>
          <cell r="H46">
            <v>0</v>
          </cell>
          <cell r="I46">
            <v>771.60186750000003</v>
          </cell>
          <cell r="J46">
            <v>0</v>
          </cell>
          <cell r="K46">
            <v>421.61832400000003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T47">
            <v>0</v>
          </cell>
        </row>
        <row r="48">
          <cell r="C48" t="str">
            <v>confis</v>
          </cell>
          <cell r="E48" t="str">
            <v>2.2</v>
          </cell>
          <cell r="F48" t="str">
            <v>CREDITO INTERNO</v>
          </cell>
          <cell r="H48">
            <v>35845.782996527778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820.70593967956142</v>
          </cell>
          <cell r="O48">
            <v>529.4886352406653</v>
          </cell>
          <cell r="P48">
            <v>717.46654953300788</v>
          </cell>
          <cell r="Q48">
            <v>157.02632428525027</v>
          </cell>
          <cell r="R48">
            <v>137.3196338237216</v>
          </cell>
          <cell r="S48" t="str">
            <v>c:\ingres97.xls</v>
          </cell>
          <cell r="T48">
            <v>5015.4018692176123</v>
          </cell>
          <cell r="U4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  <sheetName val="INFORMACION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proyectos"/>
      <sheetName val="Cadena de Vr"/>
      <sheetName val="Formato POAI"/>
      <sheetName val="PPI"/>
      <sheetName val="Hoja1"/>
      <sheetName val="Techos"/>
    </sheetNames>
    <sheetDataSet>
      <sheetData sheetId="0">
        <row r="3">
          <cell r="H3">
            <v>202500000044937</v>
          </cell>
          <cell r="I3">
            <v>67870578202</v>
          </cell>
        </row>
        <row r="4">
          <cell r="H4">
            <v>202500000044965</v>
          </cell>
          <cell r="I4">
            <v>1326339767</v>
          </cell>
        </row>
        <row r="5">
          <cell r="H5">
            <v>202500000045977</v>
          </cell>
          <cell r="I5">
            <v>2146139230</v>
          </cell>
        </row>
        <row r="6">
          <cell r="H6">
            <v>202500000046104</v>
          </cell>
          <cell r="I6">
            <v>3910508312</v>
          </cell>
        </row>
        <row r="7">
          <cell r="H7">
            <v>202500000043812</v>
          </cell>
          <cell r="I7">
            <v>529382793</v>
          </cell>
        </row>
        <row r="8">
          <cell r="H8">
            <v>202500000043813</v>
          </cell>
          <cell r="I8">
            <v>59955571929</v>
          </cell>
        </row>
        <row r="9">
          <cell r="H9">
            <v>202500000043811</v>
          </cell>
          <cell r="I9">
            <v>483343237</v>
          </cell>
        </row>
        <row r="10">
          <cell r="H10">
            <v>202500000043769</v>
          </cell>
          <cell r="I10">
            <v>4653760000</v>
          </cell>
        </row>
        <row r="11">
          <cell r="H11">
            <v>202500000044920</v>
          </cell>
          <cell r="I11">
            <v>895290000</v>
          </cell>
        </row>
        <row r="12">
          <cell r="H12">
            <v>202500000044929</v>
          </cell>
          <cell r="I12">
            <v>3740649935</v>
          </cell>
        </row>
        <row r="13">
          <cell r="H13">
            <v>202500000044931</v>
          </cell>
          <cell r="I13">
            <v>8937866761</v>
          </cell>
        </row>
        <row r="14">
          <cell r="H14">
            <v>202500000043768</v>
          </cell>
          <cell r="I14">
            <v>753000000</v>
          </cell>
        </row>
        <row r="15">
          <cell r="H15">
            <v>202500000044922</v>
          </cell>
          <cell r="I15">
            <v>1801363000</v>
          </cell>
        </row>
        <row r="16">
          <cell r="H16">
            <v>202500000045102</v>
          </cell>
          <cell r="I16">
            <v>2697783765</v>
          </cell>
        </row>
        <row r="17">
          <cell r="H17">
            <v>202500000044918</v>
          </cell>
          <cell r="I17">
            <v>1354089402</v>
          </cell>
        </row>
        <row r="18">
          <cell r="H18">
            <v>202500000044927</v>
          </cell>
          <cell r="I18">
            <v>680000000</v>
          </cell>
        </row>
        <row r="19">
          <cell r="H19">
            <v>202500000044923</v>
          </cell>
          <cell r="I19">
            <v>162390000</v>
          </cell>
        </row>
        <row r="20">
          <cell r="H20">
            <v>202500000044933</v>
          </cell>
          <cell r="I20">
            <v>10554239328</v>
          </cell>
        </row>
        <row r="21">
          <cell r="H21">
            <v>202500000045103</v>
          </cell>
          <cell r="I21">
            <v>2698460000</v>
          </cell>
        </row>
        <row r="22">
          <cell r="H22">
            <v>202500000044912</v>
          </cell>
          <cell r="I22">
            <v>10151570539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OFMI"/>
      <sheetName val="PAGOS VIGENCIA t"/>
      <sheetName val="PAGORES"/>
      <sheetName val="VIGN"/>
      <sheetName val="SPC"/>
      <sheetName val="gastos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2">
          <cell r="A2" t="str">
            <v>PAGOS POR NUMERALES CON RECURSOS DE LA NACION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C10" t="str">
            <v>1.</v>
          </cell>
          <cell r="AD10" t="str">
            <v>SERVICIOS PERSONALES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C14" t="str">
            <v>2.</v>
          </cell>
          <cell r="AD14" t="str">
            <v>GASTOS GENERALES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C18" t="str">
            <v>3.</v>
          </cell>
          <cell r="AD18" t="str">
            <v>TRANSFERENCIAS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C24" t="str">
            <v>1.</v>
          </cell>
          <cell r="AD24" t="str">
            <v>INTERNA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C28" t="str">
            <v>2.</v>
          </cell>
          <cell r="AD28" t="str">
            <v>EXTERNA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3">
          <cell r="AC43" t="str">
            <v>P = Proyectado</v>
          </cell>
          <cell r="AI43" t="str">
            <v>C:\CARLOSJ\PRES9194\PAGOS.XLS</v>
          </cell>
          <cell r="AM43" t="str">
            <v>Rango FMI 3</v>
          </cell>
          <cell r="AP43" t="str">
            <v xml:space="preserve"> PIB DEL AÑO ANTERIOR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R44" t="str">
            <v>C:\CARLOSJ\PRES9194\PAGOS.XLS</v>
          </cell>
          <cell r="AX44" t="str">
            <v>Rango FMI 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Dint. 01-02"/>
      <sheetName val="Crecimiento pensiones Agosto05"/>
      <sheetName val="FONDOS CSF - SSF"/>
      <sheetName val="INVERSION"/>
      <sheetName val="CUA1-3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  <cell r="K47">
            <v>89523824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ob"/>
      <sheetName val="proyecINGRESOS9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LIQUIDACION98"/>
      <sheetName val="ING-PROY-02 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modgobie CHEQUEO"/>
      <sheetName val="excedentes financieros"/>
      <sheetName val="94-03 mil corr "/>
    </sheetNames>
    <sheetDataSet>
      <sheetData sheetId="0" refreshError="1">
        <row r="47">
          <cell r="L47">
            <v>121707501</v>
          </cell>
          <cell r="M47">
            <v>140953206</v>
          </cell>
          <cell r="N47">
            <v>149042204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Gráfico1"/>
      <sheetName val="% pib"/>
      <sheetName val="ASIG"/>
      <sheetName val="Crec ASIG"/>
      <sheetName val="Crec"/>
      <sheetName val="PER CAPITA"/>
      <sheetName val="P ca"/>
      <sheetName val="P po"/>
      <sheetName val="SGP 2003"/>
      <sheetName val="PERIODO"/>
      <sheetName val="2003 N"/>
      <sheetName val="03."/>
      <sheetName val="03"/>
      <sheetName val="SGP 03"/>
      <sheetName val="EF_SAL"/>
      <sheetName val="01-03"/>
      <sheetName val="DATOS"/>
      <sheetName val="Hoja3"/>
      <sheetName val="POB"/>
      <sheetName val="Hoja5"/>
      <sheetName val="POBLACIÓN"/>
      <sheetName val="Hoja4"/>
      <sheetName val="03-06"/>
      <sheetName val="D7_Icfes 02"/>
      <sheetName val="D8_MS"/>
      <sheetName val="D8_1_Bajo"/>
      <sheetName val="D9_Saber 97-99"/>
      <sheetName val="20 Magdalena"/>
      <sheetName val="ANUA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 t="str">
            <v>ANTIOQUIA</v>
          </cell>
          <cell r="C3">
            <v>146577967662</v>
          </cell>
          <cell r="D3">
            <v>28829002685</v>
          </cell>
          <cell r="E3">
            <v>16810213799</v>
          </cell>
          <cell r="F3">
            <v>6660856530</v>
          </cell>
          <cell r="G3">
            <v>1161400885</v>
          </cell>
          <cell r="H3">
            <v>0</v>
          </cell>
          <cell r="I3">
            <v>0</v>
          </cell>
          <cell r="J3">
            <v>0</v>
          </cell>
          <cell r="K3">
            <v>15542331209.41</v>
          </cell>
          <cell r="L3">
            <v>2653568743.0700002</v>
          </cell>
          <cell r="M3">
            <v>1137243747.03</v>
          </cell>
          <cell r="N3">
            <v>18574981201.489998</v>
          </cell>
          <cell r="O3" t="str">
            <v>MEDELLIN</v>
          </cell>
        </row>
        <row r="4">
          <cell r="B4" t="str">
            <v>ATLANTICO</v>
          </cell>
          <cell r="C4">
            <v>84159041136</v>
          </cell>
          <cell r="D4">
            <v>22399705766</v>
          </cell>
          <cell r="E4">
            <v>24988004961</v>
          </cell>
          <cell r="F4">
            <v>4633276047</v>
          </cell>
          <cell r="G4">
            <v>842195327</v>
          </cell>
          <cell r="H4">
            <v>0</v>
          </cell>
          <cell r="I4">
            <v>46977757</v>
          </cell>
          <cell r="J4">
            <v>0</v>
          </cell>
          <cell r="K4">
            <v>11270594749.67</v>
          </cell>
          <cell r="L4">
            <v>1924247884.0900002</v>
          </cell>
          <cell r="M4">
            <v>824677664.61000001</v>
          </cell>
          <cell r="N4">
            <v>13469735188.629999</v>
          </cell>
          <cell r="O4" t="str">
            <v>BARRANQUILLA</v>
          </cell>
        </row>
        <row r="5">
          <cell r="B5" t="str">
            <v>BOGOTA</v>
          </cell>
          <cell r="C5">
            <v>456123269824</v>
          </cell>
          <cell r="D5">
            <v>141918774311</v>
          </cell>
          <cell r="E5">
            <v>91841604376</v>
          </cell>
          <cell r="F5">
            <v>28222097403</v>
          </cell>
          <cell r="G5">
            <v>3782173445</v>
          </cell>
          <cell r="H5">
            <v>0</v>
          </cell>
          <cell r="I5">
            <v>0</v>
          </cell>
        </row>
        <row r="6">
          <cell r="B6" t="str">
            <v>BOLIVAR</v>
          </cell>
          <cell r="C6">
            <v>83180589543</v>
          </cell>
          <cell r="D6">
            <v>20774253678</v>
          </cell>
          <cell r="E6">
            <v>23322758044</v>
          </cell>
          <cell r="F6">
            <v>3671571903</v>
          </cell>
          <cell r="G6">
            <v>615781803</v>
          </cell>
          <cell r="H6">
            <v>0</v>
          </cell>
          <cell r="I6">
            <v>0</v>
          </cell>
          <cell r="J6">
            <v>0</v>
          </cell>
          <cell r="K6">
            <v>8240638397.6299992</v>
          </cell>
          <cell r="L6">
            <v>1406938263.0100002</v>
          </cell>
          <cell r="M6">
            <v>602973541.28999996</v>
          </cell>
          <cell r="N6">
            <v>9848567841.0699997</v>
          </cell>
          <cell r="O6" t="str">
            <v>CARTAGENA</v>
          </cell>
        </row>
        <row r="7">
          <cell r="B7" t="str">
            <v>BOYACA</v>
          </cell>
          <cell r="C7">
            <v>21568281852</v>
          </cell>
          <cell r="D7">
            <v>2468125434</v>
          </cell>
          <cell r="E7">
            <v>0</v>
          </cell>
          <cell r="F7">
            <v>357128066</v>
          </cell>
          <cell r="G7">
            <v>83770818</v>
          </cell>
          <cell r="H7">
            <v>0</v>
          </cell>
          <cell r="I7">
            <v>0</v>
          </cell>
          <cell r="J7">
            <v>0</v>
          </cell>
          <cell r="K7">
            <v>1121054594.1799998</v>
          </cell>
          <cell r="L7">
            <v>191399564.86000001</v>
          </cell>
          <cell r="M7">
            <v>82028384.939999998</v>
          </cell>
          <cell r="N7">
            <v>1339796954.02</v>
          </cell>
          <cell r="O7" t="str">
            <v>TUNJA</v>
          </cell>
        </row>
        <row r="8">
          <cell r="B8" t="str">
            <v>CALDAS</v>
          </cell>
          <cell r="C8">
            <v>56985285191</v>
          </cell>
          <cell r="D8">
            <v>6412715881</v>
          </cell>
          <cell r="E8">
            <v>3107794932</v>
          </cell>
          <cell r="F8">
            <v>910741585</v>
          </cell>
          <cell r="G8">
            <v>242227470</v>
          </cell>
          <cell r="H8">
            <v>0</v>
          </cell>
          <cell r="I8">
            <v>0</v>
          </cell>
          <cell r="J8">
            <v>0</v>
          </cell>
          <cell r="K8">
            <v>3241584898.71</v>
          </cell>
          <cell r="L8">
            <v>553441324.17000008</v>
          </cell>
          <cell r="M8">
            <v>237189138.92999998</v>
          </cell>
          <cell r="N8">
            <v>3874089269.1900001</v>
          </cell>
          <cell r="O8" t="str">
            <v>MANIZALES</v>
          </cell>
        </row>
        <row r="9">
          <cell r="B9" t="str">
            <v>CAQUETA</v>
          </cell>
          <cell r="C9">
            <v>24416070990</v>
          </cell>
          <cell r="D9">
            <v>3238340247</v>
          </cell>
          <cell r="E9">
            <v>0</v>
          </cell>
          <cell r="F9">
            <v>553914866</v>
          </cell>
          <cell r="G9">
            <v>103791298</v>
          </cell>
          <cell r="H9">
            <v>10680584</v>
          </cell>
          <cell r="I9">
            <v>0</v>
          </cell>
          <cell r="J9">
            <v>948569428.80000007</v>
          </cell>
          <cell r="K9">
            <v>1000063197.7919998</v>
          </cell>
          <cell r="L9">
            <v>170742497.18400002</v>
          </cell>
          <cell r="M9">
            <v>73175355.93599999</v>
          </cell>
          <cell r="N9">
            <v>1195197480.2879999</v>
          </cell>
          <cell r="O9" t="str">
            <v>FLORENCIA</v>
          </cell>
        </row>
        <row r="10">
          <cell r="B10" t="str">
            <v>CAUCA</v>
          </cell>
          <cell r="C10">
            <v>32141440277</v>
          </cell>
          <cell r="D10">
            <v>5548611078</v>
          </cell>
          <cell r="E10">
            <v>0</v>
          </cell>
          <cell r="F10">
            <v>579419703</v>
          </cell>
          <cell r="G10">
            <v>152856060</v>
          </cell>
          <cell r="H10">
            <v>207149486</v>
          </cell>
          <cell r="I10">
            <v>0</v>
          </cell>
          <cell r="J10">
            <v>0</v>
          </cell>
          <cell r="K10">
            <v>2045580933.8999999</v>
          </cell>
          <cell r="L10">
            <v>349245525.30000001</v>
          </cell>
          <cell r="M10">
            <v>149676653.69999999</v>
          </cell>
          <cell r="N10">
            <v>2444718677.0999999</v>
          </cell>
          <cell r="O10" t="str">
            <v>POPAYAN</v>
          </cell>
        </row>
        <row r="11">
          <cell r="B11" t="str">
            <v>CESAR</v>
          </cell>
          <cell r="C11">
            <v>37623034593</v>
          </cell>
          <cell r="D11">
            <v>10438394164</v>
          </cell>
          <cell r="E11">
            <v>3382984100</v>
          </cell>
          <cell r="F11">
            <v>1533569096</v>
          </cell>
          <cell r="G11">
            <v>254199217</v>
          </cell>
          <cell r="H11">
            <v>1283554935</v>
          </cell>
          <cell r="I11">
            <v>0</v>
          </cell>
          <cell r="J11">
            <v>0</v>
          </cell>
          <cell r="K11">
            <v>3401795607.7799997</v>
          </cell>
          <cell r="L11">
            <v>580794372.06000006</v>
          </cell>
          <cell r="M11">
            <v>248911873.73999998</v>
          </cell>
          <cell r="N11">
            <v>4065560604.4200001</v>
          </cell>
          <cell r="O11" t="str">
            <v>VALLEDUPAR</v>
          </cell>
        </row>
        <row r="12">
          <cell r="B12" t="str">
            <v>CORDOBA</v>
          </cell>
          <cell r="C12">
            <v>38527833968</v>
          </cell>
          <cell r="D12">
            <v>9212158916</v>
          </cell>
          <cell r="E12">
            <v>0</v>
          </cell>
          <cell r="F12">
            <v>714809906</v>
          </cell>
          <cell r="G12">
            <v>251827739</v>
          </cell>
          <cell r="H12">
            <v>0</v>
          </cell>
          <cell r="I12">
            <v>0</v>
          </cell>
          <cell r="J12">
            <v>0</v>
          </cell>
          <cell r="K12">
            <v>3370059529.0799999</v>
          </cell>
          <cell r="L12">
            <v>575376017.16000009</v>
          </cell>
          <cell r="M12">
            <v>246589721.63999999</v>
          </cell>
          <cell r="N12">
            <v>4027632120.1199999</v>
          </cell>
          <cell r="O12" t="str">
            <v>MONTERIA</v>
          </cell>
        </row>
        <row r="13">
          <cell r="B13" t="str">
            <v>CHOCO</v>
          </cell>
          <cell r="C13">
            <v>1271888919</v>
          </cell>
          <cell r="D13">
            <v>4142068068</v>
          </cell>
          <cell r="E13">
            <v>1417187743</v>
          </cell>
          <cell r="F13">
            <v>685780949</v>
          </cell>
          <cell r="G13">
            <v>115025206</v>
          </cell>
          <cell r="H13">
            <v>218368586</v>
          </cell>
          <cell r="I13">
            <v>0</v>
          </cell>
          <cell r="J13">
            <v>1051238360.4800001</v>
          </cell>
          <cell r="K13">
            <v>1108305585.7632</v>
          </cell>
          <cell r="L13">
            <v>189222904.88640001</v>
          </cell>
          <cell r="M13">
            <v>81095530.665600002</v>
          </cell>
          <cell r="N13">
            <v>1324560334.2047999</v>
          </cell>
          <cell r="O13" t="str">
            <v>QUIBDO</v>
          </cell>
        </row>
        <row r="14">
          <cell r="B14" t="str">
            <v>HUILA</v>
          </cell>
          <cell r="C14">
            <v>45268639338</v>
          </cell>
          <cell r="D14">
            <v>7018308140</v>
          </cell>
          <cell r="E14">
            <v>3223694943</v>
          </cell>
          <cell r="F14">
            <v>1305479443</v>
          </cell>
          <cell r="G14">
            <v>231705710</v>
          </cell>
          <cell r="H14">
            <v>11308854</v>
          </cell>
          <cell r="I14">
            <v>93955522</v>
          </cell>
          <cell r="J14">
            <v>0</v>
          </cell>
          <cell r="K14">
            <v>3100778493.3399997</v>
          </cell>
          <cell r="L14">
            <v>529401206.18000007</v>
          </cell>
          <cell r="M14">
            <v>226886231.22</v>
          </cell>
          <cell r="N14">
            <v>3705808443.2599998</v>
          </cell>
          <cell r="O14" t="str">
            <v>NEIVA</v>
          </cell>
        </row>
        <row r="15">
          <cell r="B15" t="str">
            <v>GUAJIRA</v>
          </cell>
          <cell r="C15">
            <v>720612358</v>
          </cell>
          <cell r="D15">
            <v>4605216074</v>
          </cell>
          <cell r="E15">
            <v>0</v>
          </cell>
          <cell r="F15">
            <v>481245890</v>
          </cell>
          <cell r="G15">
            <v>109351448</v>
          </cell>
          <cell r="H15">
            <v>383424004</v>
          </cell>
          <cell r="I15">
            <v>0</v>
          </cell>
          <cell r="J15">
            <v>999384752.80000007</v>
          </cell>
          <cell r="K15">
            <v>1053637067.9519999</v>
          </cell>
          <cell r="L15">
            <v>179889255.50400001</v>
          </cell>
          <cell r="M15">
            <v>77095395.215999991</v>
          </cell>
          <cell r="N15">
            <v>1259224788.5279999</v>
          </cell>
          <cell r="O15" t="str">
            <v>RIOHACHA</v>
          </cell>
        </row>
        <row r="16">
          <cell r="B16" t="str">
            <v>MAGDALENA</v>
          </cell>
          <cell r="C16">
            <v>39959453680</v>
          </cell>
          <cell r="D16">
            <v>9157438775</v>
          </cell>
          <cell r="E16">
            <v>9609051890</v>
          </cell>
          <cell r="F16">
            <v>1566931203</v>
          </cell>
          <cell r="G16">
            <v>269740455</v>
          </cell>
          <cell r="H16">
            <v>171876631</v>
          </cell>
          <cell r="I16">
            <v>0</v>
          </cell>
          <cell r="J16">
            <v>0</v>
          </cell>
          <cell r="K16">
            <v>3609774663.6799998</v>
          </cell>
          <cell r="L16">
            <v>616302991.36000001</v>
          </cell>
          <cell r="M16">
            <v>264129853.44</v>
          </cell>
          <cell r="N16">
            <v>4314120939.5199995</v>
          </cell>
          <cell r="O16" t="str">
            <v>SANTA MARTA</v>
          </cell>
        </row>
        <row r="17">
          <cell r="B17" t="str">
            <v>META</v>
          </cell>
          <cell r="C17">
            <v>37002230743</v>
          </cell>
          <cell r="D17">
            <v>6367872065</v>
          </cell>
          <cell r="E17">
            <v>2562426658</v>
          </cell>
          <cell r="F17">
            <v>1257779595</v>
          </cell>
          <cell r="G17">
            <v>228649576</v>
          </cell>
          <cell r="H17">
            <v>0</v>
          </cell>
          <cell r="I17">
            <v>0</v>
          </cell>
          <cell r="J17">
            <v>0</v>
          </cell>
          <cell r="K17">
            <v>3059880082.3199997</v>
          </cell>
          <cell r="L17">
            <v>522418550.64000005</v>
          </cell>
          <cell r="M17">
            <v>223893664.56</v>
          </cell>
          <cell r="N17">
            <v>3656929854.48</v>
          </cell>
          <cell r="O17" t="str">
            <v>VILLAVICENCIO</v>
          </cell>
        </row>
        <row r="18">
          <cell r="B18" t="str">
            <v>NARIÑO</v>
          </cell>
          <cell r="C18">
            <v>56647800998</v>
          </cell>
          <cell r="D18">
            <v>12938003305</v>
          </cell>
          <cell r="E18">
            <v>3843211975</v>
          </cell>
          <cell r="F18">
            <v>1092760074</v>
          </cell>
          <cell r="G18">
            <v>259738296</v>
          </cell>
          <cell r="H18">
            <v>0</v>
          </cell>
          <cell r="I18">
            <v>0</v>
          </cell>
          <cell r="J18">
            <v>0</v>
          </cell>
          <cell r="K18">
            <v>3475921778.77</v>
          </cell>
          <cell r="L18">
            <v>593450059.79000008</v>
          </cell>
          <cell r="M18">
            <v>254335739.91</v>
          </cell>
          <cell r="N18">
            <v>4154150418.5299997</v>
          </cell>
          <cell r="O18" t="str">
            <v>PASTO</v>
          </cell>
        </row>
        <row r="19">
          <cell r="B19" t="str">
            <v>NORTE DE SANTANDER</v>
          </cell>
          <cell r="C19">
            <v>44920884217</v>
          </cell>
          <cell r="D19">
            <v>12586094807</v>
          </cell>
          <cell r="E19">
            <v>7828107741</v>
          </cell>
          <cell r="F19">
            <v>2463430722</v>
          </cell>
          <cell r="G19">
            <v>452308649</v>
          </cell>
          <cell r="H19">
            <v>0</v>
          </cell>
          <cell r="I19">
            <v>0</v>
          </cell>
          <cell r="J19">
            <v>0</v>
          </cell>
          <cell r="K19">
            <v>6052975265.8699999</v>
          </cell>
          <cell r="L19">
            <v>1033434801.4900001</v>
          </cell>
          <cell r="M19">
            <v>442900629.20999998</v>
          </cell>
          <cell r="N19">
            <v>7234043610.4300003</v>
          </cell>
          <cell r="O19" t="str">
            <v>CUCUTA</v>
          </cell>
        </row>
        <row r="20">
          <cell r="B20" t="str">
            <v>QUINDIO</v>
          </cell>
          <cell r="C20">
            <v>33106726383</v>
          </cell>
          <cell r="D20">
            <v>9788472691</v>
          </cell>
          <cell r="E20">
            <v>2489625709</v>
          </cell>
          <cell r="F20">
            <v>1010717377</v>
          </cell>
          <cell r="G20">
            <v>195296756</v>
          </cell>
          <cell r="H20">
            <v>0</v>
          </cell>
          <cell r="I20">
            <v>0</v>
          </cell>
          <cell r="J20">
            <v>0</v>
          </cell>
          <cell r="K20">
            <v>2613539305.9200001</v>
          </cell>
          <cell r="L20">
            <v>446214027.84000003</v>
          </cell>
          <cell r="M20">
            <v>191234583.35999998</v>
          </cell>
          <cell r="N20">
            <v>3123498194.8800001</v>
          </cell>
          <cell r="O20" t="str">
            <v>ARMENIA</v>
          </cell>
        </row>
        <row r="21">
          <cell r="B21" t="str">
            <v>RISARALDA</v>
          </cell>
          <cell r="C21">
            <v>48108898913</v>
          </cell>
          <cell r="D21">
            <v>10264466392</v>
          </cell>
          <cell r="E21">
            <v>4444824925</v>
          </cell>
          <cell r="F21">
            <v>1822600514</v>
          </cell>
          <cell r="G21">
            <v>315239262</v>
          </cell>
          <cell r="H21">
            <v>0</v>
          </cell>
          <cell r="I21">
            <v>0</v>
          </cell>
          <cell r="J21">
            <v>0</v>
          </cell>
          <cell r="K21">
            <v>4218657898.6899996</v>
          </cell>
          <cell r="L21">
            <v>720258665.63000011</v>
          </cell>
          <cell r="M21">
            <v>308682285.26999998</v>
          </cell>
          <cell r="N21">
            <v>5041810659.4099998</v>
          </cell>
          <cell r="O21" t="str">
            <v>PEREIRA</v>
          </cell>
        </row>
        <row r="22">
          <cell r="B22" t="str">
            <v>SANTANDER</v>
          </cell>
          <cell r="C22">
            <v>55218734398</v>
          </cell>
          <cell r="D22">
            <v>8268578464</v>
          </cell>
          <cell r="E22">
            <v>3476445438</v>
          </cell>
          <cell r="F22">
            <v>1813723242</v>
          </cell>
          <cell r="G22">
            <v>333041719</v>
          </cell>
          <cell r="H22">
            <v>0</v>
          </cell>
          <cell r="I22">
            <v>0</v>
          </cell>
          <cell r="J22">
            <v>0</v>
          </cell>
          <cell r="K22">
            <v>4456897494.9499998</v>
          </cell>
          <cell r="L22">
            <v>760933718.6500001</v>
          </cell>
          <cell r="M22">
            <v>326114450.84999996</v>
          </cell>
          <cell r="N22">
            <v>5326536030.5500002</v>
          </cell>
          <cell r="O22" t="str">
            <v>BUCARAMANGA</v>
          </cell>
        </row>
        <row r="23">
          <cell r="B23" t="str">
            <v>SUCRE</v>
          </cell>
          <cell r="C23">
            <v>18715775681</v>
          </cell>
          <cell r="D23">
            <v>6506420000</v>
          </cell>
          <cell r="E23">
            <v>2942263193</v>
          </cell>
          <cell r="F23">
            <v>908755396</v>
          </cell>
          <cell r="G23">
            <v>184310989</v>
          </cell>
          <cell r="H23">
            <v>130231327</v>
          </cell>
          <cell r="I23">
            <v>0</v>
          </cell>
          <cell r="J23">
            <v>1684454990.1200001</v>
          </cell>
          <cell r="K23">
            <v>1775896832.4408</v>
          </cell>
          <cell r="L23">
            <v>303201898.22160006</v>
          </cell>
          <cell r="M23">
            <v>129943670.6664</v>
          </cell>
          <cell r="N23">
            <v>2122413287.5511999</v>
          </cell>
          <cell r="O23" t="str">
            <v>SINCELEJO</v>
          </cell>
        </row>
        <row r="24">
          <cell r="B24" t="str">
            <v xml:space="preserve">TOLIMA </v>
          </cell>
          <cell r="C24">
            <v>45219146584</v>
          </cell>
          <cell r="D24">
            <v>7652503621</v>
          </cell>
          <cell r="E24">
            <v>4128912157</v>
          </cell>
          <cell r="F24">
            <v>1640903484</v>
          </cell>
          <cell r="G24">
            <v>295485342</v>
          </cell>
          <cell r="H24">
            <v>0</v>
          </cell>
          <cell r="I24">
            <v>0</v>
          </cell>
          <cell r="J24">
            <v>0</v>
          </cell>
          <cell r="K24">
            <v>3954303039.1899996</v>
          </cell>
          <cell r="L24">
            <v>675124909.13000011</v>
          </cell>
          <cell r="M24">
            <v>289339246.76999998</v>
          </cell>
          <cell r="N24">
            <v>4725874363.9099998</v>
          </cell>
          <cell r="O24" t="str">
            <v>IBAGUE</v>
          </cell>
        </row>
        <row r="25">
          <cell r="B25" t="str">
            <v>VALLE DEL CAUCA</v>
          </cell>
          <cell r="C25">
            <v>84907273388</v>
          </cell>
          <cell r="D25">
            <v>34045225298</v>
          </cell>
          <cell r="E25">
            <v>23072323610</v>
          </cell>
          <cell r="F25">
            <v>8256567383</v>
          </cell>
          <cell r="G25">
            <v>1347943880</v>
          </cell>
          <cell r="H25">
            <v>0</v>
          </cell>
          <cell r="I25">
            <v>0</v>
          </cell>
          <cell r="J25">
            <v>0</v>
          </cell>
          <cell r="K25">
            <v>18038724179.629997</v>
          </cell>
          <cell r="L25">
            <v>3079782177.0100002</v>
          </cell>
          <cell r="M25">
            <v>1319906647.29</v>
          </cell>
          <cell r="N25">
            <v>21558475239.07</v>
          </cell>
          <cell r="O25" t="str">
            <v>CALI</v>
          </cell>
        </row>
        <row r="26">
          <cell r="B26" t="str">
            <v>ARAUCA</v>
          </cell>
          <cell r="C26">
            <v>542605477</v>
          </cell>
          <cell r="D26">
            <v>2542550015</v>
          </cell>
          <cell r="E26">
            <v>0</v>
          </cell>
          <cell r="F26">
            <v>411971319</v>
          </cell>
          <cell r="G26">
            <v>71998918</v>
          </cell>
          <cell r="H26">
            <v>40478517</v>
          </cell>
          <cell r="I26">
            <v>0</v>
          </cell>
          <cell r="J26">
            <v>658012514.04000008</v>
          </cell>
          <cell r="K26">
            <v>693733193.37360001</v>
          </cell>
          <cell r="L26">
            <v>118442252.52720001</v>
          </cell>
          <cell r="M26">
            <v>50760965.368799999</v>
          </cell>
          <cell r="N26">
            <v>829095767.6904</v>
          </cell>
          <cell r="O26" t="str">
            <v>ARAUCA</v>
          </cell>
        </row>
        <row r="27">
          <cell r="B27" t="str">
            <v>CASANARE</v>
          </cell>
          <cell r="C27">
            <v>513807529</v>
          </cell>
          <cell r="D27">
            <v>3171860934</v>
          </cell>
          <cell r="E27">
            <v>0</v>
          </cell>
          <cell r="F27">
            <v>387887825</v>
          </cell>
          <cell r="G27">
            <v>104426596</v>
          </cell>
          <cell r="H27">
            <v>0</v>
          </cell>
          <cell r="I27">
            <v>0</v>
          </cell>
          <cell r="J27">
            <v>954375544.08000004</v>
          </cell>
          <cell r="K27">
            <v>1006184502.1872</v>
          </cell>
          <cell r="L27">
            <v>171787597.93440002</v>
          </cell>
          <cell r="M27">
            <v>73623256.257599995</v>
          </cell>
          <cell r="N27">
            <v>1202513185.5408001</v>
          </cell>
          <cell r="O27" t="str">
            <v>YOPAL</v>
          </cell>
        </row>
        <row r="28">
          <cell r="B28" t="str">
            <v>PUTUMAYO</v>
          </cell>
          <cell r="C28">
            <v>220058799</v>
          </cell>
          <cell r="D28">
            <v>1811283769</v>
          </cell>
          <cell r="E28">
            <v>0</v>
          </cell>
          <cell r="F28">
            <v>182641981</v>
          </cell>
          <cell r="G28">
            <v>57732922</v>
          </cell>
          <cell r="H28">
            <v>262706475</v>
          </cell>
          <cell r="I28">
            <v>0</v>
          </cell>
          <cell r="J28">
            <v>527632719.32000005</v>
          </cell>
          <cell r="K28">
            <v>556275638.36879992</v>
          </cell>
          <cell r="L28">
            <v>94973889.477599993</v>
          </cell>
          <cell r="M28">
            <v>40703095.490399994</v>
          </cell>
          <cell r="N28">
            <v>664817226.34319985</v>
          </cell>
          <cell r="O28" t="str">
            <v>MOCOA</v>
          </cell>
        </row>
        <row r="29">
          <cell r="B29" t="str">
            <v>SAN ANDRES</v>
          </cell>
        </row>
        <row r="30">
          <cell r="B30" t="str">
            <v>AMAZONAS</v>
          </cell>
          <cell r="C30">
            <v>415923815</v>
          </cell>
          <cell r="D30">
            <v>1739709510</v>
          </cell>
          <cell r="E30">
            <v>0</v>
          </cell>
          <cell r="F30">
            <v>349955695</v>
          </cell>
          <cell r="G30">
            <v>64483737</v>
          </cell>
          <cell r="H30">
            <v>319430251</v>
          </cell>
          <cell r="I30">
            <v>0</v>
          </cell>
          <cell r="J30">
            <v>589329767.32000005</v>
          </cell>
          <cell r="K30">
            <v>621321954.68879986</v>
          </cell>
          <cell r="L30">
            <v>106079358.11759999</v>
          </cell>
          <cell r="M30">
            <v>45462582.050399996</v>
          </cell>
          <cell r="N30">
            <v>742555506.82319987</v>
          </cell>
          <cell r="O30" t="str">
            <v>LETICIA</v>
          </cell>
        </row>
        <row r="31">
          <cell r="B31" t="str">
            <v>GUAINIA</v>
          </cell>
          <cell r="C31">
            <v>471931032</v>
          </cell>
          <cell r="D31">
            <v>1497785961</v>
          </cell>
          <cell r="E31">
            <v>0</v>
          </cell>
          <cell r="F31">
            <v>441149817</v>
          </cell>
          <cell r="G31">
            <v>63883324</v>
          </cell>
          <cell r="H31">
            <v>552697804</v>
          </cell>
          <cell r="I31">
            <v>0</v>
          </cell>
          <cell r="J31">
            <v>583842474.88000011</v>
          </cell>
          <cell r="K31">
            <v>615536780.65919995</v>
          </cell>
          <cell r="L31">
            <v>105091645.47840001</v>
          </cell>
          <cell r="M31">
            <v>45039276.633599997</v>
          </cell>
          <cell r="N31">
            <v>735641518.34879994</v>
          </cell>
          <cell r="O31" t="str">
            <v>INIRIDA</v>
          </cell>
        </row>
        <row r="32">
          <cell r="B32" t="str">
            <v>GUAVIARE</v>
          </cell>
          <cell r="C32">
            <v>805021474</v>
          </cell>
          <cell r="D32">
            <v>2744380167</v>
          </cell>
          <cell r="E32">
            <v>0</v>
          </cell>
          <cell r="F32">
            <v>621143966</v>
          </cell>
          <cell r="G32">
            <v>80677825</v>
          </cell>
          <cell r="H32">
            <v>239011734</v>
          </cell>
          <cell r="I32">
            <v>0</v>
          </cell>
          <cell r="J32">
            <v>737330782.44000006</v>
          </cell>
          <cell r="K32">
            <v>777357310.62959993</v>
          </cell>
          <cell r="L32">
            <v>132719540.8392</v>
          </cell>
          <cell r="M32">
            <v>56879803.216799997</v>
          </cell>
          <cell r="N32">
            <v>929036785.8743999</v>
          </cell>
          <cell r="O32" t="str">
            <v>SAN JOSE DEL GUAVIAR</v>
          </cell>
        </row>
        <row r="33">
          <cell r="B33" t="str">
            <v>VAUPES</v>
          </cell>
          <cell r="C33">
            <v>490133031</v>
          </cell>
          <cell r="D33">
            <v>1643201917</v>
          </cell>
          <cell r="E33">
            <v>0</v>
          </cell>
          <cell r="F33">
            <v>402271830</v>
          </cell>
          <cell r="G33">
            <v>53162041</v>
          </cell>
          <cell r="H33">
            <v>1216509587</v>
          </cell>
          <cell r="I33">
            <v>0</v>
          </cell>
          <cell r="J33">
            <v>485858524.76000005</v>
          </cell>
          <cell r="K33">
            <v>512233701.81839997</v>
          </cell>
          <cell r="L33">
            <v>87454534.456800014</v>
          </cell>
          <cell r="M33">
            <v>37480514.767200001</v>
          </cell>
          <cell r="N33">
            <v>612181741.19760001</v>
          </cell>
          <cell r="O33" t="str">
            <v>MITU</v>
          </cell>
        </row>
        <row r="34">
          <cell r="B34" t="str">
            <v>VICHADA</v>
          </cell>
          <cell r="C34">
            <v>221097330</v>
          </cell>
          <cell r="D34">
            <v>868530330</v>
          </cell>
          <cell r="E34">
            <v>0</v>
          </cell>
          <cell r="F34">
            <v>328184345</v>
          </cell>
          <cell r="G34">
            <v>36262509</v>
          </cell>
          <cell r="H34">
            <v>129782564</v>
          </cell>
          <cell r="I34">
            <v>0</v>
          </cell>
          <cell r="J34">
            <v>331410326.52000004</v>
          </cell>
          <cell r="K34">
            <v>349401172.8168</v>
          </cell>
          <cell r="L34">
            <v>59653858.773600005</v>
          </cell>
          <cell r="M34">
            <v>25565939.474399999</v>
          </cell>
          <cell r="N34">
            <v>417577011.4152</v>
          </cell>
          <cell r="O34" t="str">
            <v>PUERTO CARRENO</v>
          </cell>
        </row>
        <row r="39">
          <cell r="B39" t="str">
            <v>ANTIOQUIA</v>
          </cell>
          <cell r="C39">
            <v>79267064547</v>
          </cell>
          <cell r="D39">
            <v>109933322400</v>
          </cell>
          <cell r="E39">
            <v>49468571276</v>
          </cell>
          <cell r="F39">
            <v>14433086854</v>
          </cell>
          <cell r="G39">
            <v>5530701195</v>
          </cell>
          <cell r="H39">
            <v>1136360329</v>
          </cell>
          <cell r="I39">
            <v>704666417</v>
          </cell>
          <cell r="J39">
            <v>44764597399.200005</v>
          </cell>
          <cell r="K39">
            <v>55660570785.937988</v>
          </cell>
          <cell r="L39">
            <v>9503024280.5259972</v>
          </cell>
          <cell r="M39">
            <v>4072724691.6540027</v>
          </cell>
          <cell r="N39">
            <v>66521169963.682014</v>
          </cell>
        </row>
        <row r="40">
          <cell r="B40" t="str">
            <v>ATLANTICO</v>
          </cell>
          <cell r="C40">
            <v>24074055744</v>
          </cell>
          <cell r="D40">
            <v>29665613381</v>
          </cell>
          <cell r="E40">
            <v>13080280414</v>
          </cell>
          <cell r="F40">
            <v>3147953348</v>
          </cell>
          <cell r="G40">
            <v>1119371540</v>
          </cell>
          <cell r="H40">
            <v>0</v>
          </cell>
          <cell r="I40">
            <v>298644340</v>
          </cell>
          <cell r="J40">
            <v>8052953883.5200005</v>
          </cell>
          <cell r="K40">
            <v>11678166629.4168</v>
          </cell>
          <cell r="L40">
            <v>1993833326.9736001</v>
          </cell>
          <cell r="M40">
            <v>854499997.2744</v>
          </cell>
          <cell r="N40">
            <v>13956833288.815199</v>
          </cell>
        </row>
        <row r="41">
          <cell r="B41" t="str">
            <v>BOGOTA</v>
          </cell>
        </row>
        <row r="42">
          <cell r="B42" t="str">
            <v>BOLIVAR</v>
          </cell>
          <cell r="C42">
            <v>18875285124</v>
          </cell>
          <cell r="D42">
            <v>46786759448</v>
          </cell>
          <cell r="E42">
            <v>16211934856</v>
          </cell>
          <cell r="F42">
            <v>5139235603</v>
          </cell>
          <cell r="G42">
            <v>2411604855</v>
          </cell>
          <cell r="H42">
            <v>0</v>
          </cell>
          <cell r="I42">
            <v>2385799155</v>
          </cell>
          <cell r="J42">
            <v>21455919877</v>
          </cell>
          <cell r="K42">
            <v>23476133634.430004</v>
          </cell>
          <cell r="L42">
            <v>4008120376.6100011</v>
          </cell>
          <cell r="M42">
            <v>1717765875.6899998</v>
          </cell>
          <cell r="N42">
            <v>28056842636.27</v>
          </cell>
        </row>
        <row r="43">
          <cell r="B43" t="str">
            <v>BOYACA</v>
          </cell>
          <cell r="C43">
            <v>35220532388</v>
          </cell>
          <cell r="D43">
            <v>56869781879</v>
          </cell>
          <cell r="E43">
            <v>465189624</v>
          </cell>
          <cell r="F43">
            <v>4150725212</v>
          </cell>
          <cell r="G43">
            <v>4288681770</v>
          </cell>
          <cell r="H43">
            <v>246012452</v>
          </cell>
          <cell r="I43">
            <v>201333262</v>
          </cell>
          <cell r="J43">
            <v>39195120446.439995</v>
          </cell>
          <cell r="K43">
            <v>41322855556.38961</v>
          </cell>
          <cell r="L43">
            <v>7055121680.3592024</v>
          </cell>
          <cell r="M43">
            <v>3023623577.2967987</v>
          </cell>
          <cell r="N43">
            <v>49385851762.514412</v>
          </cell>
        </row>
        <row r="44">
          <cell r="B44" t="str">
            <v>CALDAS</v>
          </cell>
          <cell r="C44">
            <v>5567690446</v>
          </cell>
          <cell r="D44">
            <v>23953958958</v>
          </cell>
          <cell r="E44">
            <v>8496511796</v>
          </cell>
          <cell r="F44">
            <v>2253276503</v>
          </cell>
          <cell r="G44">
            <v>1045092395</v>
          </cell>
          <cell r="H44">
            <v>3940686875</v>
          </cell>
          <cell r="I44">
            <v>201333262</v>
          </cell>
          <cell r="J44">
            <v>8864205778.9600029</v>
          </cell>
          <cell r="K44">
            <v>10351520088.5364</v>
          </cell>
          <cell r="L44">
            <v>1767332698.0428002</v>
          </cell>
          <cell r="M44">
            <v>757428299.16120005</v>
          </cell>
          <cell r="N44">
            <v>12371328886.299601</v>
          </cell>
        </row>
        <row r="45">
          <cell r="B45" t="str">
            <v>CAQUETA</v>
          </cell>
          <cell r="C45">
            <v>3454554370</v>
          </cell>
          <cell r="D45">
            <v>13454578154</v>
          </cell>
          <cell r="E45">
            <v>0</v>
          </cell>
          <cell r="F45">
            <v>3133505665</v>
          </cell>
          <cell r="G45">
            <v>745678360</v>
          </cell>
          <cell r="H45">
            <v>440865802</v>
          </cell>
          <cell r="I45">
            <v>0</v>
          </cell>
          <cell r="J45">
            <v>6814903676.000001</v>
          </cell>
          <cell r="K45">
            <v>7184855589.8399992</v>
          </cell>
          <cell r="L45">
            <v>1226682661.6800001</v>
          </cell>
          <cell r="M45">
            <v>525721140.71999997</v>
          </cell>
          <cell r="N45">
            <v>8586778631.7600002</v>
          </cell>
        </row>
        <row r="46">
          <cell r="B46" t="str">
            <v>CAUCA</v>
          </cell>
          <cell r="C46">
            <v>8369643656</v>
          </cell>
          <cell r="D46">
            <v>48152045296</v>
          </cell>
          <cell r="E46">
            <v>802597440</v>
          </cell>
          <cell r="F46">
            <v>4461448748</v>
          </cell>
          <cell r="G46">
            <v>2022944117</v>
          </cell>
          <cell r="H46">
            <v>14985218912</v>
          </cell>
          <cell r="I46">
            <v>0</v>
          </cell>
          <cell r="J46">
            <v>18488090879.16</v>
          </cell>
          <cell r="K46">
            <v>19491730098.314396</v>
          </cell>
          <cell r="L46">
            <v>3327856358.2488008</v>
          </cell>
          <cell r="M46">
            <v>1426224153.5351996</v>
          </cell>
          <cell r="N46">
            <v>23294994507.7416</v>
          </cell>
        </row>
        <row r="47">
          <cell r="B47" t="str">
            <v>CESAR</v>
          </cell>
          <cell r="C47">
            <v>5204912650</v>
          </cell>
          <cell r="D47">
            <v>34694958116</v>
          </cell>
          <cell r="E47">
            <v>8823303196</v>
          </cell>
          <cell r="F47">
            <v>2968647934</v>
          </cell>
          <cell r="G47">
            <v>1133167374</v>
          </cell>
          <cell r="H47">
            <v>221689441</v>
          </cell>
          <cell r="I47">
            <v>322133219</v>
          </cell>
          <cell r="J47">
            <v>10356243272.199999</v>
          </cell>
          <cell r="K47">
            <v>10918439335.547998</v>
          </cell>
          <cell r="L47">
            <v>1864123788.9960001</v>
          </cell>
          <cell r="M47">
            <v>798910195.28400004</v>
          </cell>
          <cell r="N47">
            <v>13048866522.972</v>
          </cell>
        </row>
        <row r="48">
          <cell r="B48" t="str">
            <v>CORDOBA</v>
          </cell>
          <cell r="C48">
            <v>33404167404</v>
          </cell>
          <cell r="D48">
            <v>42081468165</v>
          </cell>
          <cell r="E48">
            <v>14015598752</v>
          </cell>
          <cell r="F48">
            <v>5224546134</v>
          </cell>
          <cell r="G48">
            <v>1705907008</v>
          </cell>
          <cell r="H48">
            <v>2042145686</v>
          </cell>
          <cell r="I48">
            <v>0</v>
          </cell>
          <cell r="J48">
            <v>14846805980.160006</v>
          </cell>
          <cell r="K48">
            <v>16741939450.534397</v>
          </cell>
          <cell r="L48">
            <v>2858379906.1888008</v>
          </cell>
          <cell r="M48">
            <v>1225019959.7951999</v>
          </cell>
          <cell r="N48">
            <v>20008659343.321594</v>
          </cell>
        </row>
        <row r="49">
          <cell r="B49" t="str">
            <v>CUNDINAMARCA</v>
          </cell>
          <cell r="C49">
            <v>52260568648</v>
          </cell>
          <cell r="D49">
            <v>80883693004</v>
          </cell>
          <cell r="E49">
            <v>2247967807</v>
          </cell>
          <cell r="F49">
            <v>7587352128</v>
          </cell>
          <cell r="G49">
            <v>4661637059</v>
          </cell>
          <cell r="H49">
            <v>0</v>
          </cell>
          <cell r="I49">
            <v>687888645</v>
          </cell>
          <cell r="J49">
            <v>39278797044.199989</v>
          </cell>
          <cell r="K49">
            <v>46279584989.928001</v>
          </cell>
          <cell r="L49">
            <v>7901392559.2560005</v>
          </cell>
          <cell r="M49">
            <v>3386311096.8240008</v>
          </cell>
          <cell r="N49">
            <v>55309747914.792007</v>
          </cell>
        </row>
        <row r="50">
          <cell r="B50" t="str">
            <v>CHOCO</v>
          </cell>
          <cell r="C50">
            <v>4096598577</v>
          </cell>
          <cell r="D50">
            <v>17550792899</v>
          </cell>
          <cell r="E50">
            <v>0</v>
          </cell>
          <cell r="F50">
            <v>2206932737</v>
          </cell>
          <cell r="G50">
            <v>1313295369</v>
          </cell>
          <cell r="H50">
            <v>2890938011</v>
          </cell>
          <cell r="I50">
            <v>0</v>
          </cell>
          <cell r="J50">
            <v>12002469023.440001</v>
          </cell>
          <cell r="K50">
            <v>12654031627.569601</v>
          </cell>
          <cell r="L50">
            <v>2160444424.2192001</v>
          </cell>
          <cell r="M50">
            <v>925904753.23679996</v>
          </cell>
          <cell r="N50">
            <v>15123110969.534399</v>
          </cell>
        </row>
        <row r="51">
          <cell r="B51" t="str">
            <v>HUILA</v>
          </cell>
          <cell r="C51">
            <v>7102830019</v>
          </cell>
          <cell r="D51">
            <v>28373779150</v>
          </cell>
          <cell r="E51">
            <v>9065398800</v>
          </cell>
          <cell r="F51">
            <v>2620701357</v>
          </cell>
          <cell r="G51">
            <v>1393862615</v>
          </cell>
          <cell r="H51">
            <v>138129576</v>
          </cell>
          <cell r="I51">
            <v>1573754998</v>
          </cell>
          <cell r="J51">
            <v>12738789205.24</v>
          </cell>
          <cell r="K51">
            <v>13430323476.381599</v>
          </cell>
          <cell r="L51">
            <v>2292982056.9431996</v>
          </cell>
          <cell r="M51">
            <v>982706595.83279955</v>
          </cell>
          <cell r="N51">
            <v>16050874398.602404</v>
          </cell>
        </row>
        <row r="52">
          <cell r="B52" t="str">
            <v>GUAJIRA</v>
          </cell>
          <cell r="C52">
            <v>9548639348</v>
          </cell>
          <cell r="D52">
            <v>18170425440</v>
          </cell>
          <cell r="E52">
            <v>635784639</v>
          </cell>
          <cell r="F52">
            <v>1896911951</v>
          </cell>
          <cell r="G52">
            <v>669357384</v>
          </cell>
          <cell r="H52">
            <v>12168326967</v>
          </cell>
          <cell r="I52">
            <v>0</v>
          </cell>
          <cell r="J52">
            <v>6117391002.5200005</v>
          </cell>
          <cell r="K52">
            <v>6449477942.6567993</v>
          </cell>
          <cell r="L52">
            <v>1101130380.4536002</v>
          </cell>
          <cell r="M52">
            <v>471913020.19440001</v>
          </cell>
          <cell r="N52">
            <v>7707912663.1751995</v>
          </cell>
        </row>
        <row r="53">
          <cell r="B53" t="str">
            <v>MAGDALENA</v>
          </cell>
          <cell r="C53">
            <v>21740144344</v>
          </cell>
          <cell r="D53">
            <v>35532848958</v>
          </cell>
          <cell r="E53">
            <v>2607551237</v>
          </cell>
          <cell r="F53">
            <v>3763761431</v>
          </cell>
          <cell r="G53">
            <v>1699262939</v>
          </cell>
          <cell r="H53">
            <v>410529353</v>
          </cell>
          <cell r="I53">
            <v>1154310702</v>
          </cell>
          <cell r="J53">
            <v>14531961534.719999</v>
          </cell>
          <cell r="K53">
            <v>16782112116.224794</v>
          </cell>
          <cell r="L53">
            <v>2865238653.9896002</v>
          </cell>
          <cell r="M53">
            <v>1227959423.1383998</v>
          </cell>
          <cell r="N53">
            <v>20056670577.9272</v>
          </cell>
        </row>
        <row r="54">
          <cell r="B54" t="str">
            <v>META</v>
          </cell>
          <cell r="C54">
            <v>4499651470</v>
          </cell>
          <cell r="D54">
            <v>15066509081</v>
          </cell>
          <cell r="E54">
            <v>5066044089</v>
          </cell>
          <cell r="F54">
            <v>3225834332</v>
          </cell>
          <cell r="G54">
            <v>1107371746</v>
          </cell>
          <cell r="H54">
            <v>695315020</v>
          </cell>
          <cell r="I54">
            <v>0</v>
          </cell>
          <cell r="J54">
            <v>10120491855.040001</v>
          </cell>
          <cell r="K54">
            <v>10669889984.313599</v>
          </cell>
          <cell r="L54">
            <v>1821688533.9071999</v>
          </cell>
          <cell r="M54">
            <v>780723657.38880014</v>
          </cell>
          <cell r="N54">
            <v>12751819737.350397</v>
          </cell>
        </row>
        <row r="55">
          <cell r="B55" t="str">
            <v>NARIÑO</v>
          </cell>
          <cell r="C55">
            <v>21171242331</v>
          </cell>
          <cell r="D55">
            <v>70120786499</v>
          </cell>
          <cell r="E55">
            <v>15105479835</v>
          </cell>
          <cell r="F55">
            <v>4960611626</v>
          </cell>
          <cell r="G55">
            <v>2770635222</v>
          </cell>
          <cell r="H55">
            <v>7069828845</v>
          </cell>
          <cell r="I55">
            <v>0</v>
          </cell>
          <cell r="J55">
            <v>24025260871.639996</v>
          </cell>
          <cell r="K55">
            <v>27227391843.227592</v>
          </cell>
          <cell r="L55">
            <v>4648579095.1852007</v>
          </cell>
          <cell r="M55">
            <v>1992248183.6507995</v>
          </cell>
          <cell r="N55">
            <v>32540053666.296398</v>
          </cell>
        </row>
        <row r="56">
          <cell r="B56" t="str">
            <v>NORTE DE SANTANDER</v>
          </cell>
          <cell r="C56">
            <v>5308228073</v>
          </cell>
          <cell r="D56">
            <v>27435564174</v>
          </cell>
          <cell r="E56">
            <v>2427602737</v>
          </cell>
          <cell r="F56">
            <v>3038494295</v>
          </cell>
          <cell r="G56">
            <v>1530017341</v>
          </cell>
          <cell r="H56">
            <v>351202746</v>
          </cell>
          <cell r="I56">
            <v>0</v>
          </cell>
          <cell r="J56">
            <v>13451607413.720007</v>
          </cell>
          <cell r="K56">
            <v>14960145016.684797</v>
          </cell>
          <cell r="L56">
            <v>2554171100.4095998</v>
          </cell>
          <cell r="M56">
            <v>1094644757.3184001</v>
          </cell>
          <cell r="N56">
            <v>17879197702.867199</v>
          </cell>
        </row>
        <row r="57">
          <cell r="B57" t="str">
            <v>QUINDIO</v>
          </cell>
          <cell r="C57">
            <v>1988865464</v>
          </cell>
          <cell r="D57">
            <v>14209389630</v>
          </cell>
          <cell r="E57">
            <v>753544757</v>
          </cell>
          <cell r="F57">
            <v>993481996</v>
          </cell>
          <cell r="G57">
            <v>409425684</v>
          </cell>
          <cell r="H57">
            <v>0</v>
          </cell>
          <cell r="I57">
            <v>0</v>
          </cell>
          <cell r="J57">
            <v>3741823208.2000003</v>
          </cell>
          <cell r="K57">
            <v>3944950753.7880001</v>
          </cell>
          <cell r="L57">
            <v>673528177.47600019</v>
          </cell>
          <cell r="M57">
            <v>288654933.204</v>
          </cell>
          <cell r="N57">
            <v>4714697242.3320007</v>
          </cell>
        </row>
        <row r="58">
          <cell r="B58" t="str">
            <v>RISARALDA</v>
          </cell>
          <cell r="C58">
            <v>16446068847</v>
          </cell>
          <cell r="D58">
            <v>15396102997</v>
          </cell>
          <cell r="E58">
            <v>5370801532</v>
          </cell>
          <cell r="F58">
            <v>1893724453</v>
          </cell>
          <cell r="G58">
            <v>580468178</v>
          </cell>
          <cell r="H58">
            <v>839458031</v>
          </cell>
          <cell r="I58">
            <v>0</v>
          </cell>
          <cell r="J58">
            <v>4044925017.8400002</v>
          </cell>
          <cell r="K58">
            <v>6109638110.5355988</v>
          </cell>
          <cell r="L58">
            <v>1043108945.7012001</v>
          </cell>
          <cell r="M58">
            <v>447046691.01479995</v>
          </cell>
          <cell r="N58">
            <v>7301762619.9084005</v>
          </cell>
        </row>
        <row r="59">
          <cell r="B59" t="str">
            <v>SANTANDER</v>
          </cell>
          <cell r="C59">
            <v>55160068495</v>
          </cell>
          <cell r="D59">
            <v>56230936971</v>
          </cell>
          <cell r="E59">
            <v>8928539346</v>
          </cell>
          <cell r="F59">
            <v>5546532962</v>
          </cell>
          <cell r="G59">
            <v>3292517565</v>
          </cell>
          <cell r="H59">
            <v>65788809</v>
          </cell>
          <cell r="I59">
            <v>828821929</v>
          </cell>
          <cell r="J59">
            <v>27333133928.240005</v>
          </cell>
          <cell r="K59">
            <v>32855202143.651596</v>
          </cell>
          <cell r="L59">
            <v>5609424756.2332001</v>
          </cell>
          <cell r="M59">
            <v>2404039181.2427979</v>
          </cell>
          <cell r="N59">
            <v>39265973293.632401</v>
          </cell>
        </row>
        <row r="60">
          <cell r="B60" t="str">
            <v>SUCRE</v>
          </cell>
          <cell r="C60">
            <v>5997717130</v>
          </cell>
          <cell r="D60">
            <v>24995355844</v>
          </cell>
          <cell r="E60">
            <v>5707980338</v>
          </cell>
          <cell r="F60">
            <v>2327183912</v>
          </cell>
          <cell r="G60">
            <v>1229509482</v>
          </cell>
          <cell r="H60">
            <v>943750797</v>
          </cell>
          <cell r="I60">
            <v>0</v>
          </cell>
          <cell r="J60">
            <v>11236733054.960005</v>
          </cell>
          <cell r="K60">
            <v>11846727135.086397</v>
          </cell>
          <cell r="L60">
            <v>2022611949.8928006</v>
          </cell>
          <cell r="M60">
            <v>866833692.8111999</v>
          </cell>
          <cell r="N60">
            <v>14158283649.249599</v>
          </cell>
        </row>
        <row r="61">
          <cell r="B61" t="str">
            <v xml:space="preserve">TOLIMA </v>
          </cell>
          <cell r="C61">
            <v>6638063153</v>
          </cell>
          <cell r="D61">
            <v>32083643905</v>
          </cell>
          <cell r="E61">
            <v>14739655142</v>
          </cell>
          <cell r="F61">
            <v>3597854172</v>
          </cell>
          <cell r="G61">
            <v>2044950050</v>
          </cell>
          <cell r="H61">
            <v>1476254219</v>
          </cell>
          <cell r="I61">
            <v>1020088528</v>
          </cell>
          <cell r="J61">
            <v>18051437223.120003</v>
          </cell>
          <cell r="K61">
            <v>19965250269.600788</v>
          </cell>
          <cell r="L61">
            <v>3408701265.5415998</v>
          </cell>
          <cell r="M61">
            <v>1460871970.9463997</v>
          </cell>
          <cell r="N61">
            <v>23860908858.791206</v>
          </cell>
        </row>
        <row r="62">
          <cell r="B62" t="str">
            <v>VALLE DEL CAUCA</v>
          </cell>
          <cell r="C62">
            <v>77990059039</v>
          </cell>
          <cell r="D62">
            <v>54314266755</v>
          </cell>
          <cell r="E62">
            <v>11400666470</v>
          </cell>
          <cell r="F62">
            <v>8376421115</v>
          </cell>
          <cell r="G62">
            <v>2165620831</v>
          </cell>
          <cell r="H62">
            <v>602420860</v>
          </cell>
          <cell r="I62">
            <v>0</v>
          </cell>
          <cell r="J62">
            <v>11250757444.08</v>
          </cell>
          <cell r="K62">
            <v>24368393664.967197</v>
          </cell>
          <cell r="L62">
            <v>4160457454.9944015</v>
          </cell>
          <cell r="M62">
            <v>1783053194.9976006</v>
          </cell>
          <cell r="N62">
            <v>29123202184.960804</v>
          </cell>
        </row>
        <row r="63">
          <cell r="B63" t="str">
            <v>ARAUCA</v>
          </cell>
          <cell r="C63">
            <v>1777391873</v>
          </cell>
          <cell r="D63">
            <v>6620540177</v>
          </cell>
          <cell r="E63">
            <v>0</v>
          </cell>
          <cell r="F63">
            <v>1105791246</v>
          </cell>
          <cell r="G63">
            <v>290997895</v>
          </cell>
          <cell r="H63">
            <v>212893666</v>
          </cell>
          <cell r="I63">
            <v>0</v>
          </cell>
          <cell r="J63">
            <v>2659487956.1599998</v>
          </cell>
          <cell r="K63">
            <v>2803860159.4944</v>
          </cell>
          <cell r="L63">
            <v>478707832.10880005</v>
          </cell>
          <cell r="M63">
            <v>205160499.47519997</v>
          </cell>
          <cell r="N63">
            <v>3350954824.7616005</v>
          </cell>
        </row>
        <row r="64">
          <cell r="B64" t="str">
            <v>CASANARE</v>
          </cell>
          <cell r="C64">
            <v>2638716523</v>
          </cell>
          <cell r="D64">
            <v>13206145161</v>
          </cell>
          <cell r="E64">
            <v>0</v>
          </cell>
          <cell r="F64">
            <v>1665011730</v>
          </cell>
          <cell r="G64">
            <v>639749370</v>
          </cell>
          <cell r="H64">
            <v>494896994</v>
          </cell>
          <cell r="I64">
            <v>0</v>
          </cell>
          <cell r="J64">
            <v>5846797435.0800009</v>
          </cell>
          <cell r="K64">
            <v>6164195010.1271992</v>
          </cell>
          <cell r="L64">
            <v>1052423538.3144</v>
          </cell>
          <cell r="M64">
            <v>451038659.27759999</v>
          </cell>
          <cell r="N64">
            <v>7366964768.2007999</v>
          </cell>
        </row>
        <row r="65">
          <cell r="B65" t="str">
            <v>PUTUMAYO</v>
          </cell>
          <cell r="C65">
            <v>3406930358</v>
          </cell>
          <cell r="D65">
            <v>15769410905</v>
          </cell>
          <cell r="E65">
            <v>1032518642</v>
          </cell>
          <cell r="F65">
            <v>2026421760</v>
          </cell>
          <cell r="G65">
            <v>734774005</v>
          </cell>
          <cell r="H65">
            <v>977677359</v>
          </cell>
          <cell r="I65">
            <v>0</v>
          </cell>
          <cell r="J65">
            <v>6715246572.1599998</v>
          </cell>
          <cell r="K65">
            <v>7079788528.9343996</v>
          </cell>
          <cell r="L65">
            <v>1208744382.9888</v>
          </cell>
          <cell r="M65">
            <v>518033306.99519998</v>
          </cell>
          <cell r="N65">
            <v>8461210680.9215994</v>
          </cell>
        </row>
        <row r="66">
          <cell r="B66" t="str">
            <v>SAN ANDRES</v>
          </cell>
          <cell r="C66">
            <v>88458800</v>
          </cell>
          <cell r="D66">
            <v>164466235</v>
          </cell>
          <cell r="E66">
            <v>0</v>
          </cell>
          <cell r="F66">
            <v>15237956</v>
          </cell>
          <cell r="G66">
            <v>33086466</v>
          </cell>
          <cell r="H66">
            <v>0</v>
          </cell>
          <cell r="I66">
            <v>0</v>
          </cell>
          <cell r="J66">
            <v>302383834.20000005</v>
          </cell>
          <cell r="K66">
            <v>318798956.62799996</v>
          </cell>
          <cell r="L66">
            <v>54429090.156000003</v>
          </cell>
          <cell r="M66">
            <v>23326752.923999999</v>
          </cell>
          <cell r="N66">
            <v>381003631.09199995</v>
          </cell>
        </row>
        <row r="67">
          <cell r="B67" t="str">
            <v>AMAZONAS</v>
          </cell>
          <cell r="C67">
            <v>157026349</v>
          </cell>
          <cell r="D67">
            <v>553119092</v>
          </cell>
          <cell r="E67">
            <v>0</v>
          </cell>
          <cell r="F67">
            <v>67905757</v>
          </cell>
          <cell r="G67">
            <v>39607231</v>
          </cell>
          <cell r="H67">
            <v>308929172</v>
          </cell>
          <cell r="I67">
            <v>0</v>
          </cell>
          <cell r="J67">
            <v>361978409.52000004</v>
          </cell>
          <cell r="K67">
            <v>381628666.03679997</v>
          </cell>
          <cell r="L67">
            <v>65156113.71360001</v>
          </cell>
          <cell r="M67">
            <v>27924048.7344</v>
          </cell>
          <cell r="N67">
            <v>456092795.99519998</v>
          </cell>
        </row>
        <row r="68">
          <cell r="B68" t="str">
            <v>GUAINIA</v>
          </cell>
        </row>
        <row r="69">
          <cell r="B69" t="str">
            <v>GUAVIARE</v>
          </cell>
          <cell r="C69">
            <v>913187092</v>
          </cell>
          <cell r="D69">
            <v>3358100375</v>
          </cell>
          <cell r="E69">
            <v>0</v>
          </cell>
          <cell r="F69">
            <v>1092017064</v>
          </cell>
          <cell r="G69">
            <v>170402251</v>
          </cell>
          <cell r="H69">
            <v>168107013</v>
          </cell>
          <cell r="I69">
            <v>0</v>
          </cell>
          <cell r="J69">
            <v>1557340248.8000002</v>
          </cell>
          <cell r="K69">
            <v>1641881576.592</v>
          </cell>
          <cell r="L69">
            <v>280321244.78400004</v>
          </cell>
          <cell r="M69">
            <v>120137676.336</v>
          </cell>
          <cell r="N69">
            <v>1962248713.4879999</v>
          </cell>
        </row>
        <row r="70">
          <cell r="B70" t="str">
            <v>VAUPES</v>
          </cell>
          <cell r="C70">
            <v>124222080</v>
          </cell>
          <cell r="D70">
            <v>350828194</v>
          </cell>
          <cell r="E70">
            <v>0</v>
          </cell>
          <cell r="F70">
            <v>271977711</v>
          </cell>
          <cell r="G70">
            <v>119110749</v>
          </cell>
          <cell r="H70">
            <v>221958698</v>
          </cell>
          <cell r="I70">
            <v>0</v>
          </cell>
          <cell r="J70">
            <v>1088576959.96</v>
          </cell>
          <cell r="K70">
            <v>1147671137.7863998</v>
          </cell>
          <cell r="L70">
            <v>195943852.79280004</v>
          </cell>
          <cell r="M70">
            <v>83975936.911200002</v>
          </cell>
          <cell r="N70">
            <v>1371606969.5496001</v>
          </cell>
        </row>
        <row r="71">
          <cell r="B71" t="str">
            <v>VICHADA</v>
          </cell>
          <cell r="C71">
            <v>1035472937</v>
          </cell>
          <cell r="D71">
            <v>3029334143</v>
          </cell>
          <cell r="E71">
            <v>0</v>
          </cell>
          <cell r="F71">
            <v>2026293813</v>
          </cell>
          <cell r="G71">
            <v>175659049</v>
          </cell>
          <cell r="H71">
            <v>1597061494</v>
          </cell>
          <cell r="I71">
            <v>0</v>
          </cell>
          <cell r="J71">
            <v>1605383183.0400002</v>
          </cell>
          <cell r="K71">
            <v>1692532555.8335996</v>
          </cell>
          <cell r="L71">
            <v>288968972.9472</v>
          </cell>
          <cell r="M71">
            <v>123843845.54879998</v>
          </cell>
          <cell r="N71">
            <v>2022782810.6303997</v>
          </cell>
        </row>
        <row r="76">
          <cell r="B76" t="str">
            <v>ANTIOQUIA</v>
          </cell>
          <cell r="C76">
            <v>243273060254</v>
          </cell>
          <cell r="D76">
            <v>0</v>
          </cell>
          <cell r="E76">
            <v>50679915627</v>
          </cell>
          <cell r="F76">
            <v>17258680947</v>
          </cell>
          <cell r="G76">
            <v>0</v>
          </cell>
          <cell r="H76">
            <v>0</v>
          </cell>
          <cell r="I76">
            <v>0</v>
          </cell>
        </row>
        <row r="77">
          <cell r="B77" t="str">
            <v>ATLANTICO</v>
          </cell>
          <cell r="C77">
            <v>62631807780</v>
          </cell>
          <cell r="D77">
            <v>0</v>
          </cell>
          <cell r="E77">
            <v>15184804151</v>
          </cell>
          <cell r="F77">
            <v>6366460414</v>
          </cell>
          <cell r="G77">
            <v>0</v>
          </cell>
          <cell r="H77">
            <v>0</v>
          </cell>
          <cell r="I77">
            <v>0</v>
          </cell>
        </row>
        <row r="79">
          <cell r="B79" t="str">
            <v>BOLIVAR</v>
          </cell>
          <cell r="C79">
            <v>95405173931</v>
          </cell>
          <cell r="D79">
            <v>0</v>
          </cell>
          <cell r="E79">
            <v>23588622914</v>
          </cell>
          <cell r="F79">
            <v>7208842505</v>
          </cell>
          <cell r="G79">
            <v>0</v>
          </cell>
          <cell r="H79">
            <v>0</v>
          </cell>
          <cell r="I79">
            <v>0</v>
          </cell>
        </row>
        <row r="80">
          <cell r="B80" t="str">
            <v>BOYACA</v>
          </cell>
          <cell r="C80">
            <v>185153177092</v>
          </cell>
          <cell r="D80">
            <v>0</v>
          </cell>
          <cell r="E80">
            <v>33814551824</v>
          </cell>
          <cell r="F80">
            <v>3688243595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CALDAS</v>
          </cell>
          <cell r="C81">
            <v>71745065786</v>
          </cell>
          <cell r="D81">
            <v>0</v>
          </cell>
          <cell r="E81">
            <v>17763042705</v>
          </cell>
          <cell r="F81">
            <v>2588742072</v>
          </cell>
          <cell r="G81">
            <v>0</v>
          </cell>
          <cell r="H81">
            <v>0</v>
          </cell>
          <cell r="I81">
            <v>0</v>
          </cell>
        </row>
        <row r="82">
          <cell r="B82" t="str">
            <v>CAQUETA</v>
          </cell>
          <cell r="C82">
            <v>29820919546</v>
          </cell>
          <cell r="D82">
            <v>0</v>
          </cell>
          <cell r="E82">
            <v>24575236218</v>
          </cell>
          <cell r="F82">
            <v>3016980435</v>
          </cell>
          <cell r="G82">
            <v>0</v>
          </cell>
          <cell r="H82">
            <v>0</v>
          </cell>
          <cell r="I82">
            <v>0</v>
          </cell>
        </row>
        <row r="83">
          <cell r="B83" t="str">
            <v>CAUCA</v>
          </cell>
          <cell r="C83">
            <v>113696618184</v>
          </cell>
          <cell r="D83">
            <v>0</v>
          </cell>
          <cell r="E83">
            <v>40510093201</v>
          </cell>
          <cell r="F83">
            <v>4124346913</v>
          </cell>
          <cell r="G83">
            <v>0</v>
          </cell>
          <cell r="H83">
            <v>0</v>
          </cell>
          <cell r="I83">
            <v>0</v>
          </cell>
        </row>
        <row r="84">
          <cell r="B84" t="str">
            <v>CESAR</v>
          </cell>
          <cell r="C84">
            <v>62461592594</v>
          </cell>
          <cell r="D84">
            <v>0</v>
          </cell>
          <cell r="E84">
            <v>13994525029</v>
          </cell>
          <cell r="F84">
            <v>3683632115</v>
          </cell>
          <cell r="G84">
            <v>0</v>
          </cell>
          <cell r="H84">
            <v>0</v>
          </cell>
          <cell r="I84">
            <v>0</v>
          </cell>
        </row>
        <row r="85">
          <cell r="B85" t="str">
            <v>CORDOBA</v>
          </cell>
          <cell r="C85">
            <v>99926898938</v>
          </cell>
          <cell r="D85">
            <v>0</v>
          </cell>
          <cell r="E85">
            <v>24724120598</v>
          </cell>
          <cell r="F85">
            <v>4859473123</v>
          </cell>
          <cell r="G85">
            <v>0</v>
          </cell>
          <cell r="H85">
            <v>0</v>
          </cell>
          <cell r="I85">
            <v>0</v>
          </cell>
        </row>
        <row r="86">
          <cell r="B86" t="str">
            <v>CUNDINAMARCA</v>
          </cell>
          <cell r="C86">
            <v>224072478543</v>
          </cell>
          <cell r="D86">
            <v>0</v>
          </cell>
          <cell r="E86">
            <v>50946480954</v>
          </cell>
          <cell r="F86">
            <v>6207833561</v>
          </cell>
          <cell r="G86">
            <v>0</v>
          </cell>
          <cell r="H86">
            <v>0</v>
          </cell>
          <cell r="I86">
            <v>0</v>
          </cell>
        </row>
        <row r="87">
          <cell r="B87" t="str">
            <v>CHOCO</v>
          </cell>
          <cell r="C87">
            <v>79587045105</v>
          </cell>
          <cell r="D87">
            <v>0</v>
          </cell>
          <cell r="E87">
            <v>24586044155</v>
          </cell>
          <cell r="F87">
            <v>2366765740</v>
          </cell>
          <cell r="G87">
            <v>0</v>
          </cell>
          <cell r="H87">
            <v>0</v>
          </cell>
          <cell r="I87">
            <v>0</v>
          </cell>
        </row>
        <row r="88">
          <cell r="B88" t="str">
            <v>HUILA</v>
          </cell>
          <cell r="C88">
            <v>73850537209</v>
          </cell>
          <cell r="D88">
            <v>0</v>
          </cell>
          <cell r="E88">
            <v>12492600012</v>
          </cell>
          <cell r="F88">
            <v>3212329746</v>
          </cell>
          <cell r="G88">
            <v>0</v>
          </cell>
          <cell r="H88">
            <v>0</v>
          </cell>
          <cell r="I88">
            <v>0</v>
          </cell>
        </row>
        <row r="89">
          <cell r="B89" t="str">
            <v>GUAJIRA</v>
          </cell>
          <cell r="C89">
            <v>49389838419</v>
          </cell>
          <cell r="D89">
            <v>0</v>
          </cell>
          <cell r="E89">
            <v>17822172535</v>
          </cell>
          <cell r="F89">
            <v>1945765506</v>
          </cell>
          <cell r="G89">
            <v>0</v>
          </cell>
          <cell r="H89">
            <v>0</v>
          </cell>
          <cell r="I89">
            <v>0</v>
          </cell>
        </row>
        <row r="90">
          <cell r="B90" t="str">
            <v>MAGDALENA</v>
          </cell>
          <cell r="C90">
            <v>70459820100</v>
          </cell>
          <cell r="D90">
            <v>0</v>
          </cell>
          <cell r="E90">
            <v>28544323727</v>
          </cell>
          <cell r="F90">
            <v>4361475790</v>
          </cell>
          <cell r="G90">
            <v>0</v>
          </cell>
          <cell r="H90">
            <v>0</v>
          </cell>
          <cell r="I90">
            <v>0</v>
          </cell>
        </row>
        <row r="91">
          <cell r="B91" t="str">
            <v>META</v>
          </cell>
          <cell r="C91">
            <v>43659167737</v>
          </cell>
          <cell r="D91">
            <v>0</v>
          </cell>
          <cell r="E91">
            <v>27443592519</v>
          </cell>
          <cell r="F91">
            <v>3668411394</v>
          </cell>
          <cell r="G91">
            <v>0</v>
          </cell>
          <cell r="H91">
            <v>0</v>
          </cell>
          <cell r="I91">
            <v>0</v>
          </cell>
        </row>
        <row r="92">
          <cell r="B92" t="str">
            <v>NARIÑO</v>
          </cell>
          <cell r="C92">
            <v>125340273117</v>
          </cell>
          <cell r="D92">
            <v>0</v>
          </cell>
          <cell r="E92">
            <v>29638795425</v>
          </cell>
          <cell r="F92">
            <v>4952758661</v>
          </cell>
          <cell r="G92">
            <v>0</v>
          </cell>
          <cell r="H92">
            <v>0</v>
          </cell>
          <cell r="I92">
            <v>0</v>
          </cell>
        </row>
        <row r="93">
          <cell r="B93" t="str">
            <v>NORTE DE SANTANDER</v>
          </cell>
          <cell r="C93">
            <v>109114556317</v>
          </cell>
          <cell r="D93">
            <v>0</v>
          </cell>
          <cell r="E93">
            <v>33247043053</v>
          </cell>
          <cell r="F93">
            <v>4501575011</v>
          </cell>
          <cell r="G93">
            <v>0</v>
          </cell>
          <cell r="H93">
            <v>0</v>
          </cell>
          <cell r="I93">
            <v>0</v>
          </cell>
        </row>
        <row r="94">
          <cell r="B94" t="str">
            <v>QUINDIO</v>
          </cell>
          <cell r="C94">
            <v>33542760471</v>
          </cell>
          <cell r="D94">
            <v>0</v>
          </cell>
          <cell r="E94">
            <v>8567627990</v>
          </cell>
          <cell r="F94">
            <v>1639799485</v>
          </cell>
          <cell r="G94">
            <v>0</v>
          </cell>
          <cell r="H94">
            <v>0</v>
          </cell>
          <cell r="I94">
            <v>0</v>
          </cell>
        </row>
        <row r="95">
          <cell r="B95" t="str">
            <v>RISARALDA</v>
          </cell>
          <cell r="C95">
            <v>34219349321</v>
          </cell>
          <cell r="D95">
            <v>0</v>
          </cell>
          <cell r="E95">
            <v>11819467798</v>
          </cell>
          <cell r="F95">
            <v>3040629518</v>
          </cell>
          <cell r="G95">
            <v>0</v>
          </cell>
          <cell r="H95">
            <v>0</v>
          </cell>
          <cell r="I95">
            <v>0</v>
          </cell>
        </row>
        <row r="96">
          <cell r="B96" t="str">
            <v>SANTANDER</v>
          </cell>
          <cell r="C96">
            <v>139760709524</v>
          </cell>
          <cell r="D96">
            <v>0</v>
          </cell>
          <cell r="E96">
            <v>34076376496</v>
          </cell>
          <cell r="F96">
            <v>6022027800</v>
          </cell>
          <cell r="G96">
            <v>0</v>
          </cell>
          <cell r="H96">
            <v>0</v>
          </cell>
          <cell r="I96">
            <v>0</v>
          </cell>
        </row>
        <row r="97">
          <cell r="B97" t="str">
            <v>SUCRE</v>
          </cell>
          <cell r="C97">
            <v>72534021352</v>
          </cell>
          <cell r="D97">
            <v>0</v>
          </cell>
          <cell r="E97">
            <v>15853630056</v>
          </cell>
          <cell r="F97">
            <v>2647586707</v>
          </cell>
          <cell r="G97">
            <v>0</v>
          </cell>
          <cell r="H97">
            <v>0</v>
          </cell>
          <cell r="I97">
            <v>0</v>
          </cell>
        </row>
        <row r="98">
          <cell r="B98" t="str">
            <v xml:space="preserve">TOLIMA </v>
          </cell>
          <cell r="C98">
            <v>122935303434</v>
          </cell>
          <cell r="D98">
            <v>0</v>
          </cell>
          <cell r="E98">
            <v>18832321314</v>
          </cell>
          <cell r="F98">
            <v>4286256262</v>
          </cell>
          <cell r="G98">
            <v>0</v>
          </cell>
          <cell r="H98">
            <v>0</v>
          </cell>
          <cell r="I98">
            <v>0</v>
          </cell>
        </row>
        <row r="99">
          <cell r="B99" t="str">
            <v>VALLE DEL CAUCA</v>
          </cell>
          <cell r="C99">
            <v>159139211491</v>
          </cell>
          <cell r="D99">
            <v>0</v>
          </cell>
          <cell r="E99">
            <v>62416178138</v>
          </cell>
          <cell r="F99">
            <v>13608808772</v>
          </cell>
          <cell r="G99">
            <v>0</v>
          </cell>
          <cell r="H99">
            <v>0</v>
          </cell>
          <cell r="I99">
            <v>0</v>
          </cell>
        </row>
        <row r="100">
          <cell r="B100" t="str">
            <v>ARAUCA</v>
          </cell>
          <cell r="C100">
            <v>43160023818</v>
          </cell>
          <cell r="D100">
            <v>0</v>
          </cell>
          <cell r="E100">
            <v>14102218367</v>
          </cell>
          <cell r="F100">
            <v>1241805735</v>
          </cell>
          <cell r="G100">
            <v>0</v>
          </cell>
          <cell r="H100">
            <v>0</v>
          </cell>
          <cell r="I100">
            <v>0</v>
          </cell>
        </row>
        <row r="101">
          <cell r="B101" t="str">
            <v>CASANARE</v>
          </cell>
          <cell r="C101">
            <v>45560909427</v>
          </cell>
          <cell r="D101">
            <v>0</v>
          </cell>
          <cell r="E101">
            <v>14016766687</v>
          </cell>
          <cell r="F101">
            <v>1679645090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PUTUMAYO</v>
          </cell>
          <cell r="C102">
            <v>45438783867</v>
          </cell>
          <cell r="D102">
            <v>0</v>
          </cell>
          <cell r="E102">
            <v>16792561462</v>
          </cell>
          <cell r="F102">
            <v>1807415787</v>
          </cell>
          <cell r="G102">
            <v>0</v>
          </cell>
          <cell r="H102">
            <v>0</v>
          </cell>
          <cell r="I102">
            <v>0</v>
          </cell>
        </row>
        <row r="103">
          <cell r="B103" t="str">
            <v>SAN ANDRES</v>
          </cell>
          <cell r="C103">
            <v>10150949503</v>
          </cell>
          <cell r="D103">
            <v>1933414086</v>
          </cell>
          <cell r="E103">
            <v>4143249896</v>
          </cell>
          <cell r="F103">
            <v>430615124</v>
          </cell>
          <cell r="G103">
            <v>63017033</v>
          </cell>
          <cell r="H103">
            <v>0</v>
          </cell>
          <cell r="I103">
            <v>0</v>
          </cell>
        </row>
        <row r="104">
          <cell r="B104" t="str">
            <v>AMAZONAS</v>
          </cell>
          <cell r="C104">
            <v>13413941973</v>
          </cell>
          <cell r="D104">
            <v>1245329865</v>
          </cell>
          <cell r="E104">
            <v>8909489863</v>
          </cell>
          <cell r="F104">
            <v>3284003878</v>
          </cell>
          <cell r="G104">
            <v>0</v>
          </cell>
          <cell r="H104">
            <v>1228715967</v>
          </cell>
          <cell r="I104">
            <v>0</v>
          </cell>
        </row>
        <row r="105">
          <cell r="B105" t="str">
            <v>GUAINIA</v>
          </cell>
          <cell r="C105">
            <v>11220135856</v>
          </cell>
          <cell r="D105">
            <v>682637961</v>
          </cell>
          <cell r="E105">
            <v>4595061410</v>
          </cell>
          <cell r="F105">
            <v>2237367136</v>
          </cell>
          <cell r="G105">
            <v>0</v>
          </cell>
          <cell r="H105">
            <v>670902254</v>
          </cell>
          <cell r="I105">
            <v>0</v>
          </cell>
        </row>
        <row r="106">
          <cell r="B106" t="str">
            <v>GUAVIARE</v>
          </cell>
          <cell r="C106">
            <v>14417175626</v>
          </cell>
          <cell r="D106">
            <v>0</v>
          </cell>
          <cell r="E106">
            <v>16064886134</v>
          </cell>
          <cell r="F106">
            <v>1401677206</v>
          </cell>
          <cell r="G106">
            <v>0</v>
          </cell>
          <cell r="H106">
            <v>0</v>
          </cell>
          <cell r="I106">
            <v>0</v>
          </cell>
        </row>
        <row r="107">
          <cell r="B107" t="str">
            <v>VAUPES</v>
          </cell>
          <cell r="C107">
            <v>10953467457</v>
          </cell>
          <cell r="D107">
            <v>309123758</v>
          </cell>
          <cell r="E107">
            <v>1874889910</v>
          </cell>
          <cell r="F107">
            <v>1451924070</v>
          </cell>
          <cell r="G107">
            <v>0</v>
          </cell>
          <cell r="H107">
            <v>154823597</v>
          </cell>
          <cell r="I107">
            <v>0</v>
          </cell>
        </row>
        <row r="108">
          <cell r="B108" t="str">
            <v>VICHADA</v>
          </cell>
          <cell r="C108">
            <v>13990831917</v>
          </cell>
          <cell r="D108">
            <v>0</v>
          </cell>
          <cell r="E108">
            <v>13242921795</v>
          </cell>
          <cell r="F108">
            <v>1926391225</v>
          </cell>
          <cell r="G108">
            <v>0</v>
          </cell>
          <cell r="H108">
            <v>0</v>
          </cell>
          <cell r="I108">
            <v>0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V984"/>
  <sheetViews>
    <sheetView tabSelected="1" zoomScale="90" zoomScaleNormal="90" workbookViewId="0">
      <pane ySplit="4" topLeftCell="A5" activePane="bottomLeft" state="frozen"/>
      <selection pane="bottomLeft" activeCell="B6" sqref="B6"/>
    </sheetView>
  </sheetViews>
  <sheetFormatPr baseColWidth="10" defaultColWidth="14.42578125" defaultRowHeight="15" customHeight="1" x14ac:dyDescent="0.2"/>
  <cols>
    <col min="1" max="1" width="8.28515625" customWidth="1"/>
    <col min="2" max="2" width="49.5703125" customWidth="1"/>
    <col min="3" max="3" width="12.28515625" customWidth="1"/>
    <col min="4" max="4" width="18.28515625" customWidth="1"/>
    <col min="5" max="5" width="19.85546875" bestFit="1" customWidth="1"/>
    <col min="6" max="6" width="21" customWidth="1"/>
    <col min="7" max="7" width="19.85546875" bestFit="1" customWidth="1"/>
    <col min="8" max="8" width="20.140625" customWidth="1"/>
    <col min="9" max="9" width="21" customWidth="1"/>
    <col min="10" max="10" width="20.5703125" customWidth="1"/>
    <col min="11" max="11" width="46.5703125" bestFit="1" customWidth="1"/>
    <col min="12" max="20" width="12.5703125" customWidth="1"/>
  </cols>
  <sheetData>
    <row r="1" spans="1:11" ht="12.75" x14ac:dyDescent="0.2">
      <c r="A1" s="71" t="s">
        <v>30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3.5" hidden="1" customHeight="1" x14ac:dyDescent="0.2">
      <c r="A2" s="73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33" customHeight="1" x14ac:dyDescent="0.2">
      <c r="A3" s="1"/>
      <c r="B3" s="2" t="s">
        <v>32</v>
      </c>
      <c r="C3" s="3" t="s">
        <v>33</v>
      </c>
      <c r="D3" s="4" t="s">
        <v>329</v>
      </c>
      <c r="E3" s="5" t="s">
        <v>34</v>
      </c>
      <c r="F3" s="6" t="s">
        <v>35</v>
      </c>
      <c r="G3" s="5" t="s">
        <v>36</v>
      </c>
      <c r="H3" s="7" t="s">
        <v>37</v>
      </c>
      <c r="I3" s="7" t="s">
        <v>38</v>
      </c>
      <c r="J3" s="7" t="s">
        <v>39</v>
      </c>
      <c r="K3" s="8" t="s">
        <v>0</v>
      </c>
    </row>
    <row r="4" spans="1:11" ht="12.75" x14ac:dyDescent="0.2">
      <c r="A4" s="9"/>
      <c r="B4" s="10" t="s">
        <v>40</v>
      </c>
      <c r="C4" s="11"/>
      <c r="D4" s="12"/>
      <c r="E4" s="13">
        <f t="shared" ref="E4:J4" si="0">E6+E21+E25+E30+E33+E39+E61+E69+E72+E83+E92+E94+E98+E103+E110+E113+E118+E124+E129+E131+E134+E140+E144+E151</f>
        <v>1596627579328.8301</v>
      </c>
      <c r="F4" s="13">
        <f t="shared" si="0"/>
        <v>183091697774</v>
      </c>
      <c r="G4" s="13">
        <f t="shared" si="0"/>
        <v>1363239814942</v>
      </c>
      <c r="H4" s="13">
        <f t="shared" si="0"/>
        <v>185302326200</v>
      </c>
      <c r="I4" s="13">
        <f t="shared" si="0"/>
        <v>166765221939</v>
      </c>
      <c r="J4" s="13">
        <f t="shared" si="0"/>
        <v>12115979195</v>
      </c>
      <c r="K4" s="14"/>
    </row>
    <row r="5" spans="1:11" ht="22.5" customHeight="1" x14ac:dyDescent="0.2">
      <c r="A5" s="15">
        <v>1</v>
      </c>
      <c r="B5" s="16" t="s">
        <v>41</v>
      </c>
      <c r="C5" s="17"/>
      <c r="D5" s="18"/>
      <c r="E5" s="17">
        <f t="shared" ref="E5:J5" si="1">+E6+E21+E25+E30</f>
        <v>49205609990.830002</v>
      </c>
      <c r="F5" s="17">
        <f t="shared" si="1"/>
        <v>48529272177</v>
      </c>
      <c r="G5" s="17">
        <f t="shared" si="1"/>
        <v>0</v>
      </c>
      <c r="H5" s="17">
        <f t="shared" si="1"/>
        <v>0</v>
      </c>
      <c r="I5" s="17">
        <f t="shared" si="1"/>
        <v>498840409</v>
      </c>
      <c r="J5" s="17">
        <f t="shared" si="1"/>
        <v>0</v>
      </c>
      <c r="K5" s="19"/>
    </row>
    <row r="6" spans="1:11" ht="33" customHeight="1" x14ac:dyDescent="0.2">
      <c r="A6" s="20" t="s">
        <v>42</v>
      </c>
      <c r="B6" s="21" t="s">
        <v>43</v>
      </c>
      <c r="C6" s="21"/>
      <c r="D6" s="22"/>
      <c r="E6" s="23">
        <f t="shared" ref="E6:F6" si="2">SUM(E7:E20)</f>
        <v>16185762855</v>
      </c>
      <c r="F6" s="23">
        <f t="shared" si="2"/>
        <v>16185762855</v>
      </c>
      <c r="G6" s="23"/>
      <c r="H6" s="23"/>
      <c r="I6" s="23"/>
      <c r="J6" s="23"/>
      <c r="K6" s="24"/>
    </row>
    <row r="7" spans="1:11" ht="33" customHeight="1" x14ac:dyDescent="0.2">
      <c r="A7" s="25" t="s">
        <v>44</v>
      </c>
      <c r="B7" s="26" t="s">
        <v>45</v>
      </c>
      <c r="C7" s="27">
        <v>1556657</v>
      </c>
      <c r="D7" s="28">
        <v>202500000036996</v>
      </c>
      <c r="E7" s="68">
        <v>750000000</v>
      </c>
      <c r="F7" s="29">
        <f>E7</f>
        <v>750000000</v>
      </c>
      <c r="G7" s="29"/>
      <c r="H7" s="29"/>
      <c r="I7" s="29"/>
      <c r="J7" s="29"/>
      <c r="K7" s="30" t="s">
        <v>15</v>
      </c>
    </row>
    <row r="8" spans="1:11" ht="33" customHeight="1" x14ac:dyDescent="0.2">
      <c r="A8" s="25" t="s">
        <v>46</v>
      </c>
      <c r="B8" s="31" t="s">
        <v>47</v>
      </c>
      <c r="C8" s="27">
        <v>1586016</v>
      </c>
      <c r="D8" s="28">
        <v>202500000037496</v>
      </c>
      <c r="E8" s="68">
        <f t="shared" ref="E8:E9" si="3">F8</f>
        <v>700000000</v>
      </c>
      <c r="F8" s="29">
        <v>700000000</v>
      </c>
      <c r="G8" s="29"/>
      <c r="H8" s="29"/>
      <c r="I8" s="29"/>
      <c r="J8" s="29"/>
      <c r="K8" s="30" t="s">
        <v>15</v>
      </c>
    </row>
    <row r="9" spans="1:11" ht="33" customHeight="1" x14ac:dyDescent="0.2">
      <c r="A9" s="25" t="s">
        <v>48</v>
      </c>
      <c r="B9" s="31" t="s">
        <v>49</v>
      </c>
      <c r="C9" s="27">
        <v>1586017</v>
      </c>
      <c r="D9" s="28">
        <v>202500000037459</v>
      </c>
      <c r="E9" s="68">
        <f t="shared" si="3"/>
        <v>1500000000</v>
      </c>
      <c r="F9" s="29">
        <v>1500000000</v>
      </c>
      <c r="G9" s="29"/>
      <c r="H9" s="29"/>
      <c r="I9" s="29"/>
      <c r="J9" s="29"/>
      <c r="K9" s="30" t="s">
        <v>15</v>
      </c>
    </row>
    <row r="10" spans="1:11" ht="33" customHeight="1" x14ac:dyDescent="0.2">
      <c r="A10" s="25" t="s">
        <v>50</v>
      </c>
      <c r="B10" s="26" t="s">
        <v>51</v>
      </c>
      <c r="C10" s="27">
        <v>1559428</v>
      </c>
      <c r="D10" s="28">
        <v>202500000037500</v>
      </c>
      <c r="E10" s="68">
        <v>1581407000</v>
      </c>
      <c r="F10" s="29">
        <f t="shared" ref="F10:F11" si="4">E10</f>
        <v>1581407000</v>
      </c>
      <c r="G10" s="29"/>
      <c r="H10" s="29"/>
      <c r="I10" s="29"/>
      <c r="J10" s="29"/>
      <c r="K10" s="32" t="s">
        <v>16</v>
      </c>
    </row>
    <row r="11" spans="1:11" ht="33" customHeight="1" x14ac:dyDescent="0.2">
      <c r="A11" s="25" t="s">
        <v>52</v>
      </c>
      <c r="B11" s="26" t="s">
        <v>53</v>
      </c>
      <c r="C11" s="27">
        <v>1569638</v>
      </c>
      <c r="D11" s="28">
        <v>202500000038246</v>
      </c>
      <c r="E11" s="68">
        <v>918593000</v>
      </c>
      <c r="F11" s="29">
        <f t="shared" si="4"/>
        <v>918593000</v>
      </c>
      <c r="G11" s="29"/>
      <c r="H11" s="33"/>
      <c r="I11" s="29"/>
      <c r="J11" s="29"/>
      <c r="K11" s="32" t="s">
        <v>16</v>
      </c>
    </row>
    <row r="12" spans="1:11" ht="33" customHeight="1" x14ac:dyDescent="0.2">
      <c r="A12" s="25" t="s">
        <v>54</v>
      </c>
      <c r="B12" s="26" t="s">
        <v>55</v>
      </c>
      <c r="C12" s="27">
        <v>1572217</v>
      </c>
      <c r="D12" s="28">
        <v>202500000038102</v>
      </c>
      <c r="E12" s="69">
        <f t="shared" ref="E12:E15" si="5">F12</f>
        <v>866749168</v>
      </c>
      <c r="F12" s="29">
        <v>866749168</v>
      </c>
      <c r="G12" s="29"/>
      <c r="H12" s="29"/>
      <c r="I12" s="29"/>
      <c r="J12" s="29"/>
      <c r="K12" s="32" t="s">
        <v>17</v>
      </c>
    </row>
    <row r="13" spans="1:11" ht="33" customHeight="1" x14ac:dyDescent="0.2">
      <c r="A13" s="25" t="s">
        <v>56</v>
      </c>
      <c r="B13" s="26" t="s">
        <v>57</v>
      </c>
      <c r="C13" s="27">
        <v>1572089</v>
      </c>
      <c r="D13" s="28">
        <v>202500000037866</v>
      </c>
      <c r="E13" s="69">
        <f t="shared" si="5"/>
        <v>677754364</v>
      </c>
      <c r="F13" s="29">
        <v>677754364</v>
      </c>
      <c r="G13" s="34"/>
      <c r="H13" s="34"/>
      <c r="I13" s="34"/>
      <c r="J13" s="34"/>
      <c r="K13" s="32" t="s">
        <v>17</v>
      </c>
    </row>
    <row r="14" spans="1:11" ht="33" customHeight="1" x14ac:dyDescent="0.2">
      <c r="A14" s="25" t="s">
        <v>58</v>
      </c>
      <c r="B14" s="26" t="s">
        <v>59</v>
      </c>
      <c r="C14" s="27">
        <v>1570978</v>
      </c>
      <c r="D14" s="28">
        <v>202500000037982</v>
      </c>
      <c r="E14" s="69">
        <f t="shared" si="5"/>
        <v>2269754364</v>
      </c>
      <c r="F14" s="29">
        <v>2269754364</v>
      </c>
      <c r="G14" s="34"/>
      <c r="H14" s="34"/>
      <c r="I14" s="34"/>
      <c r="J14" s="34"/>
      <c r="K14" s="32" t="s">
        <v>17</v>
      </c>
    </row>
    <row r="15" spans="1:11" ht="33" customHeight="1" x14ac:dyDescent="0.2">
      <c r="A15" s="25" t="s">
        <v>60</v>
      </c>
      <c r="B15" s="26" t="s">
        <v>61</v>
      </c>
      <c r="C15" s="27">
        <v>1569864</v>
      </c>
      <c r="D15" s="28">
        <v>202500000038274</v>
      </c>
      <c r="E15" s="69">
        <f t="shared" si="5"/>
        <v>435742104</v>
      </c>
      <c r="F15" s="29">
        <f>405742104+30000000</f>
        <v>435742104</v>
      </c>
      <c r="G15" s="34"/>
      <c r="H15" s="34"/>
      <c r="I15" s="34"/>
      <c r="J15" s="34"/>
      <c r="K15" s="32" t="s">
        <v>17</v>
      </c>
    </row>
    <row r="16" spans="1:11" ht="33" customHeight="1" x14ac:dyDescent="0.2">
      <c r="A16" s="25" t="s">
        <v>62</v>
      </c>
      <c r="B16" s="35" t="s">
        <v>63</v>
      </c>
      <c r="C16" s="27">
        <v>1583793</v>
      </c>
      <c r="D16" s="36">
        <v>202500000038171</v>
      </c>
      <c r="E16" s="70">
        <v>1595762855</v>
      </c>
      <c r="F16" s="34">
        <v>1595762855</v>
      </c>
      <c r="G16" s="37"/>
      <c r="H16" s="37"/>
      <c r="I16" s="37"/>
      <c r="J16" s="37"/>
      <c r="K16" s="32" t="s">
        <v>331</v>
      </c>
    </row>
    <row r="17" spans="1:11" ht="33" customHeight="1" x14ac:dyDescent="0.2">
      <c r="A17" s="25" t="s">
        <v>64</v>
      </c>
      <c r="B17" s="35" t="s">
        <v>65</v>
      </c>
      <c r="C17" s="27">
        <v>1578596</v>
      </c>
      <c r="D17" s="36">
        <v>202500000038168</v>
      </c>
      <c r="E17" s="70">
        <v>278528294</v>
      </c>
      <c r="F17" s="34">
        <v>278528294</v>
      </c>
      <c r="G17" s="37"/>
      <c r="H17" s="37"/>
      <c r="I17" s="37"/>
      <c r="J17" s="37"/>
      <c r="K17" s="32" t="s">
        <v>331</v>
      </c>
    </row>
    <row r="18" spans="1:11" ht="33" customHeight="1" x14ac:dyDescent="0.2">
      <c r="A18" s="25" t="s">
        <v>66</v>
      </c>
      <c r="B18" s="35" t="s">
        <v>67</v>
      </c>
      <c r="C18" s="27">
        <v>1578519</v>
      </c>
      <c r="D18" s="36">
        <v>202500000038165</v>
      </c>
      <c r="E18" s="38">
        <v>1352730298</v>
      </c>
      <c r="F18" s="34">
        <v>1352730298</v>
      </c>
      <c r="G18" s="37"/>
      <c r="H18" s="37"/>
      <c r="I18" s="37"/>
      <c r="J18" s="37"/>
      <c r="K18" s="32" t="s">
        <v>331</v>
      </c>
    </row>
    <row r="19" spans="1:11" ht="33" customHeight="1" x14ac:dyDescent="0.2">
      <c r="A19" s="25" t="s">
        <v>68</v>
      </c>
      <c r="B19" s="35" t="s">
        <v>69</v>
      </c>
      <c r="C19" s="27">
        <v>1575857</v>
      </c>
      <c r="D19" s="36">
        <v>202500000038155</v>
      </c>
      <c r="E19" s="38">
        <v>2722540784</v>
      </c>
      <c r="F19" s="34">
        <v>2722540784</v>
      </c>
      <c r="G19" s="37"/>
      <c r="H19" s="37"/>
      <c r="I19" s="37"/>
      <c r="J19" s="37"/>
      <c r="K19" s="32" t="s">
        <v>331</v>
      </c>
    </row>
    <row r="20" spans="1:11" ht="33" customHeight="1" x14ac:dyDescent="0.2">
      <c r="A20" s="25" t="s">
        <v>70</v>
      </c>
      <c r="B20" s="35" t="s">
        <v>71</v>
      </c>
      <c r="C20" s="27">
        <v>1579755</v>
      </c>
      <c r="D20" s="36">
        <v>202500000038174</v>
      </c>
      <c r="E20" s="38">
        <v>536200624</v>
      </c>
      <c r="F20" s="34">
        <v>536200624</v>
      </c>
      <c r="G20" s="37"/>
      <c r="H20" s="37"/>
      <c r="I20" s="37"/>
      <c r="J20" s="37"/>
      <c r="K20" s="32" t="s">
        <v>331</v>
      </c>
    </row>
    <row r="21" spans="1:11" ht="21" customHeight="1" x14ac:dyDescent="0.2">
      <c r="A21" s="20" t="s">
        <v>72</v>
      </c>
      <c r="B21" s="21" t="s">
        <v>73</v>
      </c>
      <c r="C21" s="21"/>
      <c r="D21" s="39"/>
      <c r="E21" s="23">
        <f t="shared" ref="E21:F21" si="6">SUM(E22:E24)</f>
        <v>7606840899.8299999</v>
      </c>
      <c r="F21" s="23">
        <f t="shared" si="6"/>
        <v>6930503086</v>
      </c>
      <c r="G21" s="23"/>
      <c r="H21" s="23"/>
      <c r="I21" s="23">
        <f>SUM(I22:I24)</f>
        <v>498840409</v>
      </c>
      <c r="J21" s="23"/>
      <c r="K21" s="40"/>
    </row>
    <row r="22" spans="1:11" ht="33" customHeight="1" x14ac:dyDescent="0.2">
      <c r="A22" s="25" t="s">
        <v>74</v>
      </c>
      <c r="B22" s="26" t="s">
        <v>75</v>
      </c>
      <c r="C22" s="27">
        <v>1559455</v>
      </c>
      <c r="D22" s="28">
        <v>202500000038093</v>
      </c>
      <c r="E22" s="41">
        <v>4823337399.8699999</v>
      </c>
      <c r="F22" s="29">
        <v>4646163648.04</v>
      </c>
      <c r="G22" s="29"/>
      <c r="H22" s="29"/>
      <c r="I22" s="29"/>
      <c r="J22" s="29"/>
      <c r="K22" s="42" t="s">
        <v>2</v>
      </c>
    </row>
    <row r="23" spans="1:11" ht="33" customHeight="1" x14ac:dyDescent="0.2">
      <c r="A23" s="25" t="s">
        <v>76</v>
      </c>
      <c r="B23" s="26" t="s">
        <v>77</v>
      </c>
      <c r="C23" s="27">
        <v>1559257</v>
      </c>
      <c r="D23" s="28">
        <v>202500000037402</v>
      </c>
      <c r="E23" s="43">
        <v>1223863090.96</v>
      </c>
      <c r="F23" s="29">
        <v>1186066669.96</v>
      </c>
      <c r="G23" s="29"/>
      <c r="H23" s="29"/>
      <c r="I23" s="29"/>
      <c r="J23" s="29"/>
      <c r="K23" s="42" t="s">
        <v>2</v>
      </c>
    </row>
    <row r="24" spans="1:11" ht="33" customHeight="1" x14ac:dyDescent="0.2">
      <c r="A24" s="25" t="s">
        <v>78</v>
      </c>
      <c r="B24" s="26" t="s">
        <v>79</v>
      </c>
      <c r="C24" s="27">
        <v>1559207</v>
      </c>
      <c r="D24" s="28">
        <v>202500000038092</v>
      </c>
      <c r="E24" s="43">
        <v>1559640409</v>
      </c>
      <c r="F24" s="29">
        <v>1098272768</v>
      </c>
      <c r="G24" s="29"/>
      <c r="H24" s="29"/>
      <c r="I24" s="29">
        <v>498840409</v>
      </c>
      <c r="J24" s="29"/>
      <c r="K24" s="42" t="s">
        <v>2</v>
      </c>
    </row>
    <row r="25" spans="1:11" ht="33" customHeight="1" x14ac:dyDescent="0.2">
      <c r="A25" s="20" t="s">
        <v>80</v>
      </c>
      <c r="B25" s="21" t="s">
        <v>81</v>
      </c>
      <c r="C25" s="21"/>
      <c r="D25" s="39"/>
      <c r="E25" s="23">
        <f t="shared" ref="E25:F25" si="7">SUM(E26:E29)</f>
        <v>22681253356</v>
      </c>
      <c r="F25" s="23">
        <f t="shared" si="7"/>
        <v>22681253356</v>
      </c>
      <c r="G25" s="23"/>
      <c r="H25" s="23"/>
      <c r="I25" s="23"/>
      <c r="J25" s="23"/>
      <c r="K25" s="40"/>
    </row>
    <row r="26" spans="1:11" ht="33" customHeight="1" x14ac:dyDescent="0.2">
      <c r="A26" s="25" t="s">
        <v>82</v>
      </c>
      <c r="B26" s="26" t="s">
        <v>83</v>
      </c>
      <c r="C26" s="27">
        <v>1559931</v>
      </c>
      <c r="D26" s="28">
        <v>202500000038170</v>
      </c>
      <c r="E26" s="29">
        <v>4782509050</v>
      </c>
      <c r="F26" s="29">
        <f t="shared" ref="F26:F29" si="8">E26</f>
        <v>4782509050</v>
      </c>
      <c r="G26" s="29"/>
      <c r="H26" s="29"/>
      <c r="I26" s="29"/>
      <c r="J26" s="29"/>
      <c r="K26" s="44" t="s">
        <v>26</v>
      </c>
    </row>
    <row r="27" spans="1:11" ht="33" customHeight="1" x14ac:dyDescent="0.2">
      <c r="A27" s="25" t="s">
        <v>84</v>
      </c>
      <c r="B27" s="26" t="s">
        <v>85</v>
      </c>
      <c r="C27" s="27">
        <v>1559827</v>
      </c>
      <c r="D27" s="28">
        <v>202500000037079</v>
      </c>
      <c r="E27" s="29">
        <v>1967066373</v>
      </c>
      <c r="F27" s="29">
        <f t="shared" si="8"/>
        <v>1967066373</v>
      </c>
      <c r="G27" s="29"/>
      <c r="H27" s="29"/>
      <c r="I27" s="29"/>
      <c r="J27" s="29"/>
      <c r="K27" s="44" t="s">
        <v>26</v>
      </c>
    </row>
    <row r="28" spans="1:11" ht="33" customHeight="1" x14ac:dyDescent="0.2">
      <c r="A28" s="25" t="s">
        <v>86</v>
      </c>
      <c r="B28" s="26" t="s">
        <v>87</v>
      </c>
      <c r="C28" s="27">
        <v>1556830</v>
      </c>
      <c r="D28" s="28">
        <v>202500000038267</v>
      </c>
      <c r="E28" s="29">
        <v>7733470590</v>
      </c>
      <c r="F28" s="29">
        <f t="shared" si="8"/>
        <v>7733470590</v>
      </c>
      <c r="G28" s="29"/>
      <c r="H28" s="29"/>
      <c r="I28" s="29"/>
      <c r="J28" s="29"/>
      <c r="K28" s="44" t="s">
        <v>26</v>
      </c>
    </row>
    <row r="29" spans="1:11" ht="33" customHeight="1" x14ac:dyDescent="0.2">
      <c r="A29" s="25" t="s">
        <v>88</v>
      </c>
      <c r="B29" s="26" t="s">
        <v>89</v>
      </c>
      <c r="C29" s="27">
        <v>1556704</v>
      </c>
      <c r="D29" s="28">
        <v>202500000037110</v>
      </c>
      <c r="E29" s="29">
        <v>8198207343</v>
      </c>
      <c r="F29" s="29">
        <f t="shared" si="8"/>
        <v>8198207343</v>
      </c>
      <c r="G29" s="29"/>
      <c r="H29" s="29"/>
      <c r="I29" s="29"/>
      <c r="J29" s="29"/>
      <c r="K29" s="44" t="s">
        <v>26</v>
      </c>
    </row>
    <row r="30" spans="1:11" ht="33" customHeight="1" x14ac:dyDescent="0.2">
      <c r="A30" s="20" t="s">
        <v>90</v>
      </c>
      <c r="B30" s="21" t="s">
        <v>91</v>
      </c>
      <c r="C30" s="62"/>
      <c r="D30" s="63"/>
      <c r="E30" s="23">
        <f>SUM(E31)</f>
        <v>2731752880</v>
      </c>
      <c r="F30" s="23">
        <f>F31</f>
        <v>2731752880</v>
      </c>
      <c r="G30" s="23"/>
      <c r="H30" s="23"/>
      <c r="I30" s="23"/>
      <c r="J30" s="23"/>
      <c r="K30" s="40"/>
    </row>
    <row r="31" spans="1:11" ht="33" customHeight="1" x14ac:dyDescent="0.2">
      <c r="A31" s="25" t="s">
        <v>92</v>
      </c>
      <c r="B31" s="26" t="s">
        <v>93</v>
      </c>
      <c r="C31" s="27">
        <v>1557957</v>
      </c>
      <c r="D31" s="28">
        <v>202500000037029</v>
      </c>
      <c r="E31" s="34">
        <v>2731752880</v>
      </c>
      <c r="F31" s="29">
        <f>E31</f>
        <v>2731752880</v>
      </c>
      <c r="G31" s="29"/>
      <c r="H31" s="29"/>
      <c r="I31" s="29"/>
      <c r="J31" s="29"/>
      <c r="K31" s="42" t="s">
        <v>19</v>
      </c>
    </row>
    <row r="32" spans="1:11" ht="33" customHeight="1" x14ac:dyDescent="0.2">
      <c r="A32" s="15">
        <v>2</v>
      </c>
      <c r="B32" s="65" t="s">
        <v>94</v>
      </c>
      <c r="C32" s="66"/>
      <c r="D32" s="67"/>
      <c r="E32" s="17">
        <f t="shared" ref="E32:J32" si="9">+E33+E39+E61+E69+E72</f>
        <v>1454152427073</v>
      </c>
      <c r="F32" s="17">
        <f t="shared" si="9"/>
        <v>46992883332</v>
      </c>
      <c r="G32" s="17">
        <f t="shared" si="9"/>
        <v>1363239814942</v>
      </c>
      <c r="H32" s="17">
        <f t="shared" si="9"/>
        <v>185302326200</v>
      </c>
      <c r="I32" s="17">
        <f t="shared" si="9"/>
        <v>134736720081</v>
      </c>
      <c r="J32" s="17">
        <f t="shared" si="9"/>
        <v>11315979195</v>
      </c>
      <c r="K32" s="19"/>
    </row>
    <row r="33" spans="1:22" ht="33" customHeight="1" x14ac:dyDescent="0.2">
      <c r="A33" s="20" t="s">
        <v>95</v>
      </c>
      <c r="B33" s="64" t="s">
        <v>96</v>
      </c>
      <c r="C33" s="62"/>
      <c r="D33" s="63"/>
      <c r="E33" s="23">
        <f>E34+E35+E36+E37+E38</f>
        <v>1393026939712</v>
      </c>
      <c r="F33" s="23">
        <f t="shared" ref="F33:G33" si="10">SUM(F34:F38)</f>
        <v>30562883332</v>
      </c>
      <c r="G33" s="23">
        <f t="shared" si="10"/>
        <v>1322996504380</v>
      </c>
      <c r="H33" s="23"/>
      <c r="I33" s="23">
        <f>SUM(I34:I38)</f>
        <v>39467552000</v>
      </c>
      <c r="J33" s="23"/>
      <c r="K33" s="40"/>
    </row>
    <row r="34" spans="1:22" ht="33" customHeight="1" x14ac:dyDescent="0.2">
      <c r="A34" s="25" t="s">
        <v>97</v>
      </c>
      <c r="B34" s="26" t="s">
        <v>98</v>
      </c>
      <c r="C34" s="27">
        <v>1559368</v>
      </c>
      <c r="D34" s="28">
        <v>202500000038637</v>
      </c>
      <c r="E34" s="29">
        <v>11230670395</v>
      </c>
      <c r="F34" s="29">
        <v>11230670395</v>
      </c>
      <c r="G34" s="29"/>
      <c r="H34" s="29"/>
      <c r="I34" s="29"/>
      <c r="J34" s="29"/>
      <c r="K34" s="46" t="s">
        <v>13</v>
      </c>
    </row>
    <row r="35" spans="1:22" ht="33" customHeight="1" x14ac:dyDescent="0.2">
      <c r="A35" s="25" t="s">
        <v>99</v>
      </c>
      <c r="B35" s="26" t="s">
        <v>100</v>
      </c>
      <c r="C35" s="27">
        <v>1559258</v>
      </c>
      <c r="D35" s="28">
        <v>202500000038564</v>
      </c>
      <c r="E35" s="29">
        <v>10549703887</v>
      </c>
      <c r="F35" s="29">
        <f>E35</f>
        <v>10549703887</v>
      </c>
      <c r="G35" s="29"/>
      <c r="H35" s="29"/>
      <c r="I35" s="29"/>
      <c r="J35" s="29"/>
      <c r="K35" s="46" t="s">
        <v>12</v>
      </c>
    </row>
    <row r="36" spans="1:22" ht="33.75" x14ac:dyDescent="0.2">
      <c r="A36" s="25" t="s">
        <v>101</v>
      </c>
      <c r="B36" s="26" t="s">
        <v>102</v>
      </c>
      <c r="C36" s="27">
        <v>1558096</v>
      </c>
      <c r="D36" s="28">
        <v>202500000037997</v>
      </c>
      <c r="E36" s="33">
        <v>39467552000</v>
      </c>
      <c r="F36" s="29"/>
      <c r="G36" s="29"/>
      <c r="H36" s="29"/>
      <c r="I36" s="29">
        <f>E36</f>
        <v>39467552000</v>
      </c>
      <c r="J36" s="29"/>
      <c r="K36" s="46" t="s">
        <v>12</v>
      </c>
    </row>
    <row r="37" spans="1:22" ht="33.75" x14ac:dyDescent="0.2">
      <c r="A37" s="25" t="s">
        <v>103</v>
      </c>
      <c r="B37" s="26" t="s">
        <v>104</v>
      </c>
      <c r="C37" s="27">
        <v>1556655</v>
      </c>
      <c r="D37" s="28">
        <v>202500000037411</v>
      </c>
      <c r="E37" s="29">
        <f>F37+G37</f>
        <v>1322996504380</v>
      </c>
      <c r="F37" s="29"/>
      <c r="G37" s="29">
        <v>1322996504380</v>
      </c>
      <c r="H37" s="29"/>
      <c r="I37" s="29"/>
      <c r="J37" s="29"/>
      <c r="K37" s="46" t="s">
        <v>12</v>
      </c>
    </row>
    <row r="38" spans="1:22" ht="75.75" customHeight="1" x14ac:dyDescent="0.2">
      <c r="A38" s="25" t="s">
        <v>105</v>
      </c>
      <c r="B38" s="26" t="s">
        <v>106</v>
      </c>
      <c r="C38" s="27">
        <v>1556660</v>
      </c>
      <c r="D38" s="28">
        <v>202500000038569</v>
      </c>
      <c r="E38" s="29">
        <v>8782509050</v>
      </c>
      <c r="F38" s="29">
        <f>E38</f>
        <v>8782509050</v>
      </c>
      <c r="G38" s="29"/>
      <c r="H38" s="29"/>
      <c r="I38" s="29"/>
      <c r="J38" s="29"/>
      <c r="K38" s="46" t="s">
        <v>12</v>
      </c>
    </row>
    <row r="39" spans="1:22" ht="33" customHeight="1" x14ac:dyDescent="0.2">
      <c r="A39" s="20" t="s">
        <v>107</v>
      </c>
      <c r="B39" s="21" t="s">
        <v>108</v>
      </c>
      <c r="C39" s="21"/>
      <c r="D39" s="39"/>
      <c r="E39" s="23">
        <f>E40</f>
        <v>2500000000</v>
      </c>
      <c r="F39" s="23">
        <f t="shared" ref="F39:J39" si="11">SUM(F40:F60)</f>
        <v>2500000000</v>
      </c>
      <c r="G39" s="23">
        <f t="shared" si="11"/>
        <v>0</v>
      </c>
      <c r="H39" s="23">
        <f t="shared" si="11"/>
        <v>185302326200</v>
      </c>
      <c r="I39" s="23">
        <f t="shared" si="11"/>
        <v>0</v>
      </c>
      <c r="J39" s="23">
        <f t="shared" si="11"/>
        <v>0</v>
      </c>
      <c r="K39" s="40"/>
    </row>
    <row r="40" spans="1:22" ht="33" customHeight="1" x14ac:dyDescent="0.2">
      <c r="A40" s="25" t="s">
        <v>109</v>
      </c>
      <c r="B40" s="31" t="s">
        <v>110</v>
      </c>
      <c r="C40" s="31">
        <v>1158339</v>
      </c>
      <c r="D40" s="36">
        <v>2024003520141</v>
      </c>
      <c r="E40" s="37">
        <f>F40</f>
        <v>2500000000</v>
      </c>
      <c r="F40" s="29">
        <v>2500000000</v>
      </c>
      <c r="G40" s="37"/>
      <c r="H40" s="37"/>
      <c r="I40" s="37"/>
      <c r="J40" s="37"/>
      <c r="K40" s="44" t="s">
        <v>1</v>
      </c>
    </row>
    <row r="41" spans="1:22" ht="33" customHeight="1" x14ac:dyDescent="0.2">
      <c r="A41" s="25" t="s">
        <v>111</v>
      </c>
      <c r="B41" s="47" t="s">
        <v>306</v>
      </c>
      <c r="C41" s="36">
        <v>1617265</v>
      </c>
      <c r="D41" s="36">
        <v>202500000044937</v>
      </c>
      <c r="E41" s="37"/>
      <c r="F41" s="29"/>
      <c r="G41" s="37"/>
      <c r="H41" s="37">
        <f>VLOOKUP(D41,'[23]Consolidado proyectos'!$H$3:$I$22,2,0)</f>
        <v>67870578202</v>
      </c>
      <c r="I41" s="37"/>
      <c r="J41" s="37"/>
      <c r="K41" s="44" t="s">
        <v>5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1:22" ht="33" customHeight="1" x14ac:dyDescent="0.2">
      <c r="A42" s="25" t="s">
        <v>112</v>
      </c>
      <c r="B42" s="47" t="s">
        <v>307</v>
      </c>
      <c r="C42" s="36">
        <v>1617271</v>
      </c>
      <c r="D42" s="36">
        <v>202500000044965</v>
      </c>
      <c r="E42" s="37"/>
      <c r="F42" s="29"/>
      <c r="G42" s="37"/>
      <c r="H42" s="37">
        <f>VLOOKUP(D42,'[23]Consolidado proyectos'!$H$3:$I$22,2,0)</f>
        <v>1326339767</v>
      </c>
      <c r="I42" s="37"/>
      <c r="J42" s="37"/>
      <c r="K42" s="44" t="s">
        <v>5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spans="1:22" ht="33" customHeight="1" x14ac:dyDescent="0.2">
      <c r="A43" s="25" t="s">
        <v>113</v>
      </c>
      <c r="B43" s="47" t="s">
        <v>308</v>
      </c>
      <c r="C43" s="36">
        <v>1649981</v>
      </c>
      <c r="D43" s="36">
        <v>202500000045977</v>
      </c>
      <c r="E43" s="37"/>
      <c r="F43" s="29"/>
      <c r="G43" s="37"/>
      <c r="H43" s="37">
        <f>VLOOKUP(D43,'[23]Consolidado proyectos'!$H$3:$I$22,2,0)</f>
        <v>2146139230</v>
      </c>
      <c r="I43" s="37"/>
      <c r="J43" s="37"/>
      <c r="K43" s="44" t="s">
        <v>5</v>
      </c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</row>
    <row r="44" spans="1:22" ht="33" customHeight="1" x14ac:dyDescent="0.2">
      <c r="A44" s="25" t="s">
        <v>114</v>
      </c>
      <c r="B44" s="47" t="s">
        <v>309</v>
      </c>
      <c r="C44" s="36">
        <v>1644593</v>
      </c>
      <c r="D44" s="36">
        <v>202500000046104</v>
      </c>
      <c r="E44" s="37"/>
      <c r="F44" s="29"/>
      <c r="G44" s="37"/>
      <c r="H44" s="37">
        <f>VLOOKUP(D44,'[23]Consolidado proyectos'!$H$3:$I$22,2,0)</f>
        <v>3910508312</v>
      </c>
      <c r="I44" s="37"/>
      <c r="J44" s="37"/>
      <c r="K44" s="44" t="s">
        <v>5</v>
      </c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  <row r="45" spans="1:22" ht="33" customHeight="1" x14ac:dyDescent="0.2">
      <c r="A45" s="25" t="s">
        <v>115</v>
      </c>
      <c r="B45" s="47" t="s">
        <v>310</v>
      </c>
      <c r="C45" s="36">
        <v>1634710</v>
      </c>
      <c r="D45" s="36">
        <v>202500000043812</v>
      </c>
      <c r="E45" s="37"/>
      <c r="F45" s="29"/>
      <c r="G45" s="37"/>
      <c r="H45" s="37">
        <f>VLOOKUP(D45,'[23]Consolidado proyectos'!$H$3:$I$22,2,0)</f>
        <v>529382793</v>
      </c>
      <c r="I45" s="37"/>
      <c r="J45" s="37"/>
      <c r="K45" s="44" t="s">
        <v>5</v>
      </c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1:22" ht="33" customHeight="1" x14ac:dyDescent="0.2">
      <c r="A46" s="25" t="s">
        <v>116</v>
      </c>
      <c r="B46" s="47" t="s">
        <v>311</v>
      </c>
      <c r="C46" s="36">
        <v>1626237</v>
      </c>
      <c r="D46" s="36">
        <v>202500000043813</v>
      </c>
      <c r="E46" s="37"/>
      <c r="F46" s="29"/>
      <c r="G46" s="37"/>
      <c r="H46" s="37">
        <f>VLOOKUP(D46,'[23]Consolidado proyectos'!$H$3:$I$22,2,0)</f>
        <v>59955571929</v>
      </c>
      <c r="I46" s="37"/>
      <c r="J46" s="37"/>
      <c r="K46" s="44" t="s">
        <v>5</v>
      </c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1:22" ht="33" customHeight="1" x14ac:dyDescent="0.2">
      <c r="A47" s="25" t="s">
        <v>117</v>
      </c>
      <c r="B47" s="47" t="s">
        <v>312</v>
      </c>
      <c r="C47" s="36">
        <v>1626390</v>
      </c>
      <c r="D47" s="36">
        <v>202500000043811</v>
      </c>
      <c r="E47" s="37"/>
      <c r="F47" s="29"/>
      <c r="G47" s="37"/>
      <c r="H47" s="37">
        <f>VLOOKUP(D47,'[23]Consolidado proyectos'!$H$3:$I$22,2,0)</f>
        <v>483343237</v>
      </c>
      <c r="I47" s="37"/>
      <c r="J47" s="37"/>
      <c r="K47" s="44" t="s">
        <v>5</v>
      </c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</row>
    <row r="48" spans="1:22" ht="33" customHeight="1" x14ac:dyDescent="0.2">
      <c r="A48" s="25" t="s">
        <v>118</v>
      </c>
      <c r="B48" s="47" t="s">
        <v>313</v>
      </c>
      <c r="C48" s="36">
        <v>1583901</v>
      </c>
      <c r="D48" s="36">
        <v>202500000043769</v>
      </c>
      <c r="E48" s="37"/>
      <c r="F48" s="29"/>
      <c r="G48" s="37"/>
      <c r="H48" s="37">
        <f>VLOOKUP(D48,'[23]Consolidado proyectos'!$H$3:$I$22,2,0)</f>
        <v>4653760000</v>
      </c>
      <c r="I48" s="37"/>
      <c r="J48" s="37"/>
      <c r="K48" s="44" t="s">
        <v>5</v>
      </c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</row>
    <row r="49" spans="1:22" ht="33" customHeight="1" x14ac:dyDescent="0.2">
      <c r="A49" s="25" t="s">
        <v>119</v>
      </c>
      <c r="B49" s="47" t="s">
        <v>314</v>
      </c>
      <c r="C49" s="36">
        <v>1630592</v>
      </c>
      <c r="D49" s="36">
        <v>202500000044920</v>
      </c>
      <c r="E49" s="37"/>
      <c r="F49" s="29"/>
      <c r="G49" s="37"/>
      <c r="H49" s="37">
        <f>VLOOKUP(D49,'[23]Consolidado proyectos'!$H$3:$I$22,2,0)</f>
        <v>895290000</v>
      </c>
      <c r="I49" s="37"/>
      <c r="J49" s="37"/>
      <c r="K49" s="44" t="s">
        <v>5</v>
      </c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22" ht="33" customHeight="1" x14ac:dyDescent="0.2">
      <c r="A50" s="25" t="s">
        <v>120</v>
      </c>
      <c r="B50" s="47" t="s">
        <v>315</v>
      </c>
      <c r="C50" s="36">
        <v>1617238</v>
      </c>
      <c r="D50" s="36">
        <v>202500000044929</v>
      </c>
      <c r="E50" s="37"/>
      <c r="F50" s="29"/>
      <c r="G50" s="37"/>
      <c r="H50" s="37">
        <f>VLOOKUP(D50,'[23]Consolidado proyectos'!$H$3:$I$22,2,0)</f>
        <v>3740649935</v>
      </c>
      <c r="I50" s="37"/>
      <c r="J50" s="37"/>
      <c r="K50" s="44" t="s">
        <v>5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</row>
    <row r="51" spans="1:22" ht="33" customHeight="1" x14ac:dyDescent="0.2">
      <c r="A51" s="25" t="s">
        <v>121</v>
      </c>
      <c r="B51" s="47" t="s">
        <v>316</v>
      </c>
      <c r="C51" s="36">
        <v>1583896</v>
      </c>
      <c r="D51" s="36">
        <v>202500000044931</v>
      </c>
      <c r="E51" s="37"/>
      <c r="F51" s="29"/>
      <c r="G51" s="37"/>
      <c r="H51" s="37">
        <f>VLOOKUP(D51,'[23]Consolidado proyectos'!$H$3:$I$22,2,0)</f>
        <v>8937866761</v>
      </c>
      <c r="I51" s="37"/>
      <c r="J51" s="37"/>
      <c r="K51" s="44" t="s">
        <v>5</v>
      </c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</row>
    <row r="52" spans="1:22" ht="33" customHeight="1" x14ac:dyDescent="0.2">
      <c r="A52" s="25" t="s">
        <v>122</v>
      </c>
      <c r="B52" s="47" t="s">
        <v>317</v>
      </c>
      <c r="C52" s="36">
        <v>1624351</v>
      </c>
      <c r="D52" s="36">
        <v>202500000043768</v>
      </c>
      <c r="E52" s="37"/>
      <c r="F52" s="29"/>
      <c r="G52" s="37"/>
      <c r="H52" s="37">
        <f>VLOOKUP(D52,'[23]Consolidado proyectos'!$H$3:$I$22,2,0)</f>
        <v>753000000</v>
      </c>
      <c r="I52" s="37"/>
      <c r="J52" s="37"/>
      <c r="K52" s="44" t="s">
        <v>5</v>
      </c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ht="33" customHeight="1" x14ac:dyDescent="0.2">
      <c r="A53" s="25" t="s">
        <v>123</v>
      </c>
      <c r="B53" s="47" t="s">
        <v>318</v>
      </c>
      <c r="C53" s="36">
        <v>1622554</v>
      </c>
      <c r="D53" s="36">
        <v>202500000044922</v>
      </c>
      <c r="E53" s="37"/>
      <c r="F53" s="29"/>
      <c r="G53" s="37"/>
      <c r="H53" s="37">
        <f>VLOOKUP(D53,'[23]Consolidado proyectos'!$H$3:$I$22,2,0)</f>
        <v>1801363000</v>
      </c>
      <c r="I53" s="37"/>
      <c r="J53" s="37"/>
      <c r="K53" s="44" t="s">
        <v>5</v>
      </c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 ht="33" customHeight="1" x14ac:dyDescent="0.2">
      <c r="A54" s="25" t="s">
        <v>124</v>
      </c>
      <c r="B54" s="47" t="s">
        <v>319</v>
      </c>
      <c r="C54" s="36">
        <v>1628278</v>
      </c>
      <c r="D54" s="36">
        <v>202500000045102</v>
      </c>
      <c r="E54" s="37"/>
      <c r="F54" s="29"/>
      <c r="G54" s="37"/>
      <c r="H54" s="37">
        <f>VLOOKUP(D54,'[23]Consolidado proyectos'!$H$3:$I$22,2,0)</f>
        <v>2697783765</v>
      </c>
      <c r="I54" s="37"/>
      <c r="J54" s="37"/>
      <c r="K54" s="44" t="s">
        <v>5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ht="33" customHeight="1" x14ac:dyDescent="0.2">
      <c r="A55" s="25" t="s">
        <v>125</v>
      </c>
      <c r="B55" s="47" t="s">
        <v>320</v>
      </c>
      <c r="C55" s="36">
        <v>1586044</v>
      </c>
      <c r="D55" s="36">
        <v>202500000044918</v>
      </c>
      <c r="E55" s="37"/>
      <c r="F55" s="29"/>
      <c r="G55" s="37"/>
      <c r="H55" s="37">
        <f>VLOOKUP(D55,'[23]Consolidado proyectos'!$H$3:$I$22,2,0)</f>
        <v>1354089402</v>
      </c>
      <c r="I55" s="37"/>
      <c r="J55" s="37"/>
      <c r="K55" s="44" t="s">
        <v>5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ht="33" customHeight="1" x14ac:dyDescent="0.2">
      <c r="A56" s="25" t="s">
        <v>126</v>
      </c>
      <c r="B56" s="47" t="s">
        <v>321</v>
      </c>
      <c r="C56" s="36">
        <v>1638227</v>
      </c>
      <c r="D56" s="36">
        <v>202500000044927</v>
      </c>
      <c r="E56" s="37"/>
      <c r="F56" s="29"/>
      <c r="G56" s="37"/>
      <c r="H56" s="37">
        <f>VLOOKUP(D56,'[23]Consolidado proyectos'!$H$3:$I$22,2,0)</f>
        <v>680000000</v>
      </c>
      <c r="I56" s="37"/>
      <c r="J56" s="37"/>
      <c r="K56" s="44" t="s">
        <v>5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ht="33" customHeight="1" x14ac:dyDescent="0.2">
      <c r="A57" s="25" t="s">
        <v>127</v>
      </c>
      <c r="B57" s="47" t="s">
        <v>322</v>
      </c>
      <c r="C57" s="36">
        <v>1584135</v>
      </c>
      <c r="D57" s="36">
        <v>202500000044923</v>
      </c>
      <c r="E57" s="37"/>
      <c r="F57" s="29"/>
      <c r="G57" s="37"/>
      <c r="H57" s="37">
        <f>VLOOKUP(D57,'[23]Consolidado proyectos'!$H$3:$I$22,2,0)</f>
        <v>162390000</v>
      </c>
      <c r="I57" s="37"/>
      <c r="J57" s="37"/>
      <c r="K57" s="44" t="s">
        <v>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ht="33" customHeight="1" x14ac:dyDescent="0.2">
      <c r="A58" s="25" t="s">
        <v>128</v>
      </c>
      <c r="B58" s="47" t="s">
        <v>323</v>
      </c>
      <c r="C58" s="36">
        <v>1624344</v>
      </c>
      <c r="D58" s="36">
        <v>202500000044933</v>
      </c>
      <c r="E58" s="37"/>
      <c r="F58" s="29"/>
      <c r="G58" s="37"/>
      <c r="H58" s="37">
        <f>VLOOKUP(D58,'[23]Consolidado proyectos'!$H$3:$I$22,2,0)</f>
        <v>10554239328</v>
      </c>
      <c r="I58" s="37"/>
      <c r="J58" s="37"/>
      <c r="K58" s="44" t="s">
        <v>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ht="33" customHeight="1" x14ac:dyDescent="0.2">
      <c r="A59" s="25" t="s">
        <v>129</v>
      </c>
      <c r="B59" s="47" t="s">
        <v>324</v>
      </c>
      <c r="C59" s="36">
        <v>1625624</v>
      </c>
      <c r="D59" s="36">
        <v>202500000045103</v>
      </c>
      <c r="E59" s="37"/>
      <c r="F59" s="29"/>
      <c r="G59" s="37"/>
      <c r="H59" s="37">
        <f>VLOOKUP(D59,'[23]Consolidado proyectos'!$H$3:$I$22,2,0)</f>
        <v>2698460000</v>
      </c>
      <c r="I59" s="37"/>
      <c r="J59" s="37"/>
      <c r="K59" s="44" t="s">
        <v>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ht="33" customHeight="1" x14ac:dyDescent="0.2">
      <c r="A60" s="25" t="s">
        <v>130</v>
      </c>
      <c r="B60" s="47" t="s">
        <v>325</v>
      </c>
      <c r="C60" s="36">
        <v>1584216</v>
      </c>
      <c r="D60" s="36">
        <v>202500000044912</v>
      </c>
      <c r="E60" s="37"/>
      <c r="F60" s="37"/>
      <c r="G60" s="37"/>
      <c r="H60" s="37">
        <f>VLOOKUP(D60,'[23]Consolidado proyectos'!$H$3:$I$22,2,0)</f>
        <v>10151570539</v>
      </c>
      <c r="I60" s="37"/>
      <c r="J60" s="37"/>
      <c r="K60" s="44" t="s">
        <v>5</v>
      </c>
    </row>
    <row r="61" spans="1:22" ht="33" customHeight="1" x14ac:dyDescent="0.2">
      <c r="A61" s="20" t="s">
        <v>131</v>
      </c>
      <c r="B61" s="21" t="s">
        <v>132</v>
      </c>
      <c r="C61" s="21"/>
      <c r="D61" s="39"/>
      <c r="E61" s="23">
        <f>E62+E63+E64+E65+E66+E67+E68</f>
        <v>44053494296</v>
      </c>
      <c r="F61" s="23">
        <f>SUM(F62:F68)</f>
        <v>3130000000</v>
      </c>
      <c r="G61" s="23">
        <f t="shared" ref="G61:J61" si="12">G62+G63+G64+G65+G66+G67+G68</f>
        <v>40243310562</v>
      </c>
      <c r="H61" s="23">
        <f t="shared" si="12"/>
        <v>0</v>
      </c>
      <c r="I61" s="23">
        <f t="shared" si="12"/>
        <v>680183734</v>
      </c>
      <c r="J61" s="23">
        <f t="shared" si="12"/>
        <v>0</v>
      </c>
      <c r="K61" s="40"/>
    </row>
    <row r="62" spans="1:22" ht="33" customHeight="1" x14ac:dyDescent="0.2">
      <c r="A62" s="25" t="s">
        <v>133</v>
      </c>
      <c r="B62" s="26" t="s">
        <v>134</v>
      </c>
      <c r="C62" s="27">
        <v>1564878</v>
      </c>
      <c r="D62" s="28">
        <v>202500000037876</v>
      </c>
      <c r="E62" s="29">
        <v>2500000000</v>
      </c>
      <c r="F62" s="29">
        <f>E62</f>
        <v>2500000000</v>
      </c>
      <c r="G62" s="29"/>
      <c r="H62" s="29"/>
      <c r="I62" s="29"/>
      <c r="J62" s="29"/>
      <c r="K62" s="30" t="s">
        <v>25</v>
      </c>
    </row>
    <row r="63" spans="1:22" ht="33" customHeight="1" x14ac:dyDescent="0.2">
      <c r="A63" s="25" t="s">
        <v>135</v>
      </c>
      <c r="B63" s="26" t="s">
        <v>136</v>
      </c>
      <c r="C63" s="27">
        <v>1557969</v>
      </c>
      <c r="D63" s="28">
        <v>202500000038241</v>
      </c>
      <c r="E63" s="29">
        <v>36556007520</v>
      </c>
      <c r="F63" s="29"/>
      <c r="G63" s="29">
        <v>35875823786</v>
      </c>
      <c r="H63" s="29"/>
      <c r="I63" s="29">
        <v>680183734</v>
      </c>
      <c r="J63" s="29"/>
      <c r="K63" s="30" t="s">
        <v>25</v>
      </c>
    </row>
    <row r="64" spans="1:22" ht="33" customHeight="1" x14ac:dyDescent="0.2">
      <c r="A64" s="25" t="s">
        <v>137</v>
      </c>
      <c r="B64" s="26" t="s">
        <v>138</v>
      </c>
      <c r="C64" s="27">
        <v>1557882</v>
      </c>
      <c r="D64" s="28">
        <v>202500000038242</v>
      </c>
      <c r="E64" s="29">
        <v>2362732084</v>
      </c>
      <c r="F64" s="29"/>
      <c r="G64" s="29">
        <f t="shared" ref="G64:G66" si="13">E64</f>
        <v>2362732084</v>
      </c>
      <c r="H64" s="29"/>
      <c r="I64" s="29"/>
      <c r="J64" s="29"/>
      <c r="K64" s="30" t="s">
        <v>25</v>
      </c>
    </row>
    <row r="65" spans="1:11" ht="33" customHeight="1" x14ac:dyDescent="0.2">
      <c r="A65" s="25" t="s">
        <v>139</v>
      </c>
      <c r="B65" s="26" t="s">
        <v>140</v>
      </c>
      <c r="C65" s="27">
        <v>1557881</v>
      </c>
      <c r="D65" s="28">
        <v>202500000038240</v>
      </c>
      <c r="E65" s="29">
        <v>219070172</v>
      </c>
      <c r="F65" s="29"/>
      <c r="G65" s="29">
        <f t="shared" si="13"/>
        <v>219070172</v>
      </c>
      <c r="H65" s="29"/>
      <c r="I65" s="29"/>
      <c r="J65" s="29"/>
      <c r="K65" s="30" t="s">
        <v>25</v>
      </c>
    </row>
    <row r="66" spans="1:11" ht="33" customHeight="1" x14ac:dyDescent="0.2">
      <c r="A66" s="25" t="s">
        <v>141</v>
      </c>
      <c r="B66" s="26" t="s">
        <v>142</v>
      </c>
      <c r="C66" s="27">
        <v>1557878</v>
      </c>
      <c r="D66" s="28">
        <v>202500000038238</v>
      </c>
      <c r="E66" s="29">
        <v>370000000</v>
      </c>
      <c r="F66" s="29"/>
      <c r="G66" s="29">
        <f t="shared" si="13"/>
        <v>370000000</v>
      </c>
      <c r="H66" s="29"/>
      <c r="I66" s="29"/>
      <c r="J66" s="29"/>
      <c r="K66" s="30" t="s">
        <v>25</v>
      </c>
    </row>
    <row r="67" spans="1:11" ht="33" customHeight="1" x14ac:dyDescent="0.2">
      <c r="A67" s="25" t="s">
        <v>143</v>
      </c>
      <c r="B67" s="26" t="s">
        <v>144</v>
      </c>
      <c r="C67" s="27">
        <v>1556817</v>
      </c>
      <c r="D67" s="28">
        <v>202500000038243</v>
      </c>
      <c r="E67" s="29">
        <v>630000000</v>
      </c>
      <c r="F67" s="29">
        <f>E67</f>
        <v>630000000</v>
      </c>
      <c r="G67" s="29"/>
      <c r="H67" s="29"/>
      <c r="I67" s="29"/>
      <c r="J67" s="29"/>
      <c r="K67" s="30" t="s">
        <v>25</v>
      </c>
    </row>
    <row r="68" spans="1:11" ht="33" customHeight="1" x14ac:dyDescent="0.2">
      <c r="A68" s="25" t="s">
        <v>145</v>
      </c>
      <c r="B68" s="26" t="s">
        <v>146</v>
      </c>
      <c r="C68" s="27">
        <v>1554579</v>
      </c>
      <c r="D68" s="28">
        <v>202500000037115</v>
      </c>
      <c r="E68" s="29">
        <v>1415684520</v>
      </c>
      <c r="F68" s="29"/>
      <c r="G68" s="29">
        <f>E68</f>
        <v>1415684520</v>
      </c>
      <c r="H68" s="29"/>
      <c r="I68" s="29"/>
      <c r="J68" s="29"/>
      <c r="K68" s="30" t="s">
        <v>25</v>
      </c>
    </row>
    <row r="69" spans="1:11" ht="33" customHeight="1" x14ac:dyDescent="0.2">
      <c r="A69" s="20" t="s">
        <v>147</v>
      </c>
      <c r="B69" s="21" t="s">
        <v>148</v>
      </c>
      <c r="C69" s="21"/>
      <c r="D69" s="39"/>
      <c r="E69" s="23">
        <f t="shared" ref="E69:F69" si="14">SUM(E70:E71)</f>
        <v>4100000000</v>
      </c>
      <c r="F69" s="23">
        <f t="shared" si="14"/>
        <v>4100000000</v>
      </c>
      <c r="G69" s="23">
        <f t="shared" ref="G69:J69" si="15">SUM(G70:G123)</f>
        <v>0</v>
      </c>
      <c r="H69" s="23">
        <f t="shared" si="15"/>
        <v>0</v>
      </c>
      <c r="I69" s="23">
        <f t="shared" si="15"/>
        <v>94588984347</v>
      </c>
      <c r="J69" s="23">
        <f t="shared" si="15"/>
        <v>7543986130</v>
      </c>
      <c r="K69" s="40"/>
    </row>
    <row r="70" spans="1:11" ht="33" customHeight="1" x14ac:dyDescent="0.2">
      <c r="A70" s="25" t="s">
        <v>149</v>
      </c>
      <c r="B70" s="26" t="s">
        <v>150</v>
      </c>
      <c r="C70" s="49">
        <v>1560173</v>
      </c>
      <c r="D70" s="28">
        <v>202500000037882</v>
      </c>
      <c r="E70" s="29">
        <v>3000000000</v>
      </c>
      <c r="F70" s="29">
        <f>E70</f>
        <v>3000000000</v>
      </c>
      <c r="G70" s="29"/>
      <c r="H70" s="29"/>
      <c r="I70" s="29"/>
      <c r="J70" s="29"/>
      <c r="K70" s="30" t="s">
        <v>22</v>
      </c>
    </row>
    <row r="71" spans="1:11" ht="33" customHeight="1" x14ac:dyDescent="0.2">
      <c r="A71" s="25" t="s">
        <v>151</v>
      </c>
      <c r="B71" s="26" t="s">
        <v>152</v>
      </c>
      <c r="C71" s="27">
        <v>1561389</v>
      </c>
      <c r="D71" s="28">
        <v>202500000042509</v>
      </c>
      <c r="E71" s="29">
        <v>1100000000</v>
      </c>
      <c r="F71" s="29">
        <v>1100000000</v>
      </c>
      <c r="G71" s="29"/>
      <c r="H71" s="29"/>
      <c r="I71" s="29"/>
      <c r="J71" s="29"/>
      <c r="K71" s="30" t="s">
        <v>21</v>
      </c>
    </row>
    <row r="72" spans="1:11" ht="33" customHeight="1" x14ac:dyDescent="0.2">
      <c r="A72" s="20" t="s">
        <v>153</v>
      </c>
      <c r="B72" s="21" t="s">
        <v>154</v>
      </c>
      <c r="C72" s="21"/>
      <c r="D72" s="39"/>
      <c r="E72" s="23">
        <f t="shared" ref="E72:J72" si="16">SUM(E73:E81)</f>
        <v>10471993065</v>
      </c>
      <c r="F72" s="23">
        <f t="shared" si="16"/>
        <v>6700000000</v>
      </c>
      <c r="G72" s="23">
        <f t="shared" si="16"/>
        <v>0</v>
      </c>
      <c r="H72" s="23">
        <f t="shared" si="16"/>
        <v>0</v>
      </c>
      <c r="I72" s="23">
        <f t="shared" si="16"/>
        <v>0</v>
      </c>
      <c r="J72" s="23">
        <f t="shared" si="16"/>
        <v>3771993065</v>
      </c>
      <c r="K72" s="40"/>
    </row>
    <row r="73" spans="1:11" ht="33" customHeight="1" x14ac:dyDescent="0.2">
      <c r="A73" s="25" t="s">
        <v>155</v>
      </c>
      <c r="B73" s="26" t="s">
        <v>156</v>
      </c>
      <c r="C73" s="27">
        <v>1561443</v>
      </c>
      <c r="D73" s="28">
        <v>202500000038675</v>
      </c>
      <c r="E73" s="34">
        <v>1308852960</v>
      </c>
      <c r="F73" s="34">
        <f t="shared" ref="F73:F80" si="17">E73</f>
        <v>1308852960</v>
      </c>
      <c r="G73" s="34"/>
      <c r="H73" s="34"/>
      <c r="I73" s="34"/>
      <c r="J73" s="34"/>
      <c r="K73" s="30" t="s">
        <v>14</v>
      </c>
    </row>
    <row r="74" spans="1:11" ht="33" customHeight="1" x14ac:dyDescent="0.2">
      <c r="A74" s="25" t="s">
        <v>157</v>
      </c>
      <c r="B74" s="26" t="s">
        <v>158</v>
      </c>
      <c r="C74" s="27">
        <v>1563674</v>
      </c>
      <c r="D74" s="28">
        <v>202500000038685</v>
      </c>
      <c r="E74" s="34">
        <v>550000000</v>
      </c>
      <c r="F74" s="34">
        <f t="shared" si="17"/>
        <v>550000000</v>
      </c>
      <c r="G74" s="34"/>
      <c r="H74" s="34"/>
      <c r="I74" s="34"/>
      <c r="J74" s="34"/>
      <c r="K74" s="30" t="s">
        <v>14</v>
      </c>
    </row>
    <row r="75" spans="1:11" ht="33" customHeight="1" x14ac:dyDescent="0.2">
      <c r="A75" s="25" t="s">
        <v>159</v>
      </c>
      <c r="B75" s="26" t="s">
        <v>160</v>
      </c>
      <c r="C75" s="27">
        <v>1561269</v>
      </c>
      <c r="D75" s="28">
        <v>202500000038669</v>
      </c>
      <c r="E75" s="34">
        <v>700000000</v>
      </c>
      <c r="F75" s="34">
        <f t="shared" si="17"/>
        <v>700000000</v>
      </c>
      <c r="G75" s="34"/>
      <c r="H75" s="34"/>
      <c r="I75" s="34"/>
      <c r="J75" s="34"/>
      <c r="K75" s="30" t="s">
        <v>14</v>
      </c>
    </row>
    <row r="76" spans="1:11" ht="33" customHeight="1" x14ac:dyDescent="0.2">
      <c r="A76" s="25" t="s">
        <v>161</v>
      </c>
      <c r="B76" s="26" t="s">
        <v>162</v>
      </c>
      <c r="C76" s="27">
        <v>1559579</v>
      </c>
      <c r="D76" s="28">
        <v>202500000038667</v>
      </c>
      <c r="E76" s="34">
        <v>2250000000</v>
      </c>
      <c r="F76" s="34">
        <f t="shared" si="17"/>
        <v>2250000000</v>
      </c>
      <c r="G76" s="34"/>
      <c r="H76" s="34"/>
      <c r="I76" s="34"/>
      <c r="J76" s="34"/>
      <c r="K76" s="30" t="s">
        <v>14</v>
      </c>
    </row>
    <row r="77" spans="1:11" ht="33" customHeight="1" x14ac:dyDescent="0.2">
      <c r="A77" s="25" t="s">
        <v>163</v>
      </c>
      <c r="B77" s="26" t="s">
        <v>164</v>
      </c>
      <c r="C77" s="27">
        <v>1559485</v>
      </c>
      <c r="D77" s="28">
        <v>202500000038663</v>
      </c>
      <c r="E77" s="34">
        <v>650000000</v>
      </c>
      <c r="F77" s="34">
        <f t="shared" si="17"/>
        <v>650000000</v>
      </c>
      <c r="G77" s="34"/>
      <c r="H77" s="34"/>
      <c r="I77" s="34"/>
      <c r="J77" s="34"/>
      <c r="K77" s="30" t="s">
        <v>14</v>
      </c>
    </row>
    <row r="78" spans="1:11" ht="33" customHeight="1" x14ac:dyDescent="0.2">
      <c r="A78" s="25" t="s">
        <v>165</v>
      </c>
      <c r="B78" s="26" t="s">
        <v>166</v>
      </c>
      <c r="C78" s="27">
        <v>1559196</v>
      </c>
      <c r="D78" s="28">
        <v>202500000038712</v>
      </c>
      <c r="E78" s="34">
        <v>640000000</v>
      </c>
      <c r="F78" s="34">
        <f t="shared" si="17"/>
        <v>640000000</v>
      </c>
      <c r="G78" s="34"/>
      <c r="H78" s="34"/>
      <c r="I78" s="34"/>
      <c r="J78" s="34"/>
      <c r="K78" s="30" t="s">
        <v>14</v>
      </c>
    </row>
    <row r="79" spans="1:11" ht="33" customHeight="1" x14ac:dyDescent="0.2">
      <c r="A79" s="25" t="s">
        <v>167</v>
      </c>
      <c r="B79" s="26" t="s">
        <v>168</v>
      </c>
      <c r="C79" s="27">
        <v>1559314</v>
      </c>
      <c r="D79" s="28">
        <v>202500000038659</v>
      </c>
      <c r="E79" s="34">
        <v>400000000</v>
      </c>
      <c r="F79" s="34">
        <f t="shared" si="17"/>
        <v>400000000</v>
      </c>
      <c r="G79" s="34"/>
      <c r="H79" s="34"/>
      <c r="I79" s="34"/>
      <c r="J79" s="34"/>
      <c r="K79" s="30" t="s">
        <v>14</v>
      </c>
    </row>
    <row r="80" spans="1:11" ht="33" customHeight="1" x14ac:dyDescent="0.2">
      <c r="A80" s="25" t="s">
        <v>169</v>
      </c>
      <c r="B80" s="26" t="s">
        <v>170</v>
      </c>
      <c r="C80" s="27">
        <v>1563684</v>
      </c>
      <c r="D80" s="28">
        <v>202500000038664</v>
      </c>
      <c r="E80" s="34">
        <v>201147040</v>
      </c>
      <c r="F80" s="34">
        <f t="shared" si="17"/>
        <v>201147040</v>
      </c>
      <c r="G80" s="34"/>
      <c r="H80" s="34"/>
      <c r="I80" s="34"/>
      <c r="J80" s="34"/>
      <c r="K80" s="30" t="s">
        <v>14</v>
      </c>
    </row>
    <row r="81" spans="1:11" ht="29.25" customHeight="1" x14ac:dyDescent="0.2">
      <c r="A81" s="25" t="s">
        <v>171</v>
      </c>
      <c r="B81" s="26" t="s">
        <v>172</v>
      </c>
      <c r="C81" s="27">
        <v>1472874</v>
      </c>
      <c r="D81" s="28">
        <v>202500000025863</v>
      </c>
      <c r="E81" s="34">
        <f>3771993065</f>
        <v>3771993065</v>
      </c>
      <c r="F81" s="34"/>
      <c r="G81" s="34"/>
      <c r="H81" s="34"/>
      <c r="I81" s="34"/>
      <c r="J81" s="34">
        <f>E81</f>
        <v>3771993065</v>
      </c>
      <c r="K81" s="30" t="s">
        <v>14</v>
      </c>
    </row>
    <row r="82" spans="1:11" ht="26.25" customHeight="1" x14ac:dyDescent="0.2">
      <c r="A82" s="15">
        <v>3</v>
      </c>
      <c r="B82" s="16" t="s">
        <v>173</v>
      </c>
      <c r="C82" s="17"/>
      <c r="D82" s="50"/>
      <c r="E82" s="17">
        <f t="shared" ref="E82:J82" si="18">+E83+E92+E94+E98</f>
        <v>15252752898</v>
      </c>
      <c r="F82" s="17">
        <f t="shared" si="18"/>
        <v>15252752898</v>
      </c>
      <c r="G82" s="17">
        <f t="shared" si="18"/>
        <v>0</v>
      </c>
      <c r="H82" s="17">
        <f t="shared" si="18"/>
        <v>0</v>
      </c>
      <c r="I82" s="17">
        <f t="shared" si="18"/>
        <v>0</v>
      </c>
      <c r="J82" s="17">
        <f t="shared" si="18"/>
        <v>0</v>
      </c>
      <c r="K82" s="19"/>
    </row>
    <row r="83" spans="1:11" ht="33" customHeight="1" x14ac:dyDescent="0.2">
      <c r="A83" s="20" t="s">
        <v>174</v>
      </c>
      <c r="B83" s="21" t="s">
        <v>175</v>
      </c>
      <c r="C83" s="21"/>
      <c r="D83" s="39"/>
      <c r="E83" s="23">
        <f>E84+E85+E86+E87+E88+E89+E90+E91</f>
        <v>8999663790</v>
      </c>
      <c r="F83" s="23">
        <f t="shared" ref="F83:J83" si="19">SUM(F84:F91)</f>
        <v>8999663790</v>
      </c>
      <c r="G83" s="23">
        <f t="shared" si="19"/>
        <v>0</v>
      </c>
      <c r="H83" s="23">
        <f t="shared" si="19"/>
        <v>0</v>
      </c>
      <c r="I83" s="23">
        <f t="shared" si="19"/>
        <v>0</v>
      </c>
      <c r="J83" s="23">
        <f t="shared" si="19"/>
        <v>0</v>
      </c>
      <c r="K83" s="40"/>
    </row>
    <row r="84" spans="1:11" ht="33" customHeight="1" x14ac:dyDescent="0.2">
      <c r="A84" s="25" t="s">
        <v>176</v>
      </c>
      <c r="B84" s="31" t="s">
        <v>177</v>
      </c>
      <c r="C84" s="27">
        <v>1557916</v>
      </c>
      <c r="D84" s="28">
        <v>202500000037282</v>
      </c>
      <c r="E84" s="29">
        <v>1350000000</v>
      </c>
      <c r="F84" s="29">
        <f>E84</f>
        <v>1350000000</v>
      </c>
      <c r="G84" s="29"/>
      <c r="H84" s="29"/>
      <c r="I84" s="29"/>
      <c r="J84" s="29"/>
      <c r="K84" s="30" t="s">
        <v>10</v>
      </c>
    </row>
    <row r="85" spans="1:11" ht="33" customHeight="1" x14ac:dyDescent="0.2">
      <c r="A85" s="25" t="s">
        <v>178</v>
      </c>
      <c r="B85" s="26" t="s">
        <v>179</v>
      </c>
      <c r="C85" s="27">
        <v>1561354</v>
      </c>
      <c r="D85" s="28">
        <v>202500000037390</v>
      </c>
      <c r="E85" s="29">
        <v>531258944</v>
      </c>
      <c r="F85" s="29">
        <v>531258944</v>
      </c>
      <c r="G85" s="29"/>
      <c r="H85" s="29"/>
      <c r="I85" s="29"/>
      <c r="J85" s="29"/>
      <c r="K85" s="30" t="s">
        <v>11</v>
      </c>
    </row>
    <row r="86" spans="1:11" ht="33" customHeight="1" x14ac:dyDescent="0.2">
      <c r="A86" s="25" t="s">
        <v>180</v>
      </c>
      <c r="B86" s="26" t="s">
        <v>181</v>
      </c>
      <c r="C86" s="27">
        <v>1564720</v>
      </c>
      <c r="D86" s="28">
        <v>202500000037379</v>
      </c>
      <c r="E86" s="29">
        <v>215573520</v>
      </c>
      <c r="F86" s="29">
        <v>215573520</v>
      </c>
      <c r="G86" s="29"/>
      <c r="H86" s="29"/>
      <c r="I86" s="29"/>
      <c r="J86" s="29"/>
      <c r="K86" s="30" t="s">
        <v>11</v>
      </c>
    </row>
    <row r="87" spans="1:11" ht="33" customHeight="1" x14ac:dyDescent="0.2">
      <c r="A87" s="25" t="s">
        <v>182</v>
      </c>
      <c r="B87" s="26" t="s">
        <v>183</v>
      </c>
      <c r="C87" s="27">
        <v>1564695</v>
      </c>
      <c r="D87" s="28">
        <v>202500000037391</v>
      </c>
      <c r="E87" s="29">
        <v>649663790</v>
      </c>
      <c r="F87" s="29">
        <v>649663790</v>
      </c>
      <c r="G87" s="29"/>
      <c r="H87" s="29"/>
      <c r="I87" s="29"/>
      <c r="J87" s="29"/>
      <c r="K87" s="30" t="s">
        <v>11</v>
      </c>
    </row>
    <row r="88" spans="1:11" ht="33" customHeight="1" x14ac:dyDescent="0.2">
      <c r="A88" s="25" t="s">
        <v>184</v>
      </c>
      <c r="B88" s="26" t="s">
        <v>185</v>
      </c>
      <c r="C88" s="27">
        <v>1561336</v>
      </c>
      <c r="D88" s="28">
        <v>202500000037389</v>
      </c>
      <c r="E88" s="29">
        <v>620840000</v>
      </c>
      <c r="F88" s="29">
        <v>620840000</v>
      </c>
      <c r="G88" s="29"/>
      <c r="H88" s="29"/>
      <c r="I88" s="29"/>
      <c r="J88" s="29"/>
      <c r="K88" s="30" t="s">
        <v>11</v>
      </c>
    </row>
    <row r="89" spans="1:11" ht="67.5" x14ac:dyDescent="0.2">
      <c r="A89" s="25" t="s">
        <v>186</v>
      </c>
      <c r="B89" s="26" t="s">
        <v>187</v>
      </c>
      <c r="C89" s="27">
        <v>1559228</v>
      </c>
      <c r="D89" s="28">
        <v>202500000037384</v>
      </c>
      <c r="E89" s="29">
        <v>888760000</v>
      </c>
      <c r="F89" s="29">
        <v>888760000</v>
      </c>
      <c r="G89" s="29"/>
      <c r="H89" s="29"/>
      <c r="I89" s="29"/>
      <c r="J89" s="29"/>
      <c r="K89" s="30" t="s">
        <v>11</v>
      </c>
    </row>
    <row r="90" spans="1:11" ht="33.75" x14ac:dyDescent="0.2">
      <c r="A90" s="25" t="s">
        <v>188</v>
      </c>
      <c r="B90" s="26" t="s">
        <v>189</v>
      </c>
      <c r="C90" s="27">
        <v>1559903</v>
      </c>
      <c r="D90" s="28">
        <v>202500000037387</v>
      </c>
      <c r="E90" s="29">
        <v>1445613800</v>
      </c>
      <c r="F90" s="29">
        <v>1445613800</v>
      </c>
      <c r="G90" s="29"/>
      <c r="H90" s="29"/>
      <c r="I90" s="29"/>
      <c r="J90" s="29"/>
      <c r="K90" s="30" t="s">
        <v>11</v>
      </c>
    </row>
    <row r="91" spans="1:11" ht="33" customHeight="1" x14ac:dyDescent="0.2">
      <c r="A91" s="25" t="s">
        <v>190</v>
      </c>
      <c r="B91" s="26" t="s">
        <v>191</v>
      </c>
      <c r="C91" s="27">
        <v>1558090</v>
      </c>
      <c r="D91" s="28">
        <v>202500000037382</v>
      </c>
      <c r="E91" s="29">
        <v>3297953736</v>
      </c>
      <c r="F91" s="29">
        <v>3297953736</v>
      </c>
      <c r="G91" s="29"/>
      <c r="H91" s="29"/>
      <c r="I91" s="29"/>
      <c r="J91" s="29"/>
      <c r="K91" s="30" t="s">
        <v>11</v>
      </c>
    </row>
    <row r="92" spans="1:11" ht="33" customHeight="1" x14ac:dyDescent="0.2">
      <c r="A92" s="20" t="s">
        <v>192</v>
      </c>
      <c r="B92" s="21" t="s">
        <v>193</v>
      </c>
      <c r="C92" s="21"/>
      <c r="D92" s="39"/>
      <c r="E92" s="23">
        <f>SUM(E93)</f>
        <v>2600000000</v>
      </c>
      <c r="F92" s="23">
        <f t="shared" ref="F92:J92" si="20">F93</f>
        <v>2600000000</v>
      </c>
      <c r="G92" s="23">
        <f t="shared" si="20"/>
        <v>0</v>
      </c>
      <c r="H92" s="23">
        <f t="shared" si="20"/>
        <v>0</v>
      </c>
      <c r="I92" s="23">
        <f t="shared" si="20"/>
        <v>0</v>
      </c>
      <c r="J92" s="23">
        <f t="shared" si="20"/>
        <v>0</v>
      </c>
      <c r="K92" s="40"/>
    </row>
    <row r="93" spans="1:11" ht="33" customHeight="1" x14ac:dyDescent="0.2">
      <c r="A93" s="25" t="s">
        <v>194</v>
      </c>
      <c r="B93" s="26" t="s">
        <v>195</v>
      </c>
      <c r="C93" s="27">
        <v>1557936</v>
      </c>
      <c r="D93" s="28">
        <v>202500000037470</v>
      </c>
      <c r="E93" s="29">
        <v>2600000000</v>
      </c>
      <c r="F93" s="29">
        <v>2600000000</v>
      </c>
      <c r="G93" s="29"/>
      <c r="H93" s="29"/>
      <c r="I93" s="29"/>
      <c r="J93" s="29"/>
      <c r="K93" s="44" t="s">
        <v>4</v>
      </c>
    </row>
    <row r="94" spans="1:11" ht="33" customHeight="1" x14ac:dyDescent="0.2">
      <c r="A94" s="20">
        <v>3.3</v>
      </c>
      <c r="B94" s="21" t="s">
        <v>196</v>
      </c>
      <c r="C94" s="21"/>
      <c r="D94" s="39"/>
      <c r="E94" s="23">
        <f t="shared" ref="E94:J94" si="21">SUM(E95:E97)</f>
        <v>669635369</v>
      </c>
      <c r="F94" s="23">
        <f t="shared" si="21"/>
        <v>669635369</v>
      </c>
      <c r="G94" s="23">
        <f t="shared" si="21"/>
        <v>0</v>
      </c>
      <c r="H94" s="23">
        <f t="shared" si="21"/>
        <v>0</v>
      </c>
      <c r="I94" s="23">
        <f t="shared" si="21"/>
        <v>0</v>
      </c>
      <c r="J94" s="23">
        <f t="shared" si="21"/>
        <v>0</v>
      </c>
      <c r="K94" s="40"/>
    </row>
    <row r="95" spans="1:11" ht="33" customHeight="1" x14ac:dyDescent="0.2">
      <c r="A95" s="25" t="s">
        <v>197</v>
      </c>
      <c r="B95" s="35" t="s">
        <v>198</v>
      </c>
      <c r="C95" s="27">
        <v>1554493</v>
      </c>
      <c r="D95" s="28">
        <v>202500000037485</v>
      </c>
      <c r="E95" s="29">
        <v>360572891</v>
      </c>
      <c r="F95" s="29">
        <f t="shared" ref="F95:F97" si="22">E95</f>
        <v>360572891</v>
      </c>
      <c r="G95" s="29"/>
      <c r="H95" s="29"/>
      <c r="I95" s="29"/>
      <c r="J95" s="29"/>
      <c r="K95" s="51" t="s">
        <v>24</v>
      </c>
    </row>
    <row r="96" spans="1:11" ht="33" customHeight="1" x14ac:dyDescent="0.2">
      <c r="A96" s="25" t="s">
        <v>199</v>
      </c>
      <c r="B96" s="35" t="s">
        <v>200</v>
      </c>
      <c r="C96" s="27">
        <v>1557923</v>
      </c>
      <c r="D96" s="28">
        <v>202500000037466</v>
      </c>
      <c r="E96" s="29">
        <v>103020826</v>
      </c>
      <c r="F96" s="29">
        <f t="shared" si="22"/>
        <v>103020826</v>
      </c>
      <c r="G96" s="29"/>
      <c r="H96" s="29"/>
      <c r="I96" s="29"/>
      <c r="J96" s="29"/>
      <c r="K96" s="51" t="s">
        <v>24</v>
      </c>
    </row>
    <row r="97" spans="1:11" ht="33" customHeight="1" x14ac:dyDescent="0.2">
      <c r="A97" s="25" t="s">
        <v>201</v>
      </c>
      <c r="B97" s="35" t="s">
        <v>202</v>
      </c>
      <c r="C97" s="27">
        <v>1557982</v>
      </c>
      <c r="D97" s="28">
        <v>202500000037499</v>
      </c>
      <c r="E97" s="29">
        <v>206041652</v>
      </c>
      <c r="F97" s="29">
        <f t="shared" si="22"/>
        <v>206041652</v>
      </c>
      <c r="G97" s="29"/>
      <c r="H97" s="29"/>
      <c r="I97" s="29"/>
      <c r="J97" s="29"/>
      <c r="K97" s="51" t="s">
        <v>24</v>
      </c>
    </row>
    <row r="98" spans="1:11" ht="33" customHeight="1" x14ac:dyDescent="0.2">
      <c r="A98" s="20" t="s">
        <v>203</v>
      </c>
      <c r="B98" s="21" t="s">
        <v>204</v>
      </c>
      <c r="C98" s="21"/>
      <c r="D98" s="39"/>
      <c r="E98" s="23">
        <f t="shared" ref="E98:J98" si="23">SUM(E99:E101)</f>
        <v>2983453739</v>
      </c>
      <c r="F98" s="23">
        <f t="shared" si="23"/>
        <v>2983453739</v>
      </c>
      <c r="G98" s="23">
        <f t="shared" si="23"/>
        <v>0</v>
      </c>
      <c r="H98" s="23">
        <f t="shared" si="23"/>
        <v>0</v>
      </c>
      <c r="I98" s="23">
        <f t="shared" si="23"/>
        <v>0</v>
      </c>
      <c r="J98" s="23">
        <f t="shared" si="23"/>
        <v>0</v>
      </c>
      <c r="K98" s="40"/>
    </row>
    <row r="99" spans="1:11" ht="33" customHeight="1" x14ac:dyDescent="0.2">
      <c r="A99" s="25" t="s">
        <v>205</v>
      </c>
      <c r="B99" s="26" t="s">
        <v>206</v>
      </c>
      <c r="C99" s="27">
        <v>1559328</v>
      </c>
      <c r="D99" s="28">
        <v>202500000037011</v>
      </c>
      <c r="E99" s="29">
        <v>1432781198</v>
      </c>
      <c r="F99" s="29">
        <f t="shared" ref="F99:F101" si="24">E99</f>
        <v>1432781198</v>
      </c>
      <c r="G99" s="29"/>
      <c r="H99" s="29"/>
      <c r="I99" s="29"/>
      <c r="J99" s="29"/>
      <c r="K99" s="44" t="s">
        <v>330</v>
      </c>
    </row>
    <row r="100" spans="1:11" ht="33" customHeight="1" x14ac:dyDescent="0.2">
      <c r="A100" s="25" t="s">
        <v>207</v>
      </c>
      <c r="B100" s="26" t="s">
        <v>208</v>
      </c>
      <c r="C100" s="27">
        <v>1554548</v>
      </c>
      <c r="D100" s="28">
        <v>202500000036977</v>
      </c>
      <c r="E100" s="29">
        <v>1200144247</v>
      </c>
      <c r="F100" s="29">
        <f t="shared" si="24"/>
        <v>1200144247</v>
      </c>
      <c r="G100" s="29"/>
      <c r="H100" s="29"/>
      <c r="I100" s="29"/>
      <c r="J100" s="29"/>
      <c r="K100" s="44" t="s">
        <v>330</v>
      </c>
    </row>
    <row r="101" spans="1:11" ht="33" customHeight="1" x14ac:dyDescent="0.2">
      <c r="A101" s="25" t="s">
        <v>209</v>
      </c>
      <c r="B101" s="26" t="s">
        <v>210</v>
      </c>
      <c r="C101" s="27">
        <v>1554404</v>
      </c>
      <c r="D101" s="28">
        <v>202500000037064</v>
      </c>
      <c r="E101" s="29">
        <v>350528294</v>
      </c>
      <c r="F101" s="29">
        <f t="shared" si="24"/>
        <v>350528294</v>
      </c>
      <c r="G101" s="29"/>
      <c r="H101" s="29"/>
      <c r="I101" s="29"/>
      <c r="J101" s="29"/>
      <c r="K101" s="44" t="s">
        <v>330</v>
      </c>
    </row>
    <row r="102" spans="1:11" ht="24.75" customHeight="1" x14ac:dyDescent="0.2">
      <c r="A102" s="15">
        <v>4</v>
      </c>
      <c r="B102" s="16" t="s">
        <v>211</v>
      </c>
      <c r="C102" s="17"/>
      <c r="D102" s="50"/>
      <c r="E102" s="17">
        <f t="shared" ref="E102:J102" si="25">+E103+E110+E113</f>
        <v>10605760453</v>
      </c>
      <c r="F102" s="17">
        <f t="shared" si="25"/>
        <v>10605760453</v>
      </c>
      <c r="G102" s="17">
        <f t="shared" si="25"/>
        <v>0</v>
      </c>
      <c r="H102" s="17">
        <f t="shared" si="25"/>
        <v>0</v>
      </c>
      <c r="I102" s="17">
        <f t="shared" si="25"/>
        <v>0</v>
      </c>
      <c r="J102" s="17">
        <f t="shared" si="25"/>
        <v>0</v>
      </c>
      <c r="K102" s="19"/>
    </row>
    <row r="103" spans="1:11" ht="33" customHeight="1" x14ac:dyDescent="0.2">
      <c r="A103" s="20" t="s">
        <v>212</v>
      </c>
      <c r="B103" s="21" t="s">
        <v>213</v>
      </c>
      <c r="C103" s="21"/>
      <c r="D103" s="39"/>
      <c r="E103" s="23">
        <f t="shared" ref="E103:J103" si="26">SUM(E104:E109)</f>
        <v>5196591121</v>
      </c>
      <c r="F103" s="23">
        <f t="shared" si="26"/>
        <v>5196591121</v>
      </c>
      <c r="G103" s="23">
        <f t="shared" si="26"/>
        <v>0</v>
      </c>
      <c r="H103" s="23">
        <f t="shared" si="26"/>
        <v>0</v>
      </c>
      <c r="I103" s="23">
        <f t="shared" si="26"/>
        <v>0</v>
      </c>
      <c r="J103" s="23">
        <f t="shared" si="26"/>
        <v>0</v>
      </c>
      <c r="K103" s="40"/>
    </row>
    <row r="104" spans="1:11" ht="33" customHeight="1" x14ac:dyDescent="0.2">
      <c r="A104" s="25" t="s">
        <v>214</v>
      </c>
      <c r="B104" s="26" t="s">
        <v>215</v>
      </c>
      <c r="C104" s="27">
        <v>1569757</v>
      </c>
      <c r="D104" s="28">
        <v>202500000037624</v>
      </c>
      <c r="E104" s="29">
        <v>758584150</v>
      </c>
      <c r="F104" s="29">
        <v>758584150</v>
      </c>
      <c r="G104" s="29"/>
      <c r="H104" s="29"/>
      <c r="I104" s="29"/>
      <c r="J104" s="29"/>
      <c r="K104" s="44" t="s">
        <v>23</v>
      </c>
    </row>
    <row r="105" spans="1:11" ht="33" customHeight="1" x14ac:dyDescent="0.2">
      <c r="A105" s="25" t="s">
        <v>216</v>
      </c>
      <c r="B105" s="26" t="s">
        <v>217</v>
      </c>
      <c r="C105" s="27">
        <v>1568465</v>
      </c>
      <c r="D105" s="28">
        <v>202500000037512</v>
      </c>
      <c r="E105" s="29">
        <v>483242430</v>
      </c>
      <c r="F105" s="29">
        <v>483242430</v>
      </c>
      <c r="G105" s="29"/>
      <c r="H105" s="29"/>
      <c r="I105" s="29"/>
      <c r="J105" s="29"/>
      <c r="K105" s="44" t="s">
        <v>23</v>
      </c>
    </row>
    <row r="106" spans="1:11" ht="33" customHeight="1" x14ac:dyDescent="0.2">
      <c r="A106" s="25" t="s">
        <v>218</v>
      </c>
      <c r="B106" s="26" t="s">
        <v>219</v>
      </c>
      <c r="C106" s="27">
        <v>1563878</v>
      </c>
      <c r="D106" s="28">
        <v>202500000037877</v>
      </c>
      <c r="E106" s="29">
        <v>72000000</v>
      </c>
      <c r="F106" s="29">
        <v>72000000</v>
      </c>
      <c r="G106" s="29"/>
      <c r="H106" s="29"/>
      <c r="I106" s="29"/>
      <c r="J106" s="29"/>
      <c r="K106" s="44" t="s">
        <v>23</v>
      </c>
    </row>
    <row r="107" spans="1:11" ht="45" customHeight="1" x14ac:dyDescent="0.2">
      <c r="A107" s="25" t="s">
        <v>220</v>
      </c>
      <c r="B107" s="26" t="s">
        <v>221</v>
      </c>
      <c r="C107" s="27">
        <v>1563599</v>
      </c>
      <c r="D107" s="28">
        <v>202500000039042</v>
      </c>
      <c r="E107" s="29">
        <v>2596591121</v>
      </c>
      <c r="F107" s="29">
        <v>2596591121</v>
      </c>
      <c r="G107" s="29"/>
      <c r="H107" s="29"/>
      <c r="I107" s="29"/>
      <c r="J107" s="29"/>
      <c r="K107" s="44" t="s">
        <v>23</v>
      </c>
    </row>
    <row r="108" spans="1:11" ht="33" customHeight="1" x14ac:dyDescent="0.2">
      <c r="A108" s="25" t="s">
        <v>222</v>
      </c>
      <c r="B108" s="26" t="s">
        <v>223</v>
      </c>
      <c r="C108" s="27">
        <v>1558061</v>
      </c>
      <c r="D108" s="28">
        <v>202500000037505</v>
      </c>
      <c r="E108" s="29">
        <v>583805740</v>
      </c>
      <c r="F108" s="29">
        <v>583805740</v>
      </c>
      <c r="G108" s="29"/>
      <c r="H108" s="29"/>
      <c r="I108" s="29"/>
      <c r="J108" s="29"/>
      <c r="K108" s="44" t="s">
        <v>23</v>
      </c>
    </row>
    <row r="109" spans="1:11" ht="33" customHeight="1" x14ac:dyDescent="0.2">
      <c r="A109" s="25" t="s">
        <v>224</v>
      </c>
      <c r="B109" s="26" t="s">
        <v>225</v>
      </c>
      <c r="C109" s="27">
        <v>1561493</v>
      </c>
      <c r="D109" s="28">
        <v>202500000037484</v>
      </c>
      <c r="E109" s="29">
        <v>702367680</v>
      </c>
      <c r="F109" s="29">
        <v>702367680</v>
      </c>
      <c r="G109" s="29"/>
      <c r="H109" s="29"/>
      <c r="I109" s="29"/>
      <c r="J109" s="29"/>
      <c r="K109" s="44" t="s">
        <v>23</v>
      </c>
    </row>
    <row r="110" spans="1:11" ht="33" customHeight="1" x14ac:dyDescent="0.2">
      <c r="A110" s="20" t="s">
        <v>226</v>
      </c>
      <c r="B110" s="21" t="s">
        <v>227</v>
      </c>
      <c r="C110" s="21"/>
      <c r="D110" s="39"/>
      <c r="E110" s="23">
        <f t="shared" ref="E110:J110" si="27">SUM(E111:E112)</f>
        <v>2001822792</v>
      </c>
      <c r="F110" s="23">
        <f t="shared" si="27"/>
        <v>2001822792</v>
      </c>
      <c r="G110" s="23">
        <f t="shared" si="27"/>
        <v>0</v>
      </c>
      <c r="H110" s="23">
        <f t="shared" si="27"/>
        <v>0</v>
      </c>
      <c r="I110" s="23">
        <f t="shared" si="27"/>
        <v>0</v>
      </c>
      <c r="J110" s="23">
        <f t="shared" si="27"/>
        <v>0</v>
      </c>
      <c r="K110" s="40"/>
    </row>
    <row r="111" spans="1:11" ht="33" customHeight="1" x14ac:dyDescent="0.2">
      <c r="A111" s="25" t="s">
        <v>228</v>
      </c>
      <c r="B111" s="47" t="s">
        <v>229</v>
      </c>
      <c r="C111" s="27">
        <v>1559575</v>
      </c>
      <c r="D111" s="28">
        <v>202500000037407</v>
      </c>
      <c r="E111" s="29">
        <v>1287760234</v>
      </c>
      <c r="F111" s="29">
        <f t="shared" ref="F111:F112" si="28">E111</f>
        <v>1287760234</v>
      </c>
      <c r="G111" s="29"/>
      <c r="H111" s="29"/>
      <c r="I111" s="29"/>
      <c r="J111" s="29"/>
      <c r="K111" s="44" t="s">
        <v>24</v>
      </c>
    </row>
    <row r="112" spans="1:11" ht="33" customHeight="1" x14ac:dyDescent="0.2">
      <c r="A112" s="25" t="s">
        <v>230</v>
      </c>
      <c r="B112" s="26" t="s">
        <v>231</v>
      </c>
      <c r="C112" s="27">
        <v>1556691</v>
      </c>
      <c r="D112" s="28">
        <v>202500000039023</v>
      </c>
      <c r="E112" s="29">
        <v>714062558</v>
      </c>
      <c r="F112" s="29">
        <f t="shared" si="28"/>
        <v>714062558</v>
      </c>
      <c r="G112" s="29"/>
      <c r="H112" s="29"/>
      <c r="I112" s="29"/>
      <c r="J112" s="29"/>
      <c r="K112" s="44" t="s">
        <v>24</v>
      </c>
    </row>
    <row r="113" spans="1:11" ht="33" customHeight="1" x14ac:dyDescent="0.2">
      <c r="A113" s="20" t="s">
        <v>232</v>
      </c>
      <c r="B113" s="21" t="s">
        <v>233</v>
      </c>
      <c r="C113" s="21"/>
      <c r="D113" s="39"/>
      <c r="E113" s="23">
        <f t="shared" ref="E113:J113" si="29">SUM(E114:E116)</f>
        <v>3407346540</v>
      </c>
      <c r="F113" s="23">
        <f t="shared" si="29"/>
        <v>3407346540</v>
      </c>
      <c r="G113" s="23">
        <f t="shared" si="29"/>
        <v>0</v>
      </c>
      <c r="H113" s="23">
        <f t="shared" si="29"/>
        <v>0</v>
      </c>
      <c r="I113" s="23">
        <f t="shared" si="29"/>
        <v>0</v>
      </c>
      <c r="J113" s="23">
        <f t="shared" si="29"/>
        <v>0</v>
      </c>
      <c r="K113" s="40"/>
    </row>
    <row r="114" spans="1:11" ht="33" customHeight="1" x14ac:dyDescent="0.2">
      <c r="A114" s="25" t="s">
        <v>234</v>
      </c>
      <c r="B114" s="26" t="s">
        <v>235</v>
      </c>
      <c r="C114" s="27">
        <v>1551696</v>
      </c>
      <c r="D114" s="28">
        <v>202500000036980</v>
      </c>
      <c r="E114" s="29">
        <v>1010655000</v>
      </c>
      <c r="F114" s="29">
        <f t="shared" ref="F114:F116" si="30">E114</f>
        <v>1010655000</v>
      </c>
      <c r="G114" s="29"/>
      <c r="H114" s="29"/>
      <c r="I114" s="29"/>
      <c r="J114" s="29"/>
      <c r="K114" s="42" t="s">
        <v>3</v>
      </c>
    </row>
    <row r="115" spans="1:11" ht="33" customHeight="1" x14ac:dyDescent="0.2">
      <c r="A115" s="25" t="s">
        <v>236</v>
      </c>
      <c r="B115" s="26" t="s">
        <v>237</v>
      </c>
      <c r="C115" s="27">
        <v>1552843</v>
      </c>
      <c r="D115" s="28">
        <v>202500000037048</v>
      </c>
      <c r="E115" s="29">
        <v>1014006000</v>
      </c>
      <c r="F115" s="29">
        <f t="shared" si="30"/>
        <v>1014006000</v>
      </c>
      <c r="G115" s="29"/>
      <c r="H115" s="29"/>
      <c r="I115" s="29"/>
      <c r="J115" s="29"/>
      <c r="K115" s="42" t="s">
        <v>3</v>
      </c>
    </row>
    <row r="116" spans="1:11" ht="33" customHeight="1" x14ac:dyDescent="0.2">
      <c r="A116" s="25" t="s">
        <v>238</v>
      </c>
      <c r="B116" s="26" t="s">
        <v>239</v>
      </c>
      <c r="C116" s="27">
        <v>1552845</v>
      </c>
      <c r="D116" s="28">
        <v>202500000037113</v>
      </c>
      <c r="E116" s="29">
        <f>775807500+606878040</f>
        <v>1382685540</v>
      </c>
      <c r="F116" s="29">
        <f t="shared" si="30"/>
        <v>1382685540</v>
      </c>
      <c r="G116" s="29"/>
      <c r="H116" s="29"/>
      <c r="I116" s="29"/>
      <c r="J116" s="29"/>
      <c r="K116" s="42" t="s">
        <v>3</v>
      </c>
    </row>
    <row r="117" spans="1:11" ht="23.25" customHeight="1" x14ac:dyDescent="0.2">
      <c r="A117" s="15">
        <v>5</v>
      </c>
      <c r="B117" s="16" t="s">
        <v>240</v>
      </c>
      <c r="C117" s="17"/>
      <c r="D117" s="50"/>
      <c r="E117" s="17">
        <f t="shared" ref="E117:J117" si="31">+E118+E124+E129+E131</f>
        <v>51986004517</v>
      </c>
      <c r="F117" s="17">
        <f t="shared" si="31"/>
        <v>47086004517</v>
      </c>
      <c r="G117" s="17">
        <f t="shared" si="31"/>
        <v>0</v>
      </c>
      <c r="H117" s="17">
        <f t="shared" si="31"/>
        <v>0</v>
      </c>
      <c r="I117" s="17">
        <f t="shared" si="31"/>
        <v>31529661449</v>
      </c>
      <c r="J117" s="17">
        <f t="shared" si="31"/>
        <v>0</v>
      </c>
      <c r="K117" s="19"/>
    </row>
    <row r="118" spans="1:11" ht="22.5" customHeight="1" x14ac:dyDescent="0.2">
      <c r="A118" s="20" t="s">
        <v>241</v>
      </c>
      <c r="B118" s="21" t="s">
        <v>242</v>
      </c>
      <c r="C118" s="21"/>
      <c r="D118" s="39"/>
      <c r="E118" s="23">
        <f t="shared" ref="E118:F118" si="32">SUM(E119:E123)</f>
        <v>45767027181</v>
      </c>
      <c r="F118" s="23">
        <f t="shared" si="32"/>
        <v>40867027181</v>
      </c>
      <c r="G118" s="23">
        <f t="shared" ref="G118:J118" si="33">SUM(G119:G122)</f>
        <v>0</v>
      </c>
      <c r="H118" s="23">
        <f t="shared" si="33"/>
        <v>0</v>
      </c>
      <c r="I118" s="23">
        <f t="shared" si="33"/>
        <v>31529661449</v>
      </c>
      <c r="J118" s="23">
        <f t="shared" si="33"/>
        <v>0</v>
      </c>
      <c r="K118" s="40"/>
    </row>
    <row r="119" spans="1:11" ht="33" customHeight="1" x14ac:dyDescent="0.2">
      <c r="A119" s="25" t="s">
        <v>243</v>
      </c>
      <c r="B119" s="47" t="s">
        <v>244</v>
      </c>
      <c r="C119" s="27">
        <v>1555620</v>
      </c>
      <c r="D119" s="28">
        <v>202500000039324</v>
      </c>
      <c r="E119" s="29">
        <v>2000000000</v>
      </c>
      <c r="F119" s="29">
        <f>E119</f>
        <v>2000000000</v>
      </c>
      <c r="G119" s="29"/>
      <c r="H119" s="29"/>
      <c r="I119" s="29"/>
      <c r="J119" s="29"/>
      <c r="K119" s="44" t="s">
        <v>6</v>
      </c>
    </row>
    <row r="120" spans="1:11" ht="33" customHeight="1" x14ac:dyDescent="0.2">
      <c r="A120" s="25" t="s">
        <v>245</v>
      </c>
      <c r="B120" s="26" t="s">
        <v>246</v>
      </c>
      <c r="C120" s="27">
        <v>1568509</v>
      </c>
      <c r="D120" s="28">
        <v>202500000038510</v>
      </c>
      <c r="E120" s="29">
        <v>13767027181</v>
      </c>
      <c r="F120" s="29">
        <v>13767027181</v>
      </c>
      <c r="G120" s="29"/>
      <c r="H120" s="29"/>
      <c r="I120" s="29"/>
      <c r="J120" s="29"/>
      <c r="K120" s="42" t="s">
        <v>20</v>
      </c>
    </row>
    <row r="121" spans="1:11" ht="33" customHeight="1" x14ac:dyDescent="0.2">
      <c r="A121" s="25" t="s">
        <v>247</v>
      </c>
      <c r="B121" s="26" t="s">
        <v>248</v>
      </c>
      <c r="C121" s="27">
        <v>498641</v>
      </c>
      <c r="D121" s="28">
        <v>2022003520020</v>
      </c>
      <c r="E121" s="29">
        <v>30000000000</v>
      </c>
      <c r="F121" s="37"/>
      <c r="G121" s="37"/>
      <c r="H121" s="37"/>
      <c r="I121" s="29">
        <v>30000000000</v>
      </c>
      <c r="J121" s="37"/>
      <c r="K121" s="42" t="s">
        <v>20</v>
      </c>
    </row>
    <row r="122" spans="1:11" ht="33" customHeight="1" x14ac:dyDescent="0.2">
      <c r="A122" s="25" t="s">
        <v>249</v>
      </c>
      <c r="B122" s="26" t="s">
        <v>326</v>
      </c>
      <c r="C122" s="27"/>
      <c r="D122" s="28">
        <v>202600000002627</v>
      </c>
      <c r="E122" s="29"/>
      <c r="F122" s="37"/>
      <c r="G122" s="37"/>
      <c r="H122" s="37"/>
      <c r="I122" s="29">
        <v>1529661449</v>
      </c>
      <c r="J122" s="37"/>
      <c r="K122" s="42" t="s">
        <v>20</v>
      </c>
    </row>
    <row r="123" spans="1:11" ht="33" customHeight="1" x14ac:dyDescent="0.2">
      <c r="A123" s="25" t="s">
        <v>250</v>
      </c>
      <c r="B123" s="45" t="s">
        <v>251</v>
      </c>
      <c r="C123" s="27">
        <v>1474017</v>
      </c>
      <c r="D123" s="28">
        <v>202500000025739</v>
      </c>
      <c r="E123" s="29"/>
      <c r="F123" s="29">
        <v>25100000000</v>
      </c>
      <c r="G123" s="29"/>
      <c r="H123" s="29"/>
      <c r="I123" s="29"/>
      <c r="J123" s="29"/>
      <c r="K123" s="30" t="s">
        <v>21</v>
      </c>
    </row>
    <row r="124" spans="1:11" ht="27" customHeight="1" x14ac:dyDescent="0.2">
      <c r="A124" s="20" t="s">
        <v>252</v>
      </c>
      <c r="B124" s="21" t="s">
        <v>253</v>
      </c>
      <c r="C124" s="21"/>
      <c r="D124" s="39"/>
      <c r="E124" s="23">
        <f t="shared" ref="E124:J124" si="34">SUM(E125:E128)</f>
        <v>5578977336</v>
      </c>
      <c r="F124" s="23">
        <f t="shared" si="34"/>
        <v>5578977336</v>
      </c>
      <c r="G124" s="23">
        <f t="shared" si="34"/>
        <v>0</v>
      </c>
      <c r="H124" s="23">
        <f t="shared" si="34"/>
        <v>0</v>
      </c>
      <c r="I124" s="23">
        <f t="shared" si="34"/>
        <v>0</v>
      </c>
      <c r="J124" s="23">
        <f t="shared" si="34"/>
        <v>0</v>
      </c>
      <c r="K124" s="40"/>
    </row>
    <row r="125" spans="1:11" ht="33" customHeight="1" x14ac:dyDescent="0.2">
      <c r="A125" s="25" t="s">
        <v>254</v>
      </c>
      <c r="B125" s="47" t="s">
        <v>255</v>
      </c>
      <c r="C125" s="27">
        <v>1557867</v>
      </c>
      <c r="D125" s="28">
        <v>202500000037012</v>
      </c>
      <c r="E125" s="29">
        <v>3602965587</v>
      </c>
      <c r="F125" s="29">
        <v>3602965587</v>
      </c>
      <c r="G125" s="29"/>
      <c r="H125" s="29"/>
      <c r="I125" s="29"/>
      <c r="J125" s="29"/>
      <c r="K125" s="44" t="s">
        <v>28</v>
      </c>
    </row>
    <row r="126" spans="1:11" ht="33" customHeight="1" x14ac:dyDescent="0.2">
      <c r="A126" s="25" t="s">
        <v>256</v>
      </c>
      <c r="B126" s="47" t="s">
        <v>257</v>
      </c>
      <c r="C126" s="27">
        <v>1557855</v>
      </c>
      <c r="D126" s="28">
        <v>202500000036989</v>
      </c>
      <c r="E126" s="29">
        <v>723701080</v>
      </c>
      <c r="F126" s="29">
        <v>723701080</v>
      </c>
      <c r="G126" s="29"/>
      <c r="H126" s="29"/>
      <c r="I126" s="29"/>
      <c r="J126" s="29"/>
      <c r="K126" s="44" t="s">
        <v>28</v>
      </c>
    </row>
    <row r="127" spans="1:11" ht="33" customHeight="1" x14ac:dyDescent="0.2">
      <c r="A127" s="25" t="s">
        <v>258</v>
      </c>
      <c r="B127" s="47" t="s">
        <v>259</v>
      </c>
      <c r="C127" s="27" t="s">
        <v>260</v>
      </c>
      <c r="D127" s="28">
        <v>202500000037480</v>
      </c>
      <c r="E127" s="29">
        <v>778977336</v>
      </c>
      <c r="F127" s="29">
        <v>778977336</v>
      </c>
      <c r="G127" s="29"/>
      <c r="H127" s="29"/>
      <c r="I127" s="29"/>
      <c r="J127" s="29"/>
      <c r="K127" s="44" t="s">
        <v>29</v>
      </c>
    </row>
    <row r="128" spans="1:11" ht="33" customHeight="1" x14ac:dyDescent="0.2">
      <c r="A128" s="25" t="s">
        <v>261</v>
      </c>
      <c r="B128" s="47" t="s">
        <v>262</v>
      </c>
      <c r="C128" s="27">
        <v>1557901</v>
      </c>
      <c r="D128" s="28">
        <v>202500000037490</v>
      </c>
      <c r="E128" s="29">
        <v>473333333</v>
      </c>
      <c r="F128" s="29">
        <v>473333333</v>
      </c>
      <c r="G128" s="29"/>
      <c r="H128" s="29"/>
      <c r="I128" s="29"/>
      <c r="J128" s="29"/>
      <c r="K128" s="44" t="s">
        <v>29</v>
      </c>
    </row>
    <row r="129" spans="1:11" ht="33" customHeight="1" x14ac:dyDescent="0.2">
      <c r="A129" s="20">
        <v>5.3</v>
      </c>
      <c r="B129" s="21" t="s">
        <v>263</v>
      </c>
      <c r="C129" s="21"/>
      <c r="D129" s="39"/>
      <c r="E129" s="23">
        <f t="shared" ref="E129:J129" si="35">E130</f>
        <v>320000000</v>
      </c>
      <c r="F129" s="23">
        <f t="shared" si="35"/>
        <v>320000000</v>
      </c>
      <c r="G129" s="23">
        <f t="shared" si="35"/>
        <v>0</v>
      </c>
      <c r="H129" s="23">
        <f t="shared" si="35"/>
        <v>0</v>
      </c>
      <c r="I129" s="23">
        <f t="shared" si="35"/>
        <v>0</v>
      </c>
      <c r="J129" s="23">
        <f t="shared" si="35"/>
        <v>0</v>
      </c>
      <c r="K129" s="40"/>
    </row>
    <row r="130" spans="1:11" ht="42" customHeight="1" x14ac:dyDescent="0.2">
      <c r="A130" s="25" t="s">
        <v>264</v>
      </c>
      <c r="B130" s="47" t="s">
        <v>265</v>
      </c>
      <c r="C130" s="28">
        <v>1551526</v>
      </c>
      <c r="D130" s="28">
        <v>202500000038550</v>
      </c>
      <c r="E130" s="29">
        <v>320000000</v>
      </c>
      <c r="F130" s="29">
        <f>E130</f>
        <v>320000000</v>
      </c>
      <c r="G130" s="29"/>
      <c r="H130" s="29"/>
      <c r="I130" s="29"/>
      <c r="J130" s="29"/>
      <c r="K130" s="44" t="s">
        <v>8</v>
      </c>
    </row>
    <row r="131" spans="1:11" ht="33" customHeight="1" x14ac:dyDescent="0.2">
      <c r="A131" s="20">
        <v>5.4</v>
      </c>
      <c r="B131" s="21" t="s">
        <v>266</v>
      </c>
      <c r="C131" s="21"/>
      <c r="D131" s="39"/>
      <c r="E131" s="23">
        <f t="shared" ref="E131:J131" si="36">SUM(E132)</f>
        <v>320000000</v>
      </c>
      <c r="F131" s="23">
        <f t="shared" si="36"/>
        <v>320000000</v>
      </c>
      <c r="G131" s="23">
        <f t="shared" si="36"/>
        <v>0</v>
      </c>
      <c r="H131" s="23">
        <f t="shared" si="36"/>
        <v>0</v>
      </c>
      <c r="I131" s="23">
        <f t="shared" si="36"/>
        <v>0</v>
      </c>
      <c r="J131" s="23">
        <f t="shared" si="36"/>
        <v>0</v>
      </c>
      <c r="K131" s="40"/>
    </row>
    <row r="132" spans="1:11" ht="33" customHeight="1" x14ac:dyDescent="0.2">
      <c r="A132" s="25" t="s">
        <v>267</v>
      </c>
      <c r="B132" s="47" t="s">
        <v>268</v>
      </c>
      <c r="C132" s="27">
        <v>1549281</v>
      </c>
      <c r="D132" s="28">
        <v>202500000037112</v>
      </c>
      <c r="E132" s="29">
        <v>320000000</v>
      </c>
      <c r="F132" s="29">
        <v>320000000</v>
      </c>
      <c r="G132" s="29"/>
      <c r="H132" s="29"/>
      <c r="I132" s="29"/>
      <c r="J132" s="29"/>
      <c r="K132" s="44" t="s">
        <v>7</v>
      </c>
    </row>
    <row r="133" spans="1:11" ht="22.5" customHeight="1" x14ac:dyDescent="0.2">
      <c r="A133" s="15">
        <v>6</v>
      </c>
      <c r="B133" s="16" t="s">
        <v>269</v>
      </c>
      <c r="C133" s="17"/>
      <c r="D133" s="50"/>
      <c r="E133" s="17">
        <f t="shared" ref="E133:J133" si="37">+E134+E140+E144+E151</f>
        <v>15425024397</v>
      </c>
      <c r="F133" s="17">
        <f t="shared" si="37"/>
        <v>14625024397</v>
      </c>
      <c r="G133" s="17">
        <f t="shared" si="37"/>
        <v>0</v>
      </c>
      <c r="H133" s="17">
        <f t="shared" si="37"/>
        <v>0</v>
      </c>
      <c r="I133" s="17">
        <f t="shared" si="37"/>
        <v>0</v>
      </c>
      <c r="J133" s="17">
        <f t="shared" si="37"/>
        <v>800000000</v>
      </c>
      <c r="K133" s="19"/>
    </row>
    <row r="134" spans="1:11" ht="33" customHeight="1" x14ac:dyDescent="0.2">
      <c r="A134" s="20" t="s">
        <v>270</v>
      </c>
      <c r="B134" s="21" t="s">
        <v>271</v>
      </c>
      <c r="C134" s="21"/>
      <c r="D134" s="39"/>
      <c r="E134" s="23">
        <f t="shared" ref="E134:J134" si="38">SUM(E135:E139)</f>
        <v>4582420000</v>
      </c>
      <c r="F134" s="23">
        <f t="shared" si="38"/>
        <v>4582420000</v>
      </c>
      <c r="G134" s="23">
        <f t="shared" si="38"/>
        <v>0</v>
      </c>
      <c r="H134" s="23">
        <f t="shared" si="38"/>
        <v>0</v>
      </c>
      <c r="I134" s="23">
        <f t="shared" si="38"/>
        <v>0</v>
      </c>
      <c r="J134" s="23">
        <f t="shared" si="38"/>
        <v>0</v>
      </c>
      <c r="K134" s="40"/>
    </row>
    <row r="135" spans="1:11" ht="33" customHeight="1" x14ac:dyDescent="0.2">
      <c r="A135" s="25" t="s">
        <v>272</v>
      </c>
      <c r="B135" s="47" t="s">
        <v>273</v>
      </c>
      <c r="C135" s="27">
        <v>1564127</v>
      </c>
      <c r="D135" s="28">
        <v>202500000038175</v>
      </c>
      <c r="E135" s="29">
        <v>508881884</v>
      </c>
      <c r="F135" s="29">
        <v>508881884</v>
      </c>
      <c r="G135" s="29"/>
      <c r="H135" s="29"/>
      <c r="I135" s="29"/>
      <c r="J135" s="29"/>
      <c r="K135" s="44" t="s">
        <v>27</v>
      </c>
    </row>
    <row r="136" spans="1:11" ht="33" customHeight="1" x14ac:dyDescent="0.2">
      <c r="A136" s="25" t="s">
        <v>274</v>
      </c>
      <c r="B136" s="47" t="s">
        <v>275</v>
      </c>
      <c r="C136" s="27">
        <v>1563802</v>
      </c>
      <c r="D136" s="28">
        <v>202500000038459</v>
      </c>
      <c r="E136" s="29">
        <v>587194020</v>
      </c>
      <c r="F136" s="29">
        <v>587194020</v>
      </c>
      <c r="G136" s="29"/>
      <c r="H136" s="29"/>
      <c r="I136" s="29"/>
      <c r="J136" s="29"/>
      <c r="K136" s="44" t="s">
        <v>27</v>
      </c>
    </row>
    <row r="137" spans="1:11" ht="33" customHeight="1" x14ac:dyDescent="0.2">
      <c r="A137" s="25" t="s">
        <v>276</v>
      </c>
      <c r="B137" s="47" t="s">
        <v>277</v>
      </c>
      <c r="C137" s="27">
        <v>1559943</v>
      </c>
      <c r="D137" s="28">
        <v>202500000038456</v>
      </c>
      <c r="E137" s="29">
        <v>355430576</v>
      </c>
      <c r="F137" s="29">
        <v>355430576</v>
      </c>
      <c r="G137" s="29"/>
      <c r="H137" s="29"/>
      <c r="I137" s="29"/>
      <c r="J137" s="29"/>
      <c r="K137" s="44" t="s">
        <v>27</v>
      </c>
    </row>
    <row r="138" spans="1:11" ht="33" customHeight="1" x14ac:dyDescent="0.2">
      <c r="A138" s="25" t="s">
        <v>278</v>
      </c>
      <c r="B138" s="47" t="s">
        <v>279</v>
      </c>
      <c r="C138" s="27">
        <v>1559866</v>
      </c>
      <c r="D138" s="28">
        <v>202500000038458</v>
      </c>
      <c r="E138" s="29">
        <v>148493520</v>
      </c>
      <c r="F138" s="29">
        <v>148493520</v>
      </c>
      <c r="G138" s="29"/>
      <c r="H138" s="29"/>
      <c r="I138" s="29"/>
      <c r="J138" s="29"/>
      <c r="K138" s="44" t="s">
        <v>27</v>
      </c>
    </row>
    <row r="139" spans="1:11" ht="33" customHeight="1" x14ac:dyDescent="0.2">
      <c r="A139" s="25" t="s">
        <v>280</v>
      </c>
      <c r="B139" s="47" t="s">
        <v>281</v>
      </c>
      <c r="C139" s="27">
        <v>1563763</v>
      </c>
      <c r="D139" s="28">
        <v>202500000038455</v>
      </c>
      <c r="E139" s="29">
        <v>2982420000</v>
      </c>
      <c r="F139" s="29">
        <v>2982420000</v>
      </c>
      <c r="G139" s="29"/>
      <c r="H139" s="29"/>
      <c r="I139" s="29"/>
      <c r="J139" s="29"/>
      <c r="K139" s="44" t="s">
        <v>27</v>
      </c>
    </row>
    <row r="140" spans="1:11" ht="33" customHeight="1" x14ac:dyDescent="0.2">
      <c r="A140" s="20" t="s">
        <v>282</v>
      </c>
      <c r="B140" s="21" t="s">
        <v>283</v>
      </c>
      <c r="C140" s="21"/>
      <c r="D140" s="39"/>
      <c r="E140" s="23">
        <f t="shared" ref="E140:J140" si="39">SUM(E141:E143)</f>
        <v>5000000000</v>
      </c>
      <c r="F140" s="23">
        <f t="shared" si="39"/>
        <v>4200000000</v>
      </c>
      <c r="G140" s="23">
        <f t="shared" si="39"/>
        <v>0</v>
      </c>
      <c r="H140" s="23">
        <f t="shared" si="39"/>
        <v>0</v>
      </c>
      <c r="I140" s="23">
        <f t="shared" si="39"/>
        <v>0</v>
      </c>
      <c r="J140" s="23">
        <f t="shared" si="39"/>
        <v>800000000</v>
      </c>
      <c r="K140" s="52"/>
    </row>
    <row r="141" spans="1:11" ht="33" customHeight="1" x14ac:dyDescent="0.2">
      <c r="A141" s="25" t="s">
        <v>284</v>
      </c>
      <c r="B141" s="47" t="s">
        <v>285</v>
      </c>
      <c r="C141" s="27">
        <v>1557886</v>
      </c>
      <c r="D141" s="36">
        <v>202500000037854</v>
      </c>
      <c r="E141" s="37">
        <v>2105922720</v>
      </c>
      <c r="F141" s="37">
        <f>E141</f>
        <v>2105922720</v>
      </c>
      <c r="G141" s="37"/>
      <c r="H141" s="37"/>
      <c r="I141" s="37"/>
      <c r="J141" s="37"/>
      <c r="K141" s="44" t="s">
        <v>18</v>
      </c>
    </row>
    <row r="142" spans="1:11" ht="33" customHeight="1" x14ac:dyDescent="0.2">
      <c r="A142" s="25" t="s">
        <v>286</v>
      </c>
      <c r="B142" s="47" t="s">
        <v>287</v>
      </c>
      <c r="C142" s="27">
        <v>1556689</v>
      </c>
      <c r="D142" s="36">
        <v>202500000037018</v>
      </c>
      <c r="E142" s="37">
        <v>2194077280</v>
      </c>
      <c r="F142" s="37">
        <f>E142-J142</f>
        <v>1394077280</v>
      </c>
      <c r="G142" s="37"/>
      <c r="H142" s="37"/>
      <c r="I142" s="37"/>
      <c r="J142" s="37">
        <v>800000000</v>
      </c>
      <c r="K142" s="44" t="s">
        <v>18</v>
      </c>
    </row>
    <row r="143" spans="1:11" ht="33" customHeight="1" x14ac:dyDescent="0.2">
      <c r="A143" s="25" t="s">
        <v>288</v>
      </c>
      <c r="B143" s="47" t="s">
        <v>289</v>
      </c>
      <c r="C143" s="27">
        <v>1557891</v>
      </c>
      <c r="D143" s="36">
        <v>202500000038339</v>
      </c>
      <c r="E143" s="37">
        <v>700000000</v>
      </c>
      <c r="F143" s="37">
        <f>E143</f>
        <v>700000000</v>
      </c>
      <c r="G143" s="37"/>
      <c r="H143" s="37"/>
      <c r="I143" s="37"/>
      <c r="J143" s="37"/>
      <c r="K143" s="44" t="s">
        <v>18</v>
      </c>
    </row>
    <row r="144" spans="1:11" ht="33" customHeight="1" x14ac:dyDescent="0.2">
      <c r="A144" s="20" t="s">
        <v>290</v>
      </c>
      <c r="B144" s="21" t="s">
        <v>291</v>
      </c>
      <c r="C144" s="21"/>
      <c r="D144" s="39"/>
      <c r="E144" s="23">
        <f t="shared" ref="E144:J144" si="40">SUM(E145:E149)</f>
        <v>3242604397</v>
      </c>
      <c r="F144" s="23">
        <f t="shared" si="40"/>
        <v>3242604397</v>
      </c>
      <c r="G144" s="23">
        <f t="shared" si="40"/>
        <v>0</v>
      </c>
      <c r="H144" s="23">
        <f t="shared" si="40"/>
        <v>0</v>
      </c>
      <c r="I144" s="23">
        <f t="shared" si="40"/>
        <v>0</v>
      </c>
      <c r="J144" s="23">
        <f t="shared" si="40"/>
        <v>0</v>
      </c>
      <c r="K144" s="52"/>
    </row>
    <row r="145" spans="1:11" ht="33" customHeight="1" x14ac:dyDescent="0.2">
      <c r="A145" s="25" t="s">
        <v>292</v>
      </c>
      <c r="B145" s="47" t="s">
        <v>293</v>
      </c>
      <c r="C145" s="27">
        <v>1556755</v>
      </c>
      <c r="D145" s="28">
        <v>202500000037435</v>
      </c>
      <c r="E145" s="29">
        <v>927187433</v>
      </c>
      <c r="F145" s="29">
        <f t="shared" ref="F145:F149" si="41">E145</f>
        <v>927187433</v>
      </c>
      <c r="G145" s="29"/>
      <c r="H145" s="29"/>
      <c r="I145" s="29"/>
      <c r="J145" s="29"/>
      <c r="K145" s="51" t="s">
        <v>24</v>
      </c>
    </row>
    <row r="146" spans="1:11" ht="33" customHeight="1" x14ac:dyDescent="0.2">
      <c r="A146" s="25" t="s">
        <v>294</v>
      </c>
      <c r="B146" s="47" t="s">
        <v>295</v>
      </c>
      <c r="C146" s="27">
        <v>1548012</v>
      </c>
      <c r="D146" s="28">
        <v>202500000036709</v>
      </c>
      <c r="E146" s="29">
        <f>309062477+48958794</f>
        <v>358021271</v>
      </c>
      <c r="F146" s="29">
        <f t="shared" si="41"/>
        <v>358021271</v>
      </c>
      <c r="G146" s="29"/>
      <c r="H146" s="29"/>
      <c r="I146" s="29"/>
      <c r="J146" s="29"/>
      <c r="K146" s="51" t="s">
        <v>24</v>
      </c>
    </row>
    <row r="147" spans="1:11" ht="33" customHeight="1" x14ac:dyDescent="0.2">
      <c r="A147" s="25" t="s">
        <v>296</v>
      </c>
      <c r="B147" s="47" t="s">
        <v>297</v>
      </c>
      <c r="C147" s="27">
        <v>1558128</v>
      </c>
      <c r="D147" s="28">
        <v>202500000038276</v>
      </c>
      <c r="E147" s="29">
        <v>1462895728</v>
      </c>
      <c r="F147" s="29">
        <f t="shared" si="41"/>
        <v>1462895728</v>
      </c>
      <c r="G147" s="29"/>
      <c r="H147" s="29"/>
      <c r="I147" s="29"/>
      <c r="J147" s="29"/>
      <c r="K147" s="51" t="s">
        <v>24</v>
      </c>
    </row>
    <row r="148" spans="1:11" ht="33" customHeight="1" x14ac:dyDescent="0.2">
      <c r="A148" s="25" t="s">
        <v>298</v>
      </c>
      <c r="B148" s="47" t="s">
        <v>299</v>
      </c>
      <c r="C148" s="27">
        <v>1556708</v>
      </c>
      <c r="D148" s="28">
        <v>202500000037319</v>
      </c>
      <c r="E148" s="29">
        <v>412083304</v>
      </c>
      <c r="F148" s="29">
        <f t="shared" si="41"/>
        <v>412083304</v>
      </c>
      <c r="G148" s="29"/>
      <c r="H148" s="29"/>
      <c r="I148" s="29"/>
      <c r="J148" s="29"/>
      <c r="K148" s="53" t="s">
        <v>24</v>
      </c>
    </row>
    <row r="149" spans="1:11" ht="33" customHeight="1" x14ac:dyDescent="0.2">
      <c r="A149" s="25" t="s">
        <v>300</v>
      </c>
      <c r="B149" s="54" t="s">
        <v>301</v>
      </c>
      <c r="C149" s="27">
        <v>1552910</v>
      </c>
      <c r="D149" s="36">
        <v>202500000036806</v>
      </c>
      <c r="E149" s="37">
        <v>82416661</v>
      </c>
      <c r="F149" s="29">
        <f t="shared" si="41"/>
        <v>82416661</v>
      </c>
      <c r="G149" s="37"/>
      <c r="H149" s="37"/>
      <c r="I149" s="37"/>
      <c r="J149" s="37"/>
      <c r="K149" s="53" t="s">
        <v>24</v>
      </c>
    </row>
    <row r="150" spans="1:11" ht="33" customHeight="1" x14ac:dyDescent="0.2">
      <c r="A150" s="25" t="s">
        <v>327</v>
      </c>
      <c r="B150" s="54" t="s">
        <v>328</v>
      </c>
      <c r="C150" s="27">
        <v>1662834</v>
      </c>
      <c r="D150" s="36">
        <v>202500000049881</v>
      </c>
      <c r="E150" s="37">
        <v>1453512479</v>
      </c>
      <c r="F150" s="37">
        <v>1453512479</v>
      </c>
      <c r="G150" s="37"/>
      <c r="H150" s="37"/>
      <c r="I150" s="37"/>
      <c r="J150" s="37"/>
      <c r="K150" s="53" t="s">
        <v>24</v>
      </c>
    </row>
    <row r="151" spans="1:11" ht="33" customHeight="1" x14ac:dyDescent="0.2">
      <c r="A151" s="20" t="s">
        <v>302</v>
      </c>
      <c r="B151" s="21" t="s">
        <v>303</v>
      </c>
      <c r="C151" s="21"/>
      <c r="D151" s="39"/>
      <c r="E151" s="23">
        <f t="shared" ref="E151:J151" si="42">SUM(E152)</f>
        <v>2600000000</v>
      </c>
      <c r="F151" s="23">
        <f t="shared" si="42"/>
        <v>2600000000</v>
      </c>
      <c r="G151" s="23">
        <f t="shared" si="42"/>
        <v>0</v>
      </c>
      <c r="H151" s="23">
        <f t="shared" si="42"/>
        <v>0</v>
      </c>
      <c r="I151" s="23">
        <f t="shared" si="42"/>
        <v>0</v>
      </c>
      <c r="J151" s="23">
        <f t="shared" si="42"/>
        <v>0</v>
      </c>
      <c r="K151" s="52"/>
    </row>
    <row r="152" spans="1:11" ht="33" customHeight="1" x14ac:dyDescent="0.2">
      <c r="A152" s="25" t="s">
        <v>304</v>
      </c>
      <c r="B152" s="47" t="s">
        <v>305</v>
      </c>
      <c r="C152" s="27">
        <v>1556662</v>
      </c>
      <c r="D152" s="28">
        <v>202500000037288</v>
      </c>
      <c r="E152" s="29">
        <v>2600000000</v>
      </c>
      <c r="F152" s="29">
        <f>E152</f>
        <v>2600000000</v>
      </c>
      <c r="G152" s="29"/>
      <c r="H152" s="29"/>
      <c r="I152" s="29"/>
      <c r="J152" s="29"/>
      <c r="K152" s="44" t="s">
        <v>9</v>
      </c>
    </row>
    <row r="153" spans="1:11" ht="33" customHeight="1" x14ac:dyDescent="0.2">
      <c r="B153" s="55"/>
      <c r="D153" s="56"/>
      <c r="E153" s="57"/>
      <c r="F153" s="57"/>
      <c r="G153" s="57"/>
      <c r="H153" s="57"/>
      <c r="I153" s="57"/>
      <c r="J153" s="57"/>
      <c r="K153" s="58"/>
    </row>
    <row r="154" spans="1:11" ht="33" customHeight="1" x14ac:dyDescent="0.2">
      <c r="C154" s="59"/>
      <c r="D154" s="60"/>
      <c r="E154" s="61"/>
      <c r="F154" s="61"/>
      <c r="G154" s="61"/>
      <c r="H154" s="61"/>
      <c r="I154" s="61"/>
      <c r="J154" s="61"/>
      <c r="K154" s="58"/>
    </row>
    <row r="155" spans="1:11" ht="33" customHeight="1" x14ac:dyDescent="0.2">
      <c r="C155" s="59"/>
      <c r="D155" s="60"/>
      <c r="E155" s="61"/>
      <c r="F155" s="61"/>
      <c r="G155" s="61"/>
      <c r="H155" s="61"/>
      <c r="I155" s="61"/>
      <c r="J155" s="61"/>
      <c r="K155" s="58"/>
    </row>
    <row r="156" spans="1:11" ht="33" customHeight="1" x14ac:dyDescent="0.2">
      <c r="D156" s="56"/>
      <c r="E156" s="57"/>
      <c r="F156" s="57"/>
      <c r="G156" s="57"/>
      <c r="H156" s="57"/>
      <c r="I156" s="57"/>
      <c r="J156" s="57"/>
      <c r="K156" s="58"/>
    </row>
    <row r="157" spans="1:11" ht="33" customHeight="1" x14ac:dyDescent="0.2">
      <c r="D157" s="56"/>
      <c r="E157" s="57"/>
      <c r="F157" s="57"/>
      <c r="G157" s="57"/>
      <c r="H157" s="57"/>
      <c r="I157" s="57"/>
      <c r="J157" s="57"/>
      <c r="K157" s="28"/>
    </row>
    <row r="158" spans="1:11" ht="33" customHeight="1" x14ac:dyDescent="0.2">
      <c r="D158" s="56"/>
      <c r="E158" s="57"/>
      <c r="F158" s="57"/>
      <c r="G158" s="57"/>
      <c r="H158" s="57"/>
      <c r="I158" s="57"/>
      <c r="J158" s="57"/>
      <c r="K158" s="58"/>
    </row>
    <row r="159" spans="1:11" ht="33" customHeight="1" x14ac:dyDescent="0.2">
      <c r="D159" s="56"/>
      <c r="E159" s="57"/>
      <c r="F159" s="57"/>
      <c r="G159" s="57"/>
      <c r="H159" s="57"/>
      <c r="I159" s="57"/>
      <c r="J159" s="57"/>
      <c r="K159" s="58"/>
    </row>
    <row r="160" spans="1:11" ht="33" customHeight="1" x14ac:dyDescent="0.2">
      <c r="D160" s="56"/>
      <c r="E160" s="57"/>
      <c r="F160" s="57"/>
      <c r="G160" s="57"/>
      <c r="H160" s="57"/>
      <c r="I160" s="57"/>
      <c r="J160" s="57"/>
      <c r="K160" s="58"/>
    </row>
    <row r="161" spans="4:11" ht="33" customHeight="1" x14ac:dyDescent="0.2">
      <c r="D161" s="56"/>
      <c r="E161" s="57"/>
      <c r="F161" s="57"/>
      <c r="G161" s="57"/>
      <c r="H161" s="57"/>
      <c r="I161" s="57"/>
      <c r="J161" s="57"/>
      <c r="K161" s="58"/>
    </row>
    <row r="162" spans="4:11" ht="33" customHeight="1" x14ac:dyDescent="0.2">
      <c r="D162" s="56"/>
      <c r="E162" s="57"/>
      <c r="F162" s="57"/>
      <c r="G162" s="57"/>
      <c r="H162" s="57"/>
      <c r="I162" s="57"/>
      <c r="J162" s="57"/>
      <c r="K162" s="58"/>
    </row>
    <row r="163" spans="4:11" ht="33" customHeight="1" x14ac:dyDescent="0.2">
      <c r="D163" s="56"/>
      <c r="E163" s="57"/>
      <c r="F163" s="57"/>
      <c r="G163" s="57"/>
      <c r="H163" s="57"/>
      <c r="I163" s="57"/>
      <c r="J163" s="57"/>
      <c r="K163" s="58"/>
    </row>
    <row r="164" spans="4:11" ht="33" customHeight="1" x14ac:dyDescent="0.2">
      <c r="D164" s="56"/>
      <c r="E164" s="57"/>
      <c r="F164" s="57"/>
      <c r="G164" s="57"/>
      <c r="H164" s="57"/>
      <c r="I164" s="57"/>
      <c r="J164" s="57"/>
      <c r="K164" s="58"/>
    </row>
    <row r="165" spans="4:11" ht="33" customHeight="1" x14ac:dyDescent="0.2">
      <c r="D165" s="56"/>
      <c r="E165" s="57"/>
      <c r="F165" s="57"/>
      <c r="G165" s="57"/>
      <c r="H165" s="57"/>
      <c r="I165" s="57"/>
      <c r="J165" s="57"/>
      <c r="K165" s="58"/>
    </row>
    <row r="166" spans="4:11" ht="33" customHeight="1" x14ac:dyDescent="0.2">
      <c r="D166" s="56"/>
      <c r="E166" s="57"/>
      <c r="F166" s="57"/>
      <c r="G166" s="57"/>
      <c r="H166" s="57"/>
      <c r="I166" s="57"/>
      <c r="J166" s="57"/>
      <c r="K166" s="58"/>
    </row>
    <row r="167" spans="4:11" ht="33" customHeight="1" x14ac:dyDescent="0.2">
      <c r="D167" s="56"/>
      <c r="E167" s="57"/>
      <c r="F167" s="57"/>
      <c r="G167" s="57"/>
      <c r="H167" s="57"/>
      <c r="I167" s="57"/>
      <c r="J167" s="57"/>
      <c r="K167" s="58"/>
    </row>
    <row r="168" spans="4:11" ht="33" customHeight="1" x14ac:dyDescent="0.2">
      <c r="D168" s="56"/>
      <c r="E168" s="57"/>
      <c r="F168" s="57"/>
      <c r="G168" s="57"/>
      <c r="H168" s="57"/>
      <c r="I168" s="57"/>
      <c r="J168" s="57"/>
      <c r="K168" s="58"/>
    </row>
    <row r="169" spans="4:11" ht="33" customHeight="1" x14ac:dyDescent="0.2">
      <c r="D169" s="56"/>
      <c r="E169" s="57"/>
      <c r="F169" s="57"/>
      <c r="G169" s="57"/>
      <c r="H169" s="57"/>
      <c r="I169" s="57"/>
      <c r="J169" s="57"/>
      <c r="K169" s="58"/>
    </row>
    <row r="170" spans="4:11" ht="33" customHeight="1" x14ac:dyDescent="0.2">
      <c r="D170" s="56"/>
      <c r="E170" s="57"/>
      <c r="F170" s="57"/>
      <c r="G170" s="57"/>
      <c r="H170" s="57"/>
      <c r="I170" s="57"/>
      <c r="J170" s="57"/>
      <c r="K170" s="58"/>
    </row>
    <row r="171" spans="4:11" ht="33" customHeight="1" x14ac:dyDescent="0.2">
      <c r="D171" s="56"/>
      <c r="E171" s="57"/>
      <c r="F171" s="57"/>
      <c r="G171" s="57"/>
      <c r="H171" s="57"/>
      <c r="I171" s="57"/>
      <c r="J171" s="57"/>
      <c r="K171" s="58"/>
    </row>
    <row r="172" spans="4:11" ht="33" customHeight="1" x14ac:dyDescent="0.2">
      <c r="D172" s="56"/>
      <c r="E172" s="57"/>
      <c r="F172" s="57"/>
      <c r="G172" s="57"/>
      <c r="H172" s="57"/>
      <c r="I172" s="57"/>
      <c r="J172" s="57"/>
      <c r="K172" s="58"/>
    </row>
    <row r="173" spans="4:11" ht="33" customHeight="1" x14ac:dyDescent="0.2">
      <c r="D173" s="56"/>
      <c r="E173" s="57"/>
      <c r="F173" s="57"/>
      <c r="G173" s="57"/>
      <c r="H173" s="57"/>
      <c r="I173" s="57"/>
      <c r="J173" s="57"/>
      <c r="K173" s="58"/>
    </row>
    <row r="174" spans="4:11" ht="33" customHeight="1" x14ac:dyDescent="0.2">
      <c r="D174" s="56"/>
      <c r="E174" s="57"/>
      <c r="F174" s="57"/>
      <c r="G174" s="57"/>
      <c r="H174" s="57"/>
      <c r="I174" s="57"/>
      <c r="J174" s="57"/>
      <c r="K174" s="58"/>
    </row>
    <row r="175" spans="4:11" ht="33" customHeight="1" x14ac:dyDescent="0.2">
      <c r="D175" s="56"/>
      <c r="E175" s="57"/>
      <c r="F175" s="57"/>
      <c r="G175" s="57"/>
      <c r="H175" s="57"/>
      <c r="I175" s="57"/>
      <c r="J175" s="57"/>
      <c r="K175" s="58"/>
    </row>
    <row r="176" spans="4:11" ht="33" customHeight="1" x14ac:dyDescent="0.2">
      <c r="D176" s="56"/>
      <c r="E176" s="57"/>
      <c r="F176" s="57"/>
      <c r="G176" s="57"/>
      <c r="H176" s="57"/>
      <c r="I176" s="57"/>
      <c r="J176" s="57"/>
      <c r="K176" s="58"/>
    </row>
    <row r="177" spans="4:11" ht="33" customHeight="1" x14ac:dyDescent="0.2">
      <c r="D177" s="56"/>
      <c r="E177" s="57"/>
      <c r="F177" s="57"/>
      <c r="G177" s="57"/>
      <c r="H177" s="57"/>
      <c r="I177" s="57"/>
      <c r="J177" s="57"/>
      <c r="K177" s="58"/>
    </row>
    <row r="178" spans="4:11" ht="33" customHeight="1" x14ac:dyDescent="0.2">
      <c r="D178" s="56"/>
      <c r="E178" s="57"/>
      <c r="F178" s="57"/>
      <c r="G178" s="57"/>
      <c r="H178" s="57"/>
      <c r="I178" s="57"/>
      <c r="J178" s="57"/>
      <c r="K178" s="58"/>
    </row>
    <row r="179" spans="4:11" ht="33" customHeight="1" x14ac:dyDescent="0.2">
      <c r="D179" s="56"/>
      <c r="E179" s="57"/>
      <c r="F179" s="57"/>
      <c r="G179" s="57"/>
      <c r="H179" s="57"/>
      <c r="I179" s="57"/>
      <c r="J179" s="57"/>
      <c r="K179" s="58"/>
    </row>
    <row r="180" spans="4:11" ht="33" customHeight="1" x14ac:dyDescent="0.2">
      <c r="D180" s="56"/>
      <c r="E180" s="57"/>
      <c r="F180" s="57"/>
      <c r="G180" s="57"/>
      <c r="H180" s="57"/>
      <c r="I180" s="57"/>
      <c r="J180" s="57"/>
      <c r="K180" s="58"/>
    </row>
    <row r="181" spans="4:11" ht="33" customHeight="1" x14ac:dyDescent="0.2">
      <c r="D181" s="56"/>
      <c r="E181" s="57"/>
      <c r="F181" s="57"/>
      <c r="G181" s="57"/>
      <c r="H181" s="57"/>
      <c r="I181" s="57"/>
      <c r="J181" s="57"/>
      <c r="K181" s="58"/>
    </row>
    <row r="182" spans="4:11" ht="33" customHeight="1" x14ac:dyDescent="0.2">
      <c r="D182" s="56"/>
      <c r="E182" s="57"/>
      <c r="F182" s="57"/>
      <c r="G182" s="57"/>
      <c r="H182" s="57"/>
      <c r="I182" s="57"/>
      <c r="J182" s="57"/>
      <c r="K182" s="58"/>
    </row>
    <row r="183" spans="4:11" ht="33" customHeight="1" x14ac:dyDescent="0.2">
      <c r="D183" s="56"/>
      <c r="E183" s="57"/>
      <c r="F183" s="57"/>
      <c r="G183" s="57"/>
      <c r="H183" s="57"/>
      <c r="I183" s="57"/>
      <c r="J183" s="57"/>
      <c r="K183" s="58"/>
    </row>
    <row r="184" spans="4:11" ht="33" customHeight="1" x14ac:dyDescent="0.2">
      <c r="D184" s="56"/>
      <c r="E184" s="57"/>
      <c r="F184" s="57"/>
      <c r="G184" s="57"/>
      <c r="H184" s="57"/>
      <c r="I184" s="57"/>
      <c r="J184" s="57"/>
      <c r="K184" s="58"/>
    </row>
    <row r="185" spans="4:11" ht="33" customHeight="1" x14ac:dyDescent="0.2">
      <c r="D185" s="56"/>
      <c r="E185" s="57"/>
      <c r="F185" s="57"/>
      <c r="G185" s="57"/>
      <c r="H185" s="57"/>
      <c r="I185" s="57"/>
      <c r="J185" s="57"/>
      <c r="K185" s="58"/>
    </row>
    <row r="186" spans="4:11" ht="33" customHeight="1" x14ac:dyDescent="0.2">
      <c r="D186" s="56"/>
      <c r="E186" s="57"/>
      <c r="F186" s="57"/>
      <c r="G186" s="57"/>
      <c r="H186" s="57"/>
      <c r="I186" s="57"/>
      <c r="J186" s="57"/>
      <c r="K186" s="58"/>
    </row>
    <row r="187" spans="4:11" ht="33" customHeight="1" x14ac:dyDescent="0.2">
      <c r="D187" s="56"/>
      <c r="E187" s="57"/>
      <c r="F187" s="57"/>
      <c r="G187" s="57"/>
      <c r="H187" s="57"/>
      <c r="I187" s="57"/>
      <c r="J187" s="57"/>
      <c r="K187" s="58"/>
    </row>
    <row r="188" spans="4:11" ht="33" customHeight="1" x14ac:dyDescent="0.2">
      <c r="D188" s="56"/>
      <c r="E188" s="57"/>
      <c r="F188" s="57"/>
      <c r="G188" s="57"/>
      <c r="H188" s="57"/>
      <c r="I188" s="57"/>
      <c r="J188" s="57"/>
      <c r="K188" s="58"/>
    </row>
    <row r="189" spans="4:11" ht="33" customHeight="1" x14ac:dyDescent="0.2">
      <c r="D189" s="56"/>
      <c r="E189" s="57"/>
      <c r="F189" s="57"/>
      <c r="G189" s="57"/>
      <c r="H189" s="57"/>
      <c r="I189" s="57"/>
      <c r="J189" s="57"/>
      <c r="K189" s="58"/>
    </row>
    <row r="190" spans="4:11" ht="33" customHeight="1" x14ac:dyDescent="0.2">
      <c r="D190" s="56"/>
      <c r="E190" s="57"/>
      <c r="F190" s="57"/>
      <c r="G190" s="57"/>
      <c r="H190" s="57"/>
      <c r="I190" s="57"/>
      <c r="J190" s="57"/>
      <c r="K190" s="58"/>
    </row>
    <row r="191" spans="4:11" ht="33" customHeight="1" x14ac:dyDescent="0.2">
      <c r="D191" s="56"/>
      <c r="E191" s="57"/>
      <c r="F191" s="57"/>
      <c r="G191" s="57"/>
      <c r="H191" s="57"/>
      <c r="I191" s="57"/>
      <c r="J191" s="57"/>
      <c r="K191" s="58"/>
    </row>
    <row r="192" spans="4:11" ht="33" customHeight="1" x14ac:dyDescent="0.2">
      <c r="D192" s="56"/>
      <c r="E192" s="57"/>
      <c r="F192" s="57"/>
      <c r="G192" s="57"/>
      <c r="H192" s="57"/>
      <c r="I192" s="57"/>
      <c r="J192" s="57"/>
      <c r="K192" s="58"/>
    </row>
    <row r="193" spans="4:11" ht="33" customHeight="1" x14ac:dyDescent="0.2">
      <c r="D193" s="56"/>
      <c r="E193" s="57"/>
      <c r="F193" s="57"/>
      <c r="G193" s="57"/>
      <c r="H193" s="57"/>
      <c r="I193" s="57"/>
      <c r="J193" s="57"/>
      <c r="K193" s="58"/>
    </row>
    <row r="194" spans="4:11" ht="33" customHeight="1" x14ac:dyDescent="0.2">
      <c r="D194" s="56"/>
      <c r="E194" s="57"/>
      <c r="F194" s="57"/>
      <c r="G194" s="57"/>
      <c r="H194" s="57"/>
      <c r="I194" s="57"/>
      <c r="J194" s="57"/>
      <c r="K194" s="58"/>
    </row>
    <row r="195" spans="4:11" ht="33" customHeight="1" x14ac:dyDescent="0.2">
      <c r="D195" s="56"/>
      <c r="E195" s="57"/>
      <c r="F195" s="57"/>
      <c r="G195" s="57"/>
      <c r="H195" s="57"/>
      <c r="I195" s="57"/>
      <c r="J195" s="57"/>
      <c r="K195" s="58"/>
    </row>
    <row r="196" spans="4:11" ht="33" customHeight="1" x14ac:dyDescent="0.2">
      <c r="D196" s="56"/>
      <c r="E196" s="57"/>
      <c r="F196" s="57"/>
      <c r="G196" s="57"/>
      <c r="H196" s="57"/>
      <c r="I196" s="57"/>
      <c r="J196" s="57"/>
      <c r="K196" s="58"/>
    </row>
    <row r="197" spans="4:11" ht="33" customHeight="1" x14ac:dyDescent="0.2">
      <c r="D197" s="56"/>
      <c r="E197" s="57"/>
      <c r="F197" s="57"/>
      <c r="G197" s="57"/>
      <c r="H197" s="57"/>
      <c r="I197" s="57"/>
      <c r="J197" s="57"/>
      <c r="K197" s="58"/>
    </row>
    <row r="198" spans="4:11" ht="33" customHeight="1" x14ac:dyDescent="0.2">
      <c r="D198" s="56"/>
      <c r="E198" s="57"/>
      <c r="F198" s="57"/>
      <c r="G198" s="57"/>
      <c r="H198" s="57"/>
      <c r="I198" s="57"/>
      <c r="J198" s="57"/>
      <c r="K198" s="58"/>
    </row>
    <row r="199" spans="4:11" ht="33" customHeight="1" x14ac:dyDescent="0.2">
      <c r="D199" s="56"/>
      <c r="E199" s="57"/>
      <c r="F199" s="57"/>
      <c r="G199" s="57"/>
      <c r="H199" s="57"/>
      <c r="I199" s="57"/>
      <c r="J199" s="57"/>
      <c r="K199" s="58"/>
    </row>
    <row r="200" spans="4:11" ht="33" customHeight="1" x14ac:dyDescent="0.2">
      <c r="D200" s="56"/>
      <c r="E200" s="57"/>
      <c r="F200" s="57"/>
      <c r="G200" s="57"/>
      <c r="H200" s="57"/>
      <c r="I200" s="57"/>
      <c r="J200" s="57"/>
      <c r="K200" s="58"/>
    </row>
    <row r="201" spans="4:11" ht="33" customHeight="1" x14ac:dyDescent="0.2">
      <c r="D201" s="56"/>
      <c r="E201" s="57"/>
      <c r="F201" s="57"/>
      <c r="G201" s="57"/>
      <c r="H201" s="57"/>
      <c r="I201" s="57"/>
      <c r="J201" s="57"/>
      <c r="K201" s="58"/>
    </row>
    <row r="202" spans="4:11" ht="33" customHeight="1" x14ac:dyDescent="0.2">
      <c r="D202" s="56"/>
      <c r="E202" s="57"/>
      <c r="F202" s="57"/>
      <c r="G202" s="57"/>
      <c r="H202" s="57"/>
      <c r="I202" s="57"/>
      <c r="J202" s="57"/>
      <c r="K202" s="58"/>
    </row>
    <row r="203" spans="4:11" ht="33" customHeight="1" x14ac:dyDescent="0.2">
      <c r="D203" s="56"/>
      <c r="E203" s="57"/>
      <c r="F203" s="57"/>
      <c r="G203" s="57"/>
      <c r="H203" s="57"/>
      <c r="I203" s="57"/>
      <c r="J203" s="57"/>
      <c r="K203" s="58"/>
    </row>
    <row r="204" spans="4:11" ht="33" customHeight="1" x14ac:dyDescent="0.2">
      <c r="D204" s="56"/>
      <c r="E204" s="57"/>
      <c r="F204" s="57"/>
      <c r="G204" s="57"/>
      <c r="H204" s="57"/>
      <c r="I204" s="57"/>
      <c r="J204" s="57"/>
      <c r="K204" s="58"/>
    </row>
    <row r="205" spans="4:11" ht="33" customHeight="1" x14ac:dyDescent="0.2">
      <c r="D205" s="56"/>
      <c r="E205" s="57"/>
      <c r="F205" s="57"/>
      <c r="G205" s="57"/>
      <c r="H205" s="57"/>
      <c r="I205" s="57"/>
      <c r="J205" s="57"/>
      <c r="K205" s="58"/>
    </row>
    <row r="206" spans="4:11" ht="33" customHeight="1" x14ac:dyDescent="0.2">
      <c r="D206" s="56"/>
      <c r="E206" s="57"/>
      <c r="F206" s="57"/>
      <c r="G206" s="57"/>
      <c r="H206" s="57"/>
      <c r="I206" s="57"/>
      <c r="J206" s="57"/>
      <c r="K206" s="58"/>
    </row>
    <row r="207" spans="4:11" ht="33" customHeight="1" x14ac:dyDescent="0.2">
      <c r="D207" s="56"/>
      <c r="E207" s="57"/>
      <c r="F207" s="57"/>
      <c r="G207" s="57"/>
      <c r="H207" s="57"/>
      <c r="I207" s="57"/>
      <c r="J207" s="57"/>
      <c r="K207" s="58"/>
    </row>
    <row r="208" spans="4:11" ht="33" customHeight="1" x14ac:dyDescent="0.2">
      <c r="D208" s="56"/>
      <c r="E208" s="57"/>
      <c r="F208" s="57"/>
      <c r="G208" s="57"/>
      <c r="H208" s="57"/>
      <c r="I208" s="57"/>
      <c r="J208" s="57"/>
      <c r="K208" s="58"/>
    </row>
    <row r="209" spans="4:11" ht="33" customHeight="1" x14ac:dyDescent="0.2">
      <c r="D209" s="56"/>
      <c r="E209" s="57"/>
      <c r="F209" s="57"/>
      <c r="G209" s="57"/>
      <c r="H209" s="57"/>
      <c r="I209" s="57"/>
      <c r="J209" s="57"/>
      <c r="K209" s="58"/>
    </row>
    <row r="210" spans="4:11" ht="33" customHeight="1" x14ac:dyDescent="0.2">
      <c r="D210" s="56"/>
      <c r="E210" s="57"/>
      <c r="F210" s="57"/>
      <c r="G210" s="57"/>
      <c r="H210" s="57"/>
      <c r="I210" s="57"/>
      <c r="J210" s="57"/>
      <c r="K210" s="58"/>
    </row>
    <row r="211" spans="4:11" ht="33" customHeight="1" x14ac:dyDescent="0.2">
      <c r="D211" s="56"/>
      <c r="E211" s="57"/>
      <c r="F211" s="57"/>
      <c r="G211" s="57"/>
      <c r="H211" s="57"/>
      <c r="I211" s="57"/>
      <c r="J211" s="57"/>
      <c r="K211" s="58"/>
    </row>
    <row r="212" spans="4:11" ht="33" customHeight="1" x14ac:dyDescent="0.2">
      <c r="D212" s="56"/>
      <c r="E212" s="57"/>
      <c r="F212" s="57"/>
      <c r="G212" s="57"/>
      <c r="H212" s="57"/>
      <c r="I212" s="57"/>
      <c r="J212" s="57"/>
      <c r="K212" s="58"/>
    </row>
    <row r="213" spans="4:11" ht="33" customHeight="1" x14ac:dyDescent="0.2">
      <c r="D213" s="56"/>
      <c r="E213" s="57"/>
      <c r="F213" s="57"/>
      <c r="G213" s="57"/>
      <c r="H213" s="57"/>
      <c r="I213" s="57"/>
      <c r="J213" s="57"/>
      <c r="K213" s="58"/>
    </row>
    <row r="214" spans="4:11" ht="33" customHeight="1" x14ac:dyDescent="0.2">
      <c r="D214" s="56"/>
      <c r="E214" s="57"/>
      <c r="F214" s="57"/>
      <c r="G214" s="57"/>
      <c r="H214" s="57"/>
      <c r="I214" s="57"/>
      <c r="J214" s="57"/>
      <c r="K214" s="58"/>
    </row>
    <row r="215" spans="4:11" ht="33" customHeight="1" x14ac:dyDescent="0.2">
      <c r="D215" s="56"/>
      <c r="E215" s="57"/>
      <c r="F215" s="57"/>
      <c r="G215" s="57"/>
      <c r="H215" s="57"/>
      <c r="I215" s="57"/>
      <c r="J215" s="57"/>
      <c r="K215" s="58"/>
    </row>
    <row r="216" spans="4:11" ht="33" customHeight="1" x14ac:dyDescent="0.2">
      <c r="D216" s="56"/>
      <c r="E216" s="57"/>
      <c r="F216" s="57"/>
      <c r="G216" s="57"/>
      <c r="H216" s="57"/>
      <c r="I216" s="57"/>
      <c r="J216" s="57"/>
      <c r="K216" s="58"/>
    </row>
    <row r="217" spans="4:11" ht="33" customHeight="1" x14ac:dyDescent="0.2">
      <c r="D217" s="56"/>
      <c r="E217" s="57"/>
      <c r="F217" s="57"/>
      <c r="G217" s="57"/>
      <c r="H217" s="57"/>
      <c r="I217" s="57"/>
      <c r="J217" s="57"/>
      <c r="K217" s="58"/>
    </row>
    <row r="218" spans="4:11" ht="33" customHeight="1" x14ac:dyDescent="0.2">
      <c r="D218" s="56"/>
      <c r="E218" s="57"/>
      <c r="F218" s="57"/>
      <c r="G218" s="57"/>
      <c r="H218" s="57"/>
      <c r="I218" s="57"/>
      <c r="J218" s="57"/>
      <c r="K218" s="58"/>
    </row>
    <row r="219" spans="4:11" ht="33" customHeight="1" x14ac:dyDescent="0.2">
      <c r="D219" s="56"/>
      <c r="E219" s="57"/>
      <c r="F219" s="57"/>
      <c r="G219" s="57"/>
      <c r="H219" s="57"/>
      <c r="I219" s="57"/>
      <c r="J219" s="57"/>
      <c r="K219" s="58"/>
    </row>
    <row r="220" spans="4:11" ht="33" customHeight="1" x14ac:dyDescent="0.2">
      <c r="D220" s="56"/>
      <c r="E220" s="57"/>
      <c r="F220" s="57"/>
      <c r="G220" s="57"/>
      <c r="H220" s="57"/>
      <c r="I220" s="57"/>
      <c r="J220" s="57"/>
      <c r="K220" s="58"/>
    </row>
    <row r="221" spans="4:11" ht="33" customHeight="1" x14ac:dyDescent="0.2">
      <c r="D221" s="56"/>
      <c r="E221" s="57"/>
      <c r="F221" s="57"/>
      <c r="G221" s="57"/>
      <c r="H221" s="57"/>
      <c r="I221" s="57"/>
      <c r="J221" s="57"/>
      <c r="K221" s="58"/>
    </row>
    <row r="222" spans="4:11" ht="33" customHeight="1" x14ac:dyDescent="0.2">
      <c r="D222" s="56"/>
      <c r="E222" s="57"/>
      <c r="F222" s="57"/>
      <c r="G222" s="57"/>
      <c r="H222" s="57"/>
      <c r="I222" s="57"/>
      <c r="J222" s="57"/>
      <c r="K222" s="58"/>
    </row>
    <row r="223" spans="4:11" ht="33" customHeight="1" x14ac:dyDescent="0.2">
      <c r="D223" s="56"/>
      <c r="E223" s="57"/>
      <c r="F223" s="57"/>
      <c r="G223" s="57"/>
      <c r="H223" s="57"/>
      <c r="I223" s="57"/>
      <c r="J223" s="57"/>
      <c r="K223" s="58"/>
    </row>
    <row r="224" spans="4:11" ht="33" customHeight="1" x14ac:dyDescent="0.2">
      <c r="D224" s="56"/>
      <c r="E224" s="57"/>
      <c r="F224" s="57"/>
      <c r="G224" s="57"/>
      <c r="H224" s="57"/>
      <c r="I224" s="57"/>
      <c r="J224" s="57"/>
      <c r="K224" s="58"/>
    </row>
    <row r="225" spans="4:11" ht="33" customHeight="1" x14ac:dyDescent="0.2">
      <c r="D225" s="56"/>
      <c r="E225" s="57"/>
      <c r="F225" s="57"/>
      <c r="G225" s="57"/>
      <c r="H225" s="57"/>
      <c r="I225" s="57"/>
      <c r="J225" s="57"/>
      <c r="K225" s="58"/>
    </row>
    <row r="226" spans="4:11" ht="33" customHeight="1" x14ac:dyDescent="0.2">
      <c r="D226" s="56"/>
      <c r="E226" s="57"/>
      <c r="F226" s="57"/>
      <c r="G226" s="57"/>
      <c r="H226" s="57"/>
      <c r="I226" s="57"/>
      <c r="J226" s="57"/>
      <c r="K226" s="58"/>
    </row>
    <row r="227" spans="4:11" ht="33" customHeight="1" x14ac:dyDescent="0.2">
      <c r="D227" s="56"/>
      <c r="E227" s="57"/>
      <c r="F227" s="57"/>
      <c r="G227" s="57"/>
      <c r="H227" s="57"/>
      <c r="I227" s="57"/>
      <c r="J227" s="57"/>
      <c r="K227" s="58"/>
    </row>
    <row r="228" spans="4:11" ht="33" customHeight="1" x14ac:dyDescent="0.2">
      <c r="D228" s="56"/>
      <c r="E228" s="57"/>
      <c r="F228" s="57"/>
      <c r="G228" s="57"/>
      <c r="H228" s="57"/>
      <c r="I228" s="57"/>
      <c r="J228" s="57"/>
      <c r="K228" s="58"/>
    </row>
    <row r="229" spans="4:11" ht="33" customHeight="1" x14ac:dyDescent="0.2">
      <c r="D229" s="56"/>
      <c r="E229" s="57"/>
      <c r="F229" s="57"/>
      <c r="G229" s="57"/>
      <c r="H229" s="57"/>
      <c r="I229" s="57"/>
      <c r="J229" s="57"/>
      <c r="K229" s="58"/>
    </row>
    <row r="230" spans="4:11" ht="33" customHeight="1" x14ac:dyDescent="0.2">
      <c r="D230" s="56"/>
      <c r="E230" s="57"/>
      <c r="F230" s="57"/>
      <c r="G230" s="57"/>
      <c r="H230" s="57"/>
      <c r="I230" s="57"/>
      <c r="J230" s="57"/>
      <c r="K230" s="58"/>
    </row>
    <row r="231" spans="4:11" ht="33" customHeight="1" x14ac:dyDescent="0.2">
      <c r="D231" s="56"/>
      <c r="E231" s="57"/>
      <c r="F231" s="57"/>
      <c r="G231" s="57"/>
      <c r="H231" s="57"/>
      <c r="I231" s="57"/>
      <c r="J231" s="57"/>
      <c r="K231" s="58"/>
    </row>
    <row r="232" spans="4:11" ht="33" customHeight="1" x14ac:dyDescent="0.2">
      <c r="D232" s="56"/>
      <c r="E232" s="57"/>
      <c r="F232" s="57"/>
      <c r="G232" s="57"/>
      <c r="H232" s="57"/>
      <c r="I232" s="57"/>
      <c r="J232" s="57"/>
      <c r="K232" s="58"/>
    </row>
    <row r="233" spans="4:11" ht="33" customHeight="1" x14ac:dyDescent="0.2">
      <c r="D233" s="56"/>
      <c r="E233" s="57"/>
      <c r="F233" s="57"/>
      <c r="G233" s="57"/>
      <c r="H233" s="57"/>
      <c r="I233" s="57"/>
      <c r="J233" s="57"/>
      <c r="K233" s="58"/>
    </row>
    <row r="234" spans="4:11" ht="33" customHeight="1" x14ac:dyDescent="0.2">
      <c r="D234" s="56"/>
      <c r="E234" s="57"/>
      <c r="F234" s="57"/>
      <c r="G234" s="57"/>
      <c r="H234" s="57"/>
      <c r="I234" s="57"/>
      <c r="J234" s="57"/>
      <c r="K234" s="58"/>
    </row>
    <row r="235" spans="4:11" ht="33" customHeight="1" x14ac:dyDescent="0.2">
      <c r="D235" s="56"/>
      <c r="E235" s="57"/>
      <c r="F235" s="57"/>
      <c r="G235" s="57"/>
      <c r="H235" s="57"/>
      <c r="I235" s="57"/>
      <c r="J235" s="57"/>
      <c r="K235" s="58"/>
    </row>
    <row r="236" spans="4:11" ht="33" customHeight="1" x14ac:dyDescent="0.2">
      <c r="D236" s="56"/>
      <c r="E236" s="57"/>
      <c r="F236" s="57"/>
      <c r="G236" s="57"/>
      <c r="H236" s="57"/>
      <c r="I236" s="57"/>
      <c r="J236" s="57"/>
      <c r="K236" s="58"/>
    </row>
    <row r="237" spans="4:11" ht="33" customHeight="1" x14ac:dyDescent="0.2">
      <c r="D237" s="56"/>
      <c r="E237" s="57"/>
      <c r="F237" s="57"/>
      <c r="G237" s="57"/>
      <c r="H237" s="57"/>
      <c r="I237" s="57"/>
      <c r="J237" s="57"/>
      <c r="K237" s="58"/>
    </row>
    <row r="238" spans="4:11" ht="33" customHeight="1" x14ac:dyDescent="0.2">
      <c r="D238" s="56"/>
      <c r="E238" s="57"/>
      <c r="F238" s="57"/>
      <c r="G238" s="57"/>
      <c r="H238" s="57"/>
      <c r="I238" s="57"/>
      <c r="J238" s="57"/>
      <c r="K238" s="58"/>
    </row>
    <row r="239" spans="4:11" ht="33" customHeight="1" x14ac:dyDescent="0.2">
      <c r="D239" s="56"/>
      <c r="E239" s="57"/>
      <c r="F239" s="57"/>
      <c r="G239" s="57"/>
      <c r="H239" s="57"/>
      <c r="I239" s="57"/>
      <c r="J239" s="57"/>
      <c r="K239" s="58"/>
    </row>
    <row r="240" spans="4:11" ht="33" customHeight="1" x14ac:dyDescent="0.2">
      <c r="D240" s="56"/>
      <c r="E240" s="57"/>
      <c r="F240" s="57"/>
      <c r="G240" s="57"/>
      <c r="H240" s="57"/>
      <c r="I240" s="57"/>
      <c r="J240" s="57"/>
      <c r="K240" s="58"/>
    </row>
    <row r="241" spans="4:11" ht="33" customHeight="1" x14ac:dyDescent="0.2">
      <c r="D241" s="56"/>
      <c r="E241" s="57"/>
      <c r="F241" s="57"/>
      <c r="G241" s="57"/>
      <c r="H241" s="57"/>
      <c r="I241" s="57"/>
      <c r="J241" s="57"/>
      <c r="K241" s="58"/>
    </row>
    <row r="242" spans="4:11" ht="33" customHeight="1" x14ac:dyDescent="0.2">
      <c r="D242" s="56"/>
      <c r="E242" s="57"/>
      <c r="F242" s="57"/>
      <c r="G242" s="57"/>
      <c r="H242" s="57"/>
      <c r="I242" s="57"/>
      <c r="J242" s="57"/>
      <c r="K242" s="58"/>
    </row>
    <row r="243" spans="4:11" ht="33" customHeight="1" x14ac:dyDescent="0.2">
      <c r="D243" s="56"/>
      <c r="E243" s="57"/>
      <c r="F243" s="57"/>
      <c r="G243" s="57"/>
      <c r="H243" s="57"/>
      <c r="I243" s="57"/>
      <c r="J243" s="57"/>
      <c r="K243" s="58"/>
    </row>
    <row r="244" spans="4:11" ht="33" customHeight="1" x14ac:dyDescent="0.2">
      <c r="D244" s="56"/>
      <c r="E244" s="57"/>
      <c r="F244" s="57"/>
      <c r="G244" s="57"/>
      <c r="H244" s="57"/>
      <c r="I244" s="57"/>
      <c r="J244" s="57"/>
      <c r="K244" s="58"/>
    </row>
    <row r="245" spans="4:11" ht="33" customHeight="1" x14ac:dyDescent="0.2">
      <c r="D245" s="56"/>
      <c r="E245" s="57"/>
      <c r="F245" s="57"/>
      <c r="G245" s="57"/>
      <c r="H245" s="57"/>
      <c r="I245" s="57"/>
      <c r="J245" s="57"/>
      <c r="K245" s="58"/>
    </row>
    <row r="246" spans="4:11" ht="33" customHeight="1" x14ac:dyDescent="0.2">
      <c r="D246" s="56"/>
      <c r="E246" s="57"/>
      <c r="F246" s="57"/>
      <c r="G246" s="57"/>
      <c r="H246" s="57"/>
      <c r="I246" s="57"/>
      <c r="J246" s="57"/>
      <c r="K246" s="58"/>
    </row>
    <row r="247" spans="4:11" ht="33" customHeight="1" x14ac:dyDescent="0.2">
      <c r="D247" s="56"/>
      <c r="E247" s="57"/>
      <c r="F247" s="57"/>
      <c r="G247" s="57"/>
      <c r="H247" s="57"/>
      <c r="I247" s="57"/>
      <c r="J247" s="57"/>
      <c r="K247" s="58"/>
    </row>
    <row r="248" spans="4:11" ht="33" customHeight="1" x14ac:dyDescent="0.2">
      <c r="D248" s="56"/>
      <c r="E248" s="57"/>
      <c r="F248" s="57"/>
      <c r="G248" s="57"/>
      <c r="H248" s="57"/>
      <c r="I248" s="57"/>
      <c r="J248" s="57"/>
      <c r="K248" s="58"/>
    </row>
    <row r="249" spans="4:11" ht="33" customHeight="1" x14ac:dyDescent="0.2">
      <c r="D249" s="56"/>
      <c r="E249" s="57"/>
      <c r="F249" s="57"/>
      <c r="G249" s="57"/>
      <c r="H249" s="57"/>
      <c r="I249" s="57"/>
      <c r="J249" s="57"/>
      <c r="K249" s="58"/>
    </row>
    <row r="250" spans="4:11" ht="33" customHeight="1" x14ac:dyDescent="0.2">
      <c r="D250" s="56"/>
      <c r="E250" s="57"/>
      <c r="F250" s="57"/>
      <c r="G250" s="57"/>
      <c r="H250" s="57"/>
      <c r="I250" s="57"/>
      <c r="J250" s="57"/>
      <c r="K250" s="58"/>
    </row>
    <row r="251" spans="4:11" ht="33" customHeight="1" x14ac:dyDescent="0.2">
      <c r="D251" s="56"/>
      <c r="E251" s="57"/>
      <c r="F251" s="57"/>
      <c r="G251" s="57"/>
      <c r="H251" s="57"/>
      <c r="I251" s="57"/>
      <c r="J251" s="57"/>
      <c r="K251" s="58"/>
    </row>
    <row r="252" spans="4:11" ht="33" customHeight="1" x14ac:dyDescent="0.2">
      <c r="D252" s="56"/>
      <c r="E252" s="57"/>
      <c r="F252" s="57"/>
      <c r="G252" s="57"/>
      <c r="H252" s="57"/>
      <c r="I252" s="57"/>
      <c r="J252" s="57"/>
      <c r="K252" s="58"/>
    </row>
    <row r="253" spans="4:11" ht="33" customHeight="1" x14ac:dyDescent="0.2">
      <c r="D253" s="56"/>
      <c r="E253" s="57"/>
      <c r="F253" s="57"/>
      <c r="G253" s="57"/>
      <c r="H253" s="57"/>
      <c r="I253" s="57"/>
      <c r="J253" s="57"/>
      <c r="K253" s="58"/>
    </row>
    <row r="254" spans="4:11" ht="33" customHeight="1" x14ac:dyDescent="0.2">
      <c r="D254" s="56"/>
      <c r="E254" s="57"/>
      <c r="F254" s="57"/>
      <c r="G254" s="57"/>
      <c r="H254" s="57"/>
      <c r="I254" s="57"/>
      <c r="J254" s="57"/>
      <c r="K254" s="58"/>
    </row>
    <row r="255" spans="4:11" ht="33" customHeight="1" x14ac:dyDescent="0.2">
      <c r="D255" s="56"/>
      <c r="E255" s="57"/>
      <c r="F255" s="57"/>
      <c r="G255" s="57"/>
      <c r="H255" s="57"/>
      <c r="I255" s="57"/>
      <c r="J255" s="57"/>
      <c r="K255" s="58"/>
    </row>
    <row r="256" spans="4:11" ht="33" customHeight="1" x14ac:dyDescent="0.2">
      <c r="D256" s="56"/>
      <c r="E256" s="57"/>
      <c r="F256" s="57"/>
      <c r="G256" s="57"/>
      <c r="H256" s="57"/>
      <c r="I256" s="57"/>
      <c r="J256" s="57"/>
      <c r="K256" s="58"/>
    </row>
    <row r="257" spans="4:11" ht="33" customHeight="1" x14ac:dyDescent="0.2">
      <c r="D257" s="56"/>
      <c r="E257" s="57"/>
      <c r="F257" s="57"/>
      <c r="G257" s="57"/>
      <c r="H257" s="57"/>
      <c r="I257" s="57"/>
      <c r="J257" s="57"/>
      <c r="K257" s="58"/>
    </row>
    <row r="258" spans="4:11" ht="33" customHeight="1" x14ac:dyDescent="0.2">
      <c r="D258" s="56"/>
      <c r="E258" s="57"/>
      <c r="F258" s="57"/>
      <c r="G258" s="57"/>
      <c r="H258" s="57"/>
      <c r="I258" s="57"/>
      <c r="J258" s="57"/>
      <c r="K258" s="58"/>
    </row>
    <row r="259" spans="4:11" ht="33" customHeight="1" x14ac:dyDescent="0.2">
      <c r="D259" s="56"/>
      <c r="E259" s="57"/>
      <c r="F259" s="57"/>
      <c r="G259" s="57"/>
      <c r="H259" s="57"/>
      <c r="I259" s="57"/>
      <c r="J259" s="57"/>
      <c r="K259" s="58"/>
    </row>
    <row r="260" spans="4:11" ht="33" customHeight="1" x14ac:dyDescent="0.2">
      <c r="D260" s="56"/>
      <c r="E260" s="57"/>
      <c r="F260" s="57"/>
      <c r="G260" s="57"/>
      <c r="H260" s="57"/>
      <c r="I260" s="57"/>
      <c r="J260" s="57"/>
      <c r="K260" s="58"/>
    </row>
    <row r="261" spans="4:11" ht="33" customHeight="1" x14ac:dyDescent="0.2">
      <c r="D261" s="56"/>
      <c r="E261" s="57"/>
      <c r="F261" s="57"/>
      <c r="G261" s="57"/>
      <c r="H261" s="57"/>
      <c r="I261" s="57"/>
      <c r="J261" s="57"/>
      <c r="K261" s="58"/>
    </row>
    <row r="262" spans="4:11" ht="33" customHeight="1" x14ac:dyDescent="0.2">
      <c r="D262" s="56"/>
      <c r="E262" s="57"/>
      <c r="F262" s="57"/>
      <c r="G262" s="57"/>
      <c r="H262" s="57"/>
      <c r="I262" s="57"/>
      <c r="J262" s="57"/>
      <c r="K262" s="58"/>
    </row>
    <row r="263" spans="4:11" ht="33" customHeight="1" x14ac:dyDescent="0.2">
      <c r="D263" s="56"/>
      <c r="E263" s="57"/>
      <c r="F263" s="57"/>
      <c r="G263" s="57"/>
      <c r="H263" s="57"/>
      <c r="I263" s="57"/>
      <c r="J263" s="57"/>
      <c r="K263" s="58"/>
    </row>
    <row r="264" spans="4:11" ht="33" customHeight="1" x14ac:dyDescent="0.2">
      <c r="D264" s="56"/>
      <c r="E264" s="57"/>
      <c r="F264" s="57"/>
      <c r="G264" s="57"/>
      <c r="H264" s="57"/>
      <c r="I264" s="57"/>
      <c r="J264" s="57"/>
      <c r="K264" s="58"/>
    </row>
    <row r="265" spans="4:11" ht="33" customHeight="1" x14ac:dyDescent="0.2">
      <c r="D265" s="56"/>
      <c r="E265" s="57"/>
      <c r="F265" s="57"/>
      <c r="G265" s="57"/>
      <c r="H265" s="57"/>
      <c r="I265" s="57"/>
      <c r="J265" s="57"/>
      <c r="K265" s="58"/>
    </row>
    <row r="266" spans="4:11" ht="33" customHeight="1" x14ac:dyDescent="0.2">
      <c r="D266" s="56"/>
      <c r="E266" s="57"/>
      <c r="F266" s="57"/>
      <c r="G266" s="57"/>
      <c r="H266" s="57"/>
      <c r="I266" s="57"/>
      <c r="J266" s="57"/>
      <c r="K266" s="58"/>
    </row>
    <row r="267" spans="4:11" ht="33" customHeight="1" x14ac:dyDescent="0.2">
      <c r="D267" s="56"/>
      <c r="E267" s="57"/>
      <c r="F267" s="57"/>
      <c r="G267" s="57"/>
      <c r="H267" s="57"/>
      <c r="I267" s="57"/>
      <c r="J267" s="57"/>
      <c r="K267" s="58"/>
    </row>
    <row r="268" spans="4:11" ht="33" customHeight="1" x14ac:dyDescent="0.2">
      <c r="D268" s="56"/>
      <c r="E268" s="57"/>
      <c r="F268" s="57"/>
      <c r="G268" s="57"/>
      <c r="H268" s="57"/>
      <c r="I268" s="57"/>
      <c r="J268" s="57"/>
      <c r="K268" s="58"/>
    </row>
    <row r="269" spans="4:11" ht="33" customHeight="1" x14ac:dyDescent="0.2">
      <c r="D269" s="56"/>
      <c r="E269" s="57"/>
      <c r="F269" s="57"/>
      <c r="G269" s="57"/>
      <c r="H269" s="57"/>
      <c r="I269" s="57"/>
      <c r="J269" s="57"/>
      <c r="K269" s="58"/>
    </row>
    <row r="270" spans="4:11" ht="33" customHeight="1" x14ac:dyDescent="0.2">
      <c r="D270" s="56"/>
      <c r="E270" s="57"/>
      <c r="F270" s="57"/>
      <c r="G270" s="57"/>
      <c r="H270" s="57"/>
      <c r="I270" s="57"/>
      <c r="J270" s="57"/>
      <c r="K270" s="58"/>
    </row>
    <row r="271" spans="4:11" ht="33" customHeight="1" x14ac:dyDescent="0.2">
      <c r="D271" s="56"/>
      <c r="E271" s="57"/>
      <c r="F271" s="57"/>
      <c r="G271" s="57"/>
      <c r="H271" s="57"/>
      <c r="I271" s="57"/>
      <c r="J271" s="57"/>
      <c r="K271" s="58"/>
    </row>
    <row r="272" spans="4:11" ht="33" customHeight="1" x14ac:dyDescent="0.2">
      <c r="D272" s="56"/>
      <c r="E272" s="57"/>
      <c r="F272" s="57"/>
      <c r="G272" s="57"/>
      <c r="H272" s="57"/>
      <c r="I272" s="57"/>
      <c r="J272" s="57"/>
      <c r="K272" s="58"/>
    </row>
    <row r="273" spans="4:11" ht="33" customHeight="1" x14ac:dyDescent="0.2">
      <c r="D273" s="56"/>
      <c r="E273" s="57"/>
      <c r="F273" s="57"/>
      <c r="G273" s="57"/>
      <c r="H273" s="57"/>
      <c r="I273" s="57"/>
      <c r="J273" s="57"/>
      <c r="K273" s="58"/>
    </row>
    <row r="274" spans="4:11" ht="33" customHeight="1" x14ac:dyDescent="0.2">
      <c r="D274" s="56"/>
      <c r="E274" s="57"/>
      <c r="F274" s="57"/>
      <c r="G274" s="57"/>
      <c r="H274" s="57"/>
      <c r="I274" s="57"/>
      <c r="J274" s="57"/>
      <c r="K274" s="58"/>
    </row>
    <row r="275" spans="4:11" ht="33" customHeight="1" x14ac:dyDescent="0.2">
      <c r="D275" s="56"/>
      <c r="E275" s="57"/>
      <c r="F275" s="57"/>
      <c r="G275" s="57"/>
      <c r="H275" s="57"/>
      <c r="I275" s="57"/>
      <c r="J275" s="57"/>
      <c r="K275" s="58"/>
    </row>
    <row r="276" spans="4:11" ht="33" customHeight="1" x14ac:dyDescent="0.2">
      <c r="D276" s="56"/>
      <c r="E276" s="57"/>
      <c r="F276" s="57"/>
      <c r="G276" s="57"/>
      <c r="H276" s="57"/>
      <c r="I276" s="57"/>
      <c r="J276" s="57"/>
      <c r="K276" s="58"/>
    </row>
    <row r="277" spans="4:11" ht="33" customHeight="1" x14ac:dyDescent="0.2">
      <c r="D277" s="56"/>
      <c r="E277" s="57"/>
      <c r="F277" s="57"/>
      <c r="G277" s="57"/>
      <c r="H277" s="57"/>
      <c r="I277" s="57"/>
      <c r="J277" s="57"/>
      <c r="K277" s="58"/>
    </row>
    <row r="278" spans="4:11" ht="33" customHeight="1" x14ac:dyDescent="0.2">
      <c r="D278" s="56"/>
      <c r="E278" s="57"/>
      <c r="F278" s="57"/>
      <c r="G278" s="57"/>
      <c r="H278" s="57"/>
      <c r="I278" s="57"/>
      <c r="J278" s="57"/>
      <c r="K278" s="58"/>
    </row>
    <row r="279" spans="4:11" ht="33" customHeight="1" x14ac:dyDescent="0.2">
      <c r="D279" s="56"/>
      <c r="E279" s="57"/>
      <c r="F279" s="57"/>
      <c r="G279" s="57"/>
      <c r="H279" s="57"/>
      <c r="I279" s="57"/>
      <c r="J279" s="57"/>
      <c r="K279" s="58"/>
    </row>
    <row r="280" spans="4:11" ht="33" customHeight="1" x14ac:dyDescent="0.2">
      <c r="D280" s="56"/>
      <c r="E280" s="57"/>
      <c r="F280" s="57"/>
      <c r="G280" s="57"/>
      <c r="H280" s="57"/>
      <c r="I280" s="57"/>
      <c r="J280" s="57"/>
      <c r="K280" s="58"/>
    </row>
    <row r="281" spans="4:11" ht="33" customHeight="1" x14ac:dyDescent="0.2">
      <c r="D281" s="56"/>
      <c r="E281" s="57"/>
      <c r="F281" s="57"/>
      <c r="G281" s="57"/>
      <c r="H281" s="57"/>
      <c r="I281" s="57"/>
      <c r="J281" s="57"/>
      <c r="K281" s="58"/>
    </row>
    <row r="282" spans="4:11" ht="33" customHeight="1" x14ac:dyDescent="0.2">
      <c r="D282" s="56"/>
      <c r="E282" s="57"/>
      <c r="F282" s="57"/>
      <c r="G282" s="57"/>
      <c r="H282" s="57"/>
      <c r="I282" s="57"/>
      <c r="J282" s="57"/>
      <c r="K282" s="58"/>
    </row>
    <row r="283" spans="4:11" ht="33" customHeight="1" x14ac:dyDescent="0.2">
      <c r="D283" s="56"/>
      <c r="E283" s="57"/>
      <c r="F283" s="57"/>
      <c r="G283" s="57"/>
      <c r="H283" s="57"/>
      <c r="I283" s="57"/>
      <c r="J283" s="57"/>
      <c r="K283" s="58"/>
    </row>
    <row r="284" spans="4:11" ht="33" customHeight="1" x14ac:dyDescent="0.2">
      <c r="D284" s="56"/>
      <c r="E284" s="57"/>
      <c r="F284" s="57"/>
      <c r="G284" s="57"/>
      <c r="H284" s="57"/>
      <c r="I284" s="57"/>
      <c r="J284" s="57"/>
      <c r="K284" s="58"/>
    </row>
    <row r="285" spans="4:11" ht="33" customHeight="1" x14ac:dyDescent="0.2">
      <c r="D285" s="56"/>
      <c r="E285" s="57"/>
      <c r="F285" s="57"/>
      <c r="G285" s="57"/>
      <c r="H285" s="57"/>
      <c r="I285" s="57"/>
      <c r="J285" s="57"/>
      <c r="K285" s="58"/>
    </row>
    <row r="286" spans="4:11" ht="33" customHeight="1" x14ac:dyDescent="0.2">
      <c r="D286" s="56"/>
      <c r="E286" s="57"/>
      <c r="F286" s="57"/>
      <c r="G286" s="57"/>
      <c r="H286" s="57"/>
      <c r="I286" s="57"/>
      <c r="J286" s="57"/>
      <c r="K286" s="58"/>
    </row>
    <row r="287" spans="4:11" ht="33" customHeight="1" x14ac:dyDescent="0.2">
      <c r="D287" s="56"/>
      <c r="E287" s="57"/>
      <c r="F287" s="57"/>
      <c r="G287" s="57"/>
      <c r="H287" s="57"/>
      <c r="I287" s="57"/>
      <c r="J287" s="57"/>
      <c r="K287" s="58"/>
    </row>
    <row r="288" spans="4:11" ht="33" customHeight="1" x14ac:dyDescent="0.2">
      <c r="D288" s="56"/>
      <c r="E288" s="57"/>
      <c r="F288" s="57"/>
      <c r="G288" s="57"/>
      <c r="H288" s="57"/>
      <c r="I288" s="57"/>
      <c r="J288" s="57"/>
      <c r="K288" s="58"/>
    </row>
    <row r="289" spans="4:11" ht="33" customHeight="1" x14ac:dyDescent="0.2">
      <c r="D289" s="56"/>
      <c r="E289" s="57"/>
      <c r="F289" s="57"/>
      <c r="G289" s="57"/>
      <c r="H289" s="57"/>
      <c r="I289" s="57"/>
      <c r="J289" s="57"/>
      <c r="K289" s="58"/>
    </row>
    <row r="290" spans="4:11" ht="33" customHeight="1" x14ac:dyDescent="0.2">
      <c r="D290" s="56"/>
      <c r="E290" s="57"/>
      <c r="F290" s="57"/>
      <c r="G290" s="57"/>
      <c r="H290" s="57"/>
      <c r="I290" s="57"/>
      <c r="J290" s="57"/>
      <c r="K290" s="58"/>
    </row>
    <row r="291" spans="4:11" ht="33" customHeight="1" x14ac:dyDescent="0.2">
      <c r="D291" s="56"/>
      <c r="E291" s="57"/>
      <c r="F291" s="57"/>
      <c r="G291" s="57"/>
      <c r="H291" s="57"/>
      <c r="I291" s="57"/>
      <c r="J291" s="57"/>
      <c r="K291" s="58"/>
    </row>
    <row r="292" spans="4:11" ht="33" customHeight="1" x14ac:dyDescent="0.2">
      <c r="D292" s="56"/>
      <c r="E292" s="57"/>
      <c r="F292" s="57"/>
      <c r="G292" s="57"/>
      <c r="H292" s="57"/>
      <c r="I292" s="57"/>
      <c r="J292" s="57"/>
      <c r="K292" s="58"/>
    </row>
    <row r="293" spans="4:11" ht="33" customHeight="1" x14ac:dyDescent="0.2">
      <c r="D293" s="56"/>
      <c r="E293" s="57"/>
      <c r="F293" s="57"/>
      <c r="G293" s="57"/>
      <c r="H293" s="57"/>
      <c r="I293" s="57"/>
      <c r="J293" s="57"/>
      <c r="K293" s="58"/>
    </row>
    <row r="294" spans="4:11" ht="33" customHeight="1" x14ac:dyDescent="0.2">
      <c r="D294" s="56"/>
      <c r="E294" s="57"/>
      <c r="F294" s="57"/>
      <c r="G294" s="57"/>
      <c r="H294" s="57"/>
      <c r="I294" s="57"/>
      <c r="J294" s="57"/>
      <c r="K294" s="58"/>
    </row>
    <row r="295" spans="4:11" ht="33" customHeight="1" x14ac:dyDescent="0.2">
      <c r="D295" s="56"/>
      <c r="E295" s="57"/>
      <c r="F295" s="57"/>
      <c r="G295" s="57"/>
      <c r="H295" s="57"/>
      <c r="I295" s="57"/>
      <c r="J295" s="57"/>
      <c r="K295" s="58"/>
    </row>
    <row r="296" spans="4:11" ht="33" customHeight="1" x14ac:dyDescent="0.2">
      <c r="D296" s="56"/>
      <c r="E296" s="57"/>
      <c r="F296" s="57"/>
      <c r="G296" s="57"/>
      <c r="H296" s="57"/>
      <c r="I296" s="57"/>
      <c r="J296" s="57"/>
      <c r="K296" s="58"/>
    </row>
    <row r="297" spans="4:11" ht="33" customHeight="1" x14ac:dyDescent="0.2">
      <c r="D297" s="56"/>
      <c r="E297" s="57"/>
      <c r="F297" s="57"/>
      <c r="G297" s="57"/>
      <c r="H297" s="57"/>
      <c r="I297" s="57"/>
      <c r="J297" s="57"/>
      <c r="K297" s="58"/>
    </row>
    <row r="298" spans="4:11" ht="33" customHeight="1" x14ac:dyDescent="0.2">
      <c r="D298" s="56"/>
      <c r="E298" s="57"/>
      <c r="F298" s="57"/>
      <c r="G298" s="57"/>
      <c r="H298" s="57"/>
      <c r="I298" s="57"/>
      <c r="J298" s="57"/>
      <c r="K298" s="58"/>
    </row>
    <row r="299" spans="4:11" ht="33" customHeight="1" x14ac:dyDescent="0.2">
      <c r="D299" s="56"/>
      <c r="E299" s="57"/>
      <c r="F299" s="57"/>
      <c r="G299" s="57"/>
      <c r="H299" s="57"/>
      <c r="I299" s="57"/>
      <c r="J299" s="57"/>
      <c r="K299" s="58"/>
    </row>
    <row r="300" spans="4:11" ht="33" customHeight="1" x14ac:dyDescent="0.2">
      <c r="D300" s="56"/>
      <c r="E300" s="57"/>
      <c r="F300" s="57"/>
      <c r="G300" s="57"/>
      <c r="H300" s="57"/>
      <c r="I300" s="57"/>
      <c r="J300" s="57"/>
      <c r="K300" s="58"/>
    </row>
    <row r="301" spans="4:11" ht="33" customHeight="1" x14ac:dyDescent="0.2">
      <c r="D301" s="56"/>
      <c r="E301" s="57"/>
      <c r="F301" s="57"/>
      <c r="G301" s="57"/>
      <c r="H301" s="57"/>
      <c r="I301" s="57"/>
      <c r="J301" s="57"/>
      <c r="K301" s="58"/>
    </row>
    <row r="302" spans="4:11" ht="33" customHeight="1" x14ac:dyDescent="0.2">
      <c r="D302" s="56"/>
      <c r="E302" s="57"/>
      <c r="F302" s="57"/>
      <c r="G302" s="57"/>
      <c r="H302" s="57"/>
      <c r="I302" s="57"/>
      <c r="J302" s="57"/>
      <c r="K302" s="58"/>
    </row>
    <row r="303" spans="4:11" ht="33" customHeight="1" x14ac:dyDescent="0.2">
      <c r="D303" s="56"/>
      <c r="E303" s="57"/>
      <c r="F303" s="57"/>
      <c r="G303" s="57"/>
      <c r="H303" s="57"/>
      <c r="I303" s="57"/>
      <c r="J303" s="57"/>
      <c r="K303" s="58"/>
    </row>
    <row r="304" spans="4:11" ht="33" customHeight="1" x14ac:dyDescent="0.2">
      <c r="D304" s="56"/>
      <c r="E304" s="57"/>
      <c r="F304" s="57"/>
      <c r="G304" s="57"/>
      <c r="H304" s="57"/>
      <c r="I304" s="57"/>
      <c r="J304" s="57"/>
      <c r="K304" s="58"/>
    </row>
    <row r="305" spans="4:11" ht="33" customHeight="1" x14ac:dyDescent="0.2">
      <c r="D305" s="56"/>
      <c r="E305" s="57"/>
      <c r="F305" s="57"/>
      <c r="G305" s="57"/>
      <c r="H305" s="57"/>
      <c r="I305" s="57"/>
      <c r="J305" s="57"/>
      <c r="K305" s="58"/>
    </row>
    <row r="306" spans="4:11" ht="33" customHeight="1" x14ac:dyDescent="0.2">
      <c r="D306" s="56"/>
      <c r="E306" s="57"/>
      <c r="F306" s="57"/>
      <c r="G306" s="57"/>
      <c r="H306" s="57"/>
      <c r="I306" s="57"/>
      <c r="J306" s="57"/>
      <c r="K306" s="58"/>
    </row>
    <row r="307" spans="4:11" ht="33" customHeight="1" x14ac:dyDescent="0.2">
      <c r="D307" s="56"/>
      <c r="E307" s="57"/>
      <c r="F307" s="57"/>
      <c r="G307" s="57"/>
      <c r="H307" s="57"/>
      <c r="I307" s="57"/>
      <c r="J307" s="57"/>
      <c r="K307" s="58"/>
    </row>
    <row r="308" spans="4:11" ht="33" customHeight="1" x14ac:dyDescent="0.2">
      <c r="D308" s="56"/>
      <c r="E308" s="57"/>
      <c r="F308" s="57"/>
      <c r="G308" s="57"/>
      <c r="H308" s="57"/>
      <c r="I308" s="57"/>
      <c r="J308" s="57"/>
      <c r="K308" s="58"/>
    </row>
    <row r="309" spans="4:11" ht="33" customHeight="1" x14ac:dyDescent="0.2">
      <c r="D309" s="56"/>
      <c r="E309" s="57"/>
      <c r="F309" s="57"/>
      <c r="G309" s="57"/>
      <c r="H309" s="57"/>
      <c r="I309" s="57"/>
      <c r="J309" s="57"/>
      <c r="K309" s="58"/>
    </row>
    <row r="310" spans="4:11" ht="33" customHeight="1" x14ac:dyDescent="0.2">
      <c r="D310" s="56"/>
      <c r="E310" s="57"/>
      <c r="F310" s="57"/>
      <c r="G310" s="57"/>
      <c r="H310" s="57"/>
      <c r="I310" s="57"/>
      <c r="J310" s="57"/>
      <c r="K310" s="58"/>
    </row>
    <row r="311" spans="4:11" ht="33" customHeight="1" x14ac:dyDescent="0.2">
      <c r="D311" s="56"/>
      <c r="E311" s="57"/>
      <c r="F311" s="57"/>
      <c r="G311" s="57"/>
      <c r="H311" s="57"/>
      <c r="I311" s="57"/>
      <c r="J311" s="57"/>
      <c r="K311" s="58"/>
    </row>
    <row r="312" spans="4:11" ht="33" customHeight="1" x14ac:dyDescent="0.2">
      <c r="D312" s="56"/>
      <c r="E312" s="57"/>
      <c r="F312" s="57"/>
      <c r="G312" s="57"/>
      <c r="H312" s="57"/>
      <c r="I312" s="57"/>
      <c r="J312" s="57"/>
      <c r="K312" s="58"/>
    </row>
    <row r="313" spans="4:11" ht="33" customHeight="1" x14ac:dyDescent="0.2">
      <c r="D313" s="56"/>
      <c r="E313" s="57"/>
      <c r="F313" s="57"/>
      <c r="G313" s="57"/>
      <c r="H313" s="57"/>
      <c r="I313" s="57"/>
      <c r="J313" s="57"/>
      <c r="K313" s="58"/>
    </row>
    <row r="314" spans="4:11" ht="33" customHeight="1" x14ac:dyDescent="0.2">
      <c r="D314" s="56"/>
      <c r="E314" s="57"/>
      <c r="F314" s="57"/>
      <c r="G314" s="57"/>
      <c r="H314" s="57"/>
      <c r="I314" s="57"/>
      <c r="J314" s="57"/>
      <c r="K314" s="58"/>
    </row>
    <row r="315" spans="4:11" ht="33" customHeight="1" x14ac:dyDescent="0.2">
      <c r="D315" s="56"/>
      <c r="E315" s="57"/>
      <c r="F315" s="57"/>
      <c r="G315" s="57"/>
      <c r="H315" s="57"/>
      <c r="I315" s="57"/>
      <c r="J315" s="57"/>
      <c r="K315" s="58"/>
    </row>
    <row r="316" spans="4:11" ht="33" customHeight="1" x14ac:dyDescent="0.2">
      <c r="D316" s="56"/>
      <c r="E316" s="57"/>
      <c r="F316" s="57"/>
      <c r="G316" s="57"/>
      <c r="H316" s="57"/>
      <c r="I316" s="57"/>
      <c r="J316" s="57"/>
      <c r="K316" s="58"/>
    </row>
    <row r="317" spans="4:11" ht="33" customHeight="1" x14ac:dyDescent="0.2">
      <c r="D317" s="56"/>
      <c r="E317" s="57"/>
      <c r="F317" s="57"/>
      <c r="G317" s="57"/>
      <c r="H317" s="57"/>
      <c r="I317" s="57"/>
      <c r="J317" s="57"/>
      <c r="K317" s="58"/>
    </row>
    <row r="318" spans="4:11" ht="33" customHeight="1" x14ac:dyDescent="0.2">
      <c r="D318" s="56"/>
      <c r="E318" s="57"/>
      <c r="F318" s="57"/>
      <c r="G318" s="57"/>
      <c r="H318" s="57"/>
      <c r="I318" s="57"/>
      <c r="J318" s="57"/>
      <c r="K318" s="58"/>
    </row>
    <row r="319" spans="4:11" ht="33" customHeight="1" x14ac:dyDescent="0.2">
      <c r="D319" s="56"/>
      <c r="E319" s="57"/>
      <c r="F319" s="57"/>
      <c r="G319" s="57"/>
      <c r="H319" s="57"/>
      <c r="I319" s="57"/>
      <c r="J319" s="57"/>
      <c r="K319" s="58"/>
    </row>
    <row r="320" spans="4:11" ht="33" customHeight="1" x14ac:dyDescent="0.2">
      <c r="D320" s="56"/>
      <c r="E320" s="57"/>
      <c r="F320" s="57"/>
      <c r="G320" s="57"/>
      <c r="H320" s="57"/>
      <c r="I320" s="57"/>
      <c r="J320" s="57"/>
      <c r="K320" s="58"/>
    </row>
    <row r="321" spans="4:11" ht="33" customHeight="1" x14ac:dyDescent="0.2">
      <c r="D321" s="56"/>
      <c r="E321" s="57"/>
      <c r="F321" s="57"/>
      <c r="G321" s="57"/>
      <c r="H321" s="57"/>
      <c r="I321" s="57"/>
      <c r="J321" s="57"/>
      <c r="K321" s="58"/>
    </row>
    <row r="322" spans="4:11" ht="33" customHeight="1" x14ac:dyDescent="0.2">
      <c r="D322" s="56"/>
      <c r="E322" s="57"/>
      <c r="F322" s="57"/>
      <c r="G322" s="57"/>
      <c r="H322" s="57"/>
      <c r="I322" s="57"/>
      <c r="J322" s="57"/>
      <c r="K322" s="58"/>
    </row>
    <row r="323" spans="4:11" ht="33" customHeight="1" x14ac:dyDescent="0.2">
      <c r="D323" s="56"/>
      <c r="E323" s="57"/>
      <c r="F323" s="57"/>
      <c r="G323" s="57"/>
      <c r="H323" s="57"/>
      <c r="I323" s="57"/>
      <c r="J323" s="57"/>
      <c r="K323" s="58"/>
    </row>
    <row r="324" spans="4:11" ht="33" customHeight="1" x14ac:dyDescent="0.2">
      <c r="D324" s="56"/>
      <c r="E324" s="57"/>
      <c r="F324" s="57"/>
      <c r="G324" s="57"/>
      <c r="H324" s="57"/>
      <c r="I324" s="57"/>
      <c r="J324" s="57"/>
      <c r="K324" s="58"/>
    </row>
    <row r="325" spans="4:11" ht="33" customHeight="1" x14ac:dyDescent="0.2">
      <c r="D325" s="56"/>
      <c r="E325" s="57"/>
      <c r="F325" s="57"/>
      <c r="G325" s="57"/>
      <c r="H325" s="57"/>
      <c r="I325" s="57"/>
      <c r="J325" s="57"/>
      <c r="K325" s="58"/>
    </row>
    <row r="326" spans="4:11" ht="33" customHeight="1" x14ac:dyDescent="0.2">
      <c r="D326" s="56"/>
      <c r="E326" s="57"/>
      <c r="F326" s="57"/>
      <c r="G326" s="57"/>
      <c r="H326" s="57"/>
      <c r="I326" s="57"/>
      <c r="J326" s="57"/>
      <c r="K326" s="58"/>
    </row>
    <row r="327" spans="4:11" ht="33" customHeight="1" x14ac:dyDescent="0.2">
      <c r="D327" s="56"/>
      <c r="E327" s="57"/>
      <c r="F327" s="57"/>
      <c r="G327" s="57"/>
      <c r="H327" s="57"/>
      <c r="I327" s="57"/>
      <c r="J327" s="57"/>
      <c r="K327" s="58"/>
    </row>
    <row r="328" spans="4:11" ht="33" customHeight="1" x14ac:dyDescent="0.2">
      <c r="D328" s="56"/>
      <c r="E328" s="57"/>
      <c r="F328" s="57"/>
      <c r="G328" s="57"/>
      <c r="H328" s="57"/>
      <c r="I328" s="57"/>
      <c r="J328" s="57"/>
      <c r="K328" s="58"/>
    </row>
    <row r="329" spans="4:11" ht="33" customHeight="1" x14ac:dyDescent="0.2">
      <c r="D329" s="56"/>
      <c r="E329" s="57"/>
      <c r="F329" s="57"/>
      <c r="G329" s="57"/>
      <c r="H329" s="57"/>
      <c r="I329" s="57"/>
      <c r="J329" s="57"/>
      <c r="K329" s="58"/>
    </row>
    <row r="330" spans="4:11" ht="33" customHeight="1" x14ac:dyDescent="0.2">
      <c r="D330" s="56"/>
      <c r="E330" s="57"/>
      <c r="F330" s="57"/>
      <c r="G330" s="57"/>
      <c r="H330" s="57"/>
      <c r="I330" s="57"/>
      <c r="J330" s="57"/>
      <c r="K330" s="58"/>
    </row>
    <row r="331" spans="4:11" ht="33" customHeight="1" x14ac:dyDescent="0.2">
      <c r="D331" s="56"/>
      <c r="E331" s="57"/>
      <c r="F331" s="57"/>
      <c r="G331" s="57"/>
      <c r="H331" s="57"/>
      <c r="I331" s="57"/>
      <c r="J331" s="57"/>
      <c r="K331" s="58"/>
    </row>
    <row r="332" spans="4:11" ht="33" customHeight="1" x14ac:dyDescent="0.2">
      <c r="D332" s="56"/>
      <c r="E332" s="57"/>
      <c r="F332" s="57"/>
      <c r="G332" s="57"/>
      <c r="H332" s="57"/>
      <c r="I332" s="57"/>
      <c r="J332" s="57"/>
      <c r="K332" s="58"/>
    </row>
    <row r="333" spans="4:11" ht="33" customHeight="1" x14ac:dyDescent="0.2">
      <c r="D333" s="56"/>
      <c r="E333" s="57"/>
      <c r="F333" s="57"/>
      <c r="G333" s="57"/>
      <c r="H333" s="57"/>
      <c r="I333" s="57"/>
      <c r="J333" s="57"/>
      <c r="K333" s="58"/>
    </row>
    <row r="334" spans="4:11" ht="33" customHeight="1" x14ac:dyDescent="0.2">
      <c r="D334" s="56"/>
      <c r="E334" s="57"/>
      <c r="F334" s="57"/>
      <c r="G334" s="57"/>
      <c r="H334" s="57"/>
      <c r="I334" s="57"/>
      <c r="J334" s="57"/>
      <c r="K334" s="58"/>
    </row>
    <row r="335" spans="4:11" ht="33" customHeight="1" x14ac:dyDescent="0.2">
      <c r="D335" s="56"/>
      <c r="E335" s="57"/>
      <c r="F335" s="57"/>
      <c r="G335" s="57"/>
      <c r="H335" s="57"/>
      <c r="I335" s="57"/>
      <c r="J335" s="57"/>
      <c r="K335" s="58"/>
    </row>
    <row r="336" spans="4:11" ht="33" customHeight="1" x14ac:dyDescent="0.2">
      <c r="D336" s="56"/>
      <c r="E336" s="57"/>
      <c r="F336" s="57"/>
      <c r="G336" s="57"/>
      <c r="H336" s="57"/>
      <c r="I336" s="57"/>
      <c r="J336" s="57"/>
      <c r="K336" s="58"/>
    </row>
    <row r="337" spans="4:11" ht="33" customHeight="1" x14ac:dyDescent="0.2">
      <c r="D337" s="56"/>
      <c r="E337" s="57"/>
      <c r="F337" s="57"/>
      <c r="G337" s="57"/>
      <c r="H337" s="57"/>
      <c r="I337" s="57"/>
      <c r="J337" s="57"/>
      <c r="K337" s="58"/>
    </row>
    <row r="338" spans="4:11" ht="33" customHeight="1" x14ac:dyDescent="0.2">
      <c r="D338" s="56"/>
      <c r="E338" s="57"/>
      <c r="F338" s="57"/>
      <c r="G338" s="57"/>
      <c r="H338" s="57"/>
      <c r="I338" s="57"/>
      <c r="J338" s="57"/>
      <c r="K338" s="58"/>
    </row>
    <row r="339" spans="4:11" ht="33" customHeight="1" x14ac:dyDescent="0.2">
      <c r="D339" s="56"/>
      <c r="E339" s="57"/>
      <c r="F339" s="57"/>
      <c r="G339" s="57"/>
      <c r="H339" s="57"/>
      <c r="I339" s="57"/>
      <c r="J339" s="57"/>
      <c r="K339" s="58"/>
    </row>
    <row r="340" spans="4:11" ht="33" customHeight="1" x14ac:dyDescent="0.2">
      <c r="D340" s="56"/>
      <c r="E340" s="57"/>
      <c r="F340" s="57"/>
      <c r="G340" s="57"/>
      <c r="H340" s="57"/>
      <c r="I340" s="57"/>
      <c r="J340" s="57"/>
      <c r="K340" s="58"/>
    </row>
    <row r="341" spans="4:11" ht="33" customHeight="1" x14ac:dyDescent="0.2">
      <c r="D341" s="56"/>
      <c r="E341" s="57"/>
      <c r="F341" s="57"/>
      <c r="G341" s="57"/>
      <c r="H341" s="57"/>
      <c r="I341" s="57"/>
      <c r="J341" s="57"/>
      <c r="K341" s="58"/>
    </row>
    <row r="342" spans="4:11" ht="33" customHeight="1" x14ac:dyDescent="0.2">
      <c r="D342" s="56"/>
      <c r="E342" s="57"/>
      <c r="F342" s="57"/>
      <c r="G342" s="57"/>
      <c r="H342" s="57"/>
      <c r="I342" s="57"/>
      <c r="J342" s="57"/>
      <c r="K342" s="58"/>
    </row>
    <row r="343" spans="4:11" ht="33" customHeight="1" x14ac:dyDescent="0.2">
      <c r="D343" s="56"/>
      <c r="E343" s="57"/>
      <c r="F343" s="57"/>
      <c r="G343" s="57"/>
      <c r="H343" s="57"/>
      <c r="I343" s="57"/>
      <c r="J343" s="57"/>
      <c r="K343" s="58"/>
    </row>
    <row r="344" spans="4:11" ht="33" customHeight="1" x14ac:dyDescent="0.2">
      <c r="D344" s="56"/>
      <c r="E344" s="57"/>
      <c r="F344" s="57"/>
      <c r="G344" s="57"/>
      <c r="H344" s="57"/>
      <c r="I344" s="57"/>
      <c r="J344" s="57"/>
      <c r="K344" s="58"/>
    </row>
    <row r="345" spans="4:11" ht="33" customHeight="1" x14ac:dyDescent="0.2">
      <c r="D345" s="56"/>
      <c r="E345" s="57"/>
      <c r="F345" s="57"/>
      <c r="G345" s="57"/>
      <c r="H345" s="57"/>
      <c r="I345" s="57"/>
      <c r="J345" s="57"/>
      <c r="K345" s="58"/>
    </row>
    <row r="346" spans="4:11" ht="33" customHeight="1" x14ac:dyDescent="0.2">
      <c r="D346" s="56"/>
      <c r="E346" s="57"/>
      <c r="F346" s="57"/>
      <c r="G346" s="57"/>
      <c r="H346" s="57"/>
      <c r="I346" s="57"/>
      <c r="J346" s="57"/>
      <c r="K346" s="58"/>
    </row>
    <row r="347" spans="4:11" ht="33" customHeight="1" x14ac:dyDescent="0.2">
      <c r="D347" s="56"/>
      <c r="E347" s="57"/>
      <c r="F347" s="57"/>
      <c r="G347" s="57"/>
      <c r="H347" s="57"/>
      <c r="I347" s="57"/>
      <c r="J347" s="57"/>
      <c r="K347" s="58"/>
    </row>
    <row r="348" spans="4:11" ht="33" customHeight="1" x14ac:dyDescent="0.2">
      <c r="D348" s="56"/>
      <c r="E348" s="57"/>
      <c r="F348" s="57"/>
      <c r="G348" s="57"/>
      <c r="H348" s="57"/>
      <c r="I348" s="57"/>
      <c r="J348" s="57"/>
      <c r="K348" s="58"/>
    </row>
    <row r="349" spans="4:11" ht="33" customHeight="1" x14ac:dyDescent="0.2">
      <c r="D349" s="56"/>
      <c r="E349" s="57"/>
      <c r="F349" s="57"/>
      <c r="G349" s="57"/>
      <c r="H349" s="57"/>
      <c r="I349" s="57"/>
      <c r="J349" s="57"/>
      <c r="K349" s="58"/>
    </row>
    <row r="350" spans="4:11" ht="33" customHeight="1" x14ac:dyDescent="0.2">
      <c r="D350" s="56"/>
      <c r="E350" s="57"/>
      <c r="F350" s="57"/>
      <c r="G350" s="57"/>
      <c r="H350" s="57"/>
      <c r="I350" s="57"/>
      <c r="J350" s="57"/>
      <c r="K350" s="58"/>
    </row>
    <row r="351" spans="4:11" ht="33" customHeight="1" x14ac:dyDescent="0.2">
      <c r="D351" s="56"/>
      <c r="E351" s="57"/>
      <c r="F351" s="57"/>
      <c r="G351" s="57"/>
      <c r="H351" s="57"/>
      <c r="I351" s="57"/>
      <c r="J351" s="57"/>
      <c r="K351" s="58"/>
    </row>
    <row r="352" spans="4:11" ht="33" customHeight="1" x14ac:dyDescent="0.2">
      <c r="D352" s="56"/>
      <c r="E352" s="57"/>
      <c r="F352" s="57"/>
      <c r="G352" s="57"/>
      <c r="H352" s="57"/>
      <c r="I352" s="57"/>
      <c r="J352" s="57"/>
      <c r="K352" s="58"/>
    </row>
    <row r="353" spans="4:11" ht="33" customHeight="1" x14ac:dyDescent="0.2">
      <c r="D353" s="56"/>
      <c r="E353" s="57"/>
      <c r="F353" s="57"/>
      <c r="G353" s="57"/>
      <c r="H353" s="57"/>
      <c r="I353" s="57"/>
      <c r="J353" s="57"/>
      <c r="K353" s="58"/>
    </row>
    <row r="354" spans="4:11" ht="33" customHeight="1" x14ac:dyDescent="0.2">
      <c r="D354" s="56"/>
      <c r="E354" s="57"/>
      <c r="F354" s="57"/>
      <c r="G354" s="57"/>
      <c r="H354" s="57"/>
      <c r="I354" s="57"/>
      <c r="J354" s="57"/>
      <c r="K354" s="58"/>
    </row>
    <row r="355" spans="4:11" ht="33" customHeight="1" x14ac:dyDescent="0.2">
      <c r="D355" s="56"/>
      <c r="E355" s="57"/>
      <c r="F355" s="57"/>
      <c r="G355" s="57"/>
      <c r="H355" s="57"/>
      <c r="I355" s="57"/>
      <c r="J355" s="57"/>
      <c r="K355" s="58"/>
    </row>
    <row r="356" spans="4:11" ht="33" customHeight="1" x14ac:dyDescent="0.2">
      <c r="D356" s="56"/>
      <c r="E356" s="57"/>
      <c r="F356" s="57"/>
      <c r="G356" s="57"/>
      <c r="H356" s="57"/>
      <c r="I356" s="57"/>
      <c r="J356" s="57"/>
      <c r="K356" s="58"/>
    </row>
    <row r="357" spans="4:11" ht="33" customHeight="1" x14ac:dyDescent="0.2">
      <c r="D357" s="56"/>
      <c r="E357" s="57"/>
      <c r="F357" s="57"/>
      <c r="G357" s="57"/>
      <c r="H357" s="57"/>
      <c r="I357" s="57"/>
      <c r="J357" s="57"/>
      <c r="K357" s="58"/>
    </row>
    <row r="358" spans="4:11" ht="33" customHeight="1" x14ac:dyDescent="0.2">
      <c r="D358" s="56"/>
      <c r="E358" s="57"/>
      <c r="F358" s="57"/>
      <c r="G358" s="57"/>
      <c r="H358" s="57"/>
      <c r="I358" s="57"/>
      <c r="J358" s="57"/>
      <c r="K358" s="58"/>
    </row>
    <row r="359" spans="4:11" ht="33" customHeight="1" x14ac:dyDescent="0.2">
      <c r="D359" s="56"/>
      <c r="E359" s="57"/>
      <c r="F359" s="57"/>
      <c r="G359" s="57"/>
      <c r="H359" s="57"/>
      <c r="I359" s="57"/>
      <c r="J359" s="57"/>
      <c r="K359" s="58"/>
    </row>
    <row r="360" spans="4:11" ht="33" customHeight="1" x14ac:dyDescent="0.2">
      <c r="D360" s="56"/>
      <c r="E360" s="57"/>
      <c r="F360" s="57"/>
      <c r="G360" s="57"/>
      <c r="H360" s="57"/>
      <c r="I360" s="57"/>
      <c r="J360" s="57"/>
      <c r="K360" s="58"/>
    </row>
    <row r="361" spans="4:11" ht="33" customHeight="1" x14ac:dyDescent="0.2">
      <c r="D361" s="56"/>
      <c r="E361" s="57"/>
      <c r="F361" s="57"/>
      <c r="G361" s="57"/>
      <c r="H361" s="57"/>
      <c r="I361" s="57"/>
      <c r="J361" s="57"/>
      <c r="K361" s="58"/>
    </row>
    <row r="362" spans="4:11" ht="33" customHeight="1" x14ac:dyDescent="0.2">
      <c r="D362" s="56"/>
      <c r="E362" s="57"/>
      <c r="F362" s="57"/>
      <c r="G362" s="57"/>
      <c r="H362" s="57"/>
      <c r="I362" s="57"/>
      <c r="J362" s="57"/>
      <c r="K362" s="58"/>
    </row>
    <row r="363" spans="4:11" ht="33" customHeight="1" x14ac:dyDescent="0.2">
      <c r="D363" s="56"/>
      <c r="E363" s="57"/>
      <c r="F363" s="57"/>
      <c r="G363" s="57"/>
      <c r="H363" s="57"/>
      <c r="I363" s="57"/>
      <c r="J363" s="57"/>
      <c r="K363" s="58"/>
    </row>
    <row r="364" spans="4:11" ht="33" customHeight="1" x14ac:dyDescent="0.2">
      <c r="D364" s="56"/>
      <c r="E364" s="57"/>
      <c r="F364" s="57"/>
      <c r="G364" s="57"/>
      <c r="H364" s="57"/>
      <c r="I364" s="57"/>
      <c r="J364" s="57"/>
      <c r="K364" s="58"/>
    </row>
    <row r="365" spans="4:11" ht="33" customHeight="1" x14ac:dyDescent="0.2">
      <c r="D365" s="56"/>
      <c r="E365" s="57"/>
      <c r="F365" s="57"/>
      <c r="G365" s="57"/>
      <c r="H365" s="57"/>
      <c r="I365" s="57"/>
      <c r="J365" s="57"/>
      <c r="K365" s="58"/>
    </row>
    <row r="366" spans="4:11" ht="33" customHeight="1" x14ac:dyDescent="0.2">
      <c r="D366" s="56"/>
      <c r="E366" s="57"/>
      <c r="F366" s="57"/>
      <c r="G366" s="57"/>
      <c r="H366" s="57"/>
      <c r="I366" s="57"/>
      <c r="J366" s="57"/>
      <c r="K366" s="58"/>
    </row>
    <row r="367" spans="4:11" ht="33" customHeight="1" x14ac:dyDescent="0.2">
      <c r="D367" s="56"/>
      <c r="E367" s="57"/>
      <c r="F367" s="57"/>
      <c r="G367" s="57"/>
      <c r="H367" s="57"/>
      <c r="I367" s="57"/>
      <c r="J367" s="57"/>
      <c r="K367" s="58"/>
    </row>
    <row r="368" spans="4:11" ht="33" customHeight="1" x14ac:dyDescent="0.2">
      <c r="D368" s="56"/>
      <c r="E368" s="57"/>
      <c r="F368" s="57"/>
      <c r="G368" s="57"/>
      <c r="H368" s="57"/>
      <c r="I368" s="57"/>
      <c r="J368" s="57"/>
      <c r="K368" s="58"/>
    </row>
    <row r="369" spans="4:11" ht="33" customHeight="1" x14ac:dyDescent="0.2">
      <c r="D369" s="56"/>
      <c r="E369" s="57"/>
      <c r="F369" s="57"/>
      <c r="G369" s="57"/>
      <c r="H369" s="57"/>
      <c r="I369" s="57"/>
      <c r="J369" s="57"/>
      <c r="K369" s="58"/>
    </row>
    <row r="370" spans="4:11" ht="33" customHeight="1" x14ac:dyDescent="0.2">
      <c r="D370" s="56"/>
      <c r="E370" s="57"/>
      <c r="F370" s="57"/>
      <c r="G370" s="57"/>
      <c r="H370" s="57"/>
      <c r="I370" s="57"/>
      <c r="J370" s="57"/>
      <c r="K370" s="58"/>
    </row>
    <row r="371" spans="4:11" ht="33" customHeight="1" x14ac:dyDescent="0.2">
      <c r="D371" s="56"/>
      <c r="E371" s="57"/>
      <c r="F371" s="57"/>
      <c r="G371" s="57"/>
      <c r="H371" s="57"/>
      <c r="I371" s="57"/>
      <c r="J371" s="57"/>
      <c r="K371" s="58"/>
    </row>
    <row r="372" spans="4:11" ht="33" customHeight="1" x14ac:dyDescent="0.2">
      <c r="D372" s="56"/>
      <c r="E372" s="57"/>
      <c r="F372" s="57"/>
      <c r="G372" s="57"/>
      <c r="H372" s="57"/>
      <c r="I372" s="57"/>
      <c r="J372" s="57"/>
      <c r="K372" s="58"/>
    </row>
    <row r="373" spans="4:11" ht="33" customHeight="1" x14ac:dyDescent="0.2">
      <c r="D373" s="56"/>
      <c r="E373" s="57"/>
      <c r="F373" s="57"/>
      <c r="G373" s="57"/>
      <c r="H373" s="57"/>
      <c r="I373" s="57"/>
      <c r="J373" s="57"/>
      <c r="K373" s="58"/>
    </row>
    <row r="374" spans="4:11" ht="33" customHeight="1" x14ac:dyDescent="0.2">
      <c r="D374" s="56"/>
      <c r="E374" s="57"/>
      <c r="F374" s="57"/>
      <c r="G374" s="57"/>
      <c r="H374" s="57"/>
      <c r="I374" s="57"/>
      <c r="J374" s="57"/>
      <c r="K374" s="58"/>
    </row>
    <row r="375" spans="4:11" ht="33" customHeight="1" x14ac:dyDescent="0.2">
      <c r="D375" s="56"/>
      <c r="E375" s="57"/>
      <c r="F375" s="57"/>
      <c r="G375" s="57"/>
      <c r="H375" s="57"/>
      <c r="I375" s="57"/>
      <c r="J375" s="57"/>
      <c r="K375" s="58"/>
    </row>
    <row r="376" spans="4:11" ht="33" customHeight="1" x14ac:dyDescent="0.2">
      <c r="D376" s="56"/>
      <c r="E376" s="57"/>
      <c r="F376" s="57"/>
      <c r="G376" s="57"/>
      <c r="H376" s="57"/>
      <c r="I376" s="57"/>
      <c r="J376" s="57"/>
      <c r="K376" s="58"/>
    </row>
    <row r="377" spans="4:11" ht="33" customHeight="1" x14ac:dyDescent="0.2">
      <c r="D377" s="56"/>
      <c r="E377" s="57"/>
      <c r="F377" s="57"/>
      <c r="G377" s="57"/>
      <c r="H377" s="57"/>
      <c r="I377" s="57"/>
      <c r="J377" s="57"/>
      <c r="K377" s="58"/>
    </row>
    <row r="378" spans="4:11" ht="33" customHeight="1" x14ac:dyDescent="0.2">
      <c r="D378" s="56"/>
      <c r="E378" s="57"/>
      <c r="F378" s="57"/>
      <c r="G378" s="57"/>
      <c r="H378" s="57"/>
      <c r="I378" s="57"/>
      <c r="J378" s="57"/>
      <c r="K378" s="58"/>
    </row>
    <row r="379" spans="4:11" ht="33" customHeight="1" x14ac:dyDescent="0.2">
      <c r="D379" s="56"/>
      <c r="E379" s="57"/>
      <c r="F379" s="57"/>
      <c r="G379" s="57"/>
      <c r="H379" s="57"/>
      <c r="I379" s="57"/>
      <c r="J379" s="57"/>
      <c r="K379" s="58"/>
    </row>
    <row r="380" spans="4:11" ht="33" customHeight="1" x14ac:dyDescent="0.2">
      <c r="D380" s="56"/>
      <c r="E380" s="57"/>
      <c r="F380" s="57"/>
      <c r="G380" s="57"/>
      <c r="H380" s="57"/>
      <c r="I380" s="57"/>
      <c r="J380" s="57"/>
      <c r="K380" s="58"/>
    </row>
    <row r="381" spans="4:11" ht="33" customHeight="1" x14ac:dyDescent="0.2">
      <c r="D381" s="56"/>
      <c r="E381" s="57"/>
      <c r="F381" s="57"/>
      <c r="G381" s="57"/>
      <c r="H381" s="57"/>
      <c r="I381" s="57"/>
      <c r="J381" s="57"/>
      <c r="K381" s="58"/>
    </row>
    <row r="382" spans="4:11" ht="33" customHeight="1" x14ac:dyDescent="0.2">
      <c r="D382" s="56"/>
      <c r="E382" s="57"/>
      <c r="F382" s="57"/>
      <c r="G382" s="57"/>
      <c r="H382" s="57"/>
      <c r="I382" s="57"/>
      <c r="J382" s="57"/>
      <c r="K382" s="58"/>
    </row>
    <row r="383" spans="4:11" ht="33" customHeight="1" x14ac:dyDescent="0.2">
      <c r="D383" s="56"/>
      <c r="E383" s="57"/>
      <c r="F383" s="57"/>
      <c r="G383" s="57"/>
      <c r="H383" s="57"/>
      <c r="I383" s="57"/>
      <c r="J383" s="57"/>
      <c r="K383" s="58"/>
    </row>
    <row r="384" spans="4:11" ht="33" customHeight="1" x14ac:dyDescent="0.2">
      <c r="D384" s="56"/>
      <c r="E384" s="57"/>
      <c r="F384" s="57"/>
      <c r="G384" s="57"/>
      <c r="H384" s="57"/>
      <c r="I384" s="57"/>
      <c r="J384" s="57"/>
      <c r="K384" s="58"/>
    </row>
    <row r="385" spans="4:11" ht="33" customHeight="1" x14ac:dyDescent="0.2">
      <c r="D385" s="56"/>
      <c r="E385" s="57"/>
      <c r="F385" s="57"/>
      <c r="G385" s="57"/>
      <c r="H385" s="57"/>
      <c r="I385" s="57"/>
      <c r="J385" s="57"/>
      <c r="K385" s="58"/>
    </row>
    <row r="386" spans="4:11" ht="33" customHeight="1" x14ac:dyDescent="0.2">
      <c r="D386" s="56"/>
      <c r="E386" s="57"/>
      <c r="F386" s="57"/>
      <c r="G386" s="57"/>
      <c r="H386" s="57"/>
      <c r="I386" s="57"/>
      <c r="J386" s="57"/>
      <c r="K386" s="58"/>
    </row>
    <row r="387" spans="4:11" ht="33" customHeight="1" x14ac:dyDescent="0.2">
      <c r="D387" s="56"/>
      <c r="E387" s="57"/>
      <c r="F387" s="57"/>
      <c r="G387" s="57"/>
      <c r="H387" s="57"/>
      <c r="I387" s="57"/>
      <c r="J387" s="57"/>
      <c r="K387" s="58"/>
    </row>
    <row r="388" spans="4:11" ht="33" customHeight="1" x14ac:dyDescent="0.2">
      <c r="D388" s="56"/>
      <c r="E388" s="57"/>
      <c r="F388" s="57"/>
      <c r="G388" s="57"/>
      <c r="H388" s="57"/>
      <c r="I388" s="57"/>
      <c r="J388" s="57"/>
      <c r="K388" s="58"/>
    </row>
    <row r="389" spans="4:11" ht="33" customHeight="1" x14ac:dyDescent="0.2">
      <c r="D389" s="56"/>
      <c r="E389" s="57"/>
      <c r="F389" s="57"/>
      <c r="G389" s="57"/>
      <c r="H389" s="57"/>
      <c r="I389" s="57"/>
      <c r="J389" s="57"/>
      <c r="K389" s="58"/>
    </row>
    <row r="390" spans="4:11" ht="33" customHeight="1" x14ac:dyDescent="0.2">
      <c r="D390" s="56"/>
      <c r="E390" s="57"/>
      <c r="F390" s="57"/>
      <c r="G390" s="57"/>
      <c r="H390" s="57"/>
      <c r="I390" s="57"/>
      <c r="J390" s="57"/>
      <c r="K390" s="58"/>
    </row>
    <row r="391" spans="4:11" ht="33" customHeight="1" x14ac:dyDescent="0.2">
      <c r="D391" s="56"/>
      <c r="E391" s="57"/>
      <c r="F391" s="57"/>
      <c r="G391" s="57"/>
      <c r="H391" s="57"/>
      <c r="I391" s="57"/>
      <c r="J391" s="57"/>
      <c r="K391" s="58"/>
    </row>
    <row r="392" spans="4:11" ht="33" customHeight="1" x14ac:dyDescent="0.2">
      <c r="D392" s="56"/>
      <c r="E392" s="57"/>
      <c r="F392" s="57"/>
      <c r="G392" s="57"/>
      <c r="H392" s="57"/>
      <c r="I392" s="57"/>
      <c r="J392" s="57"/>
      <c r="K392" s="58"/>
    </row>
    <row r="393" spans="4:11" ht="33" customHeight="1" x14ac:dyDescent="0.2">
      <c r="D393" s="56"/>
      <c r="E393" s="57"/>
      <c r="F393" s="57"/>
      <c r="G393" s="57"/>
      <c r="H393" s="57"/>
      <c r="I393" s="57"/>
      <c r="J393" s="57"/>
      <c r="K393" s="58"/>
    </row>
    <row r="394" spans="4:11" ht="33" customHeight="1" x14ac:dyDescent="0.2">
      <c r="D394" s="56"/>
      <c r="E394" s="57"/>
      <c r="F394" s="57"/>
      <c r="G394" s="57"/>
      <c r="H394" s="57"/>
      <c r="I394" s="57"/>
      <c r="J394" s="57"/>
      <c r="K394" s="58"/>
    </row>
    <row r="395" spans="4:11" ht="33" customHeight="1" x14ac:dyDescent="0.2">
      <c r="D395" s="56"/>
      <c r="E395" s="57"/>
      <c r="F395" s="57"/>
      <c r="G395" s="57"/>
      <c r="H395" s="57"/>
      <c r="I395" s="57"/>
      <c r="J395" s="57"/>
      <c r="K395" s="58"/>
    </row>
    <row r="396" spans="4:11" ht="33" customHeight="1" x14ac:dyDescent="0.2">
      <c r="D396" s="56"/>
      <c r="E396" s="57"/>
      <c r="F396" s="57"/>
      <c r="G396" s="57"/>
      <c r="H396" s="57"/>
      <c r="I396" s="57"/>
      <c r="J396" s="57"/>
      <c r="K396" s="58"/>
    </row>
    <row r="397" spans="4:11" ht="33" customHeight="1" x14ac:dyDescent="0.2">
      <c r="D397" s="56"/>
      <c r="E397" s="57"/>
      <c r="F397" s="57"/>
      <c r="G397" s="57"/>
      <c r="H397" s="57"/>
      <c r="I397" s="57"/>
      <c r="J397" s="57"/>
      <c r="K397" s="58"/>
    </row>
    <row r="398" spans="4:11" ht="33" customHeight="1" x14ac:dyDescent="0.2">
      <c r="D398" s="56"/>
      <c r="E398" s="57"/>
      <c r="F398" s="57"/>
      <c r="G398" s="57"/>
      <c r="H398" s="57"/>
      <c r="I398" s="57"/>
      <c r="J398" s="57"/>
      <c r="K398" s="58"/>
    </row>
    <row r="399" spans="4:11" ht="33" customHeight="1" x14ac:dyDescent="0.2">
      <c r="D399" s="56"/>
      <c r="E399" s="57"/>
      <c r="F399" s="57"/>
      <c r="G399" s="57"/>
      <c r="H399" s="57"/>
      <c r="I399" s="57"/>
      <c r="J399" s="57"/>
      <c r="K399" s="58"/>
    </row>
    <row r="400" spans="4:11" ht="33" customHeight="1" x14ac:dyDescent="0.2">
      <c r="D400" s="56"/>
      <c r="E400" s="57"/>
      <c r="F400" s="57"/>
      <c r="G400" s="57"/>
      <c r="H400" s="57"/>
      <c r="I400" s="57"/>
      <c r="J400" s="57"/>
      <c r="K400" s="58"/>
    </row>
    <row r="401" spans="4:11" ht="33" customHeight="1" x14ac:dyDescent="0.2">
      <c r="D401" s="56"/>
      <c r="E401" s="57"/>
      <c r="F401" s="57"/>
      <c r="G401" s="57"/>
      <c r="H401" s="57"/>
      <c r="I401" s="57"/>
      <c r="J401" s="57"/>
      <c r="K401" s="58"/>
    </row>
    <row r="402" spans="4:11" ht="33" customHeight="1" x14ac:dyDescent="0.2">
      <c r="D402" s="56"/>
      <c r="E402" s="57"/>
      <c r="F402" s="57"/>
      <c r="G402" s="57"/>
      <c r="H402" s="57"/>
      <c r="I402" s="57"/>
      <c r="J402" s="57"/>
      <c r="K402" s="58"/>
    </row>
    <row r="403" spans="4:11" ht="33" customHeight="1" x14ac:dyDescent="0.2">
      <c r="D403" s="56"/>
      <c r="E403" s="57"/>
      <c r="F403" s="57"/>
      <c r="G403" s="57"/>
      <c r="H403" s="57"/>
      <c r="I403" s="57"/>
      <c r="J403" s="57"/>
      <c r="K403" s="58"/>
    </row>
    <row r="404" spans="4:11" ht="33" customHeight="1" x14ac:dyDescent="0.2">
      <c r="D404" s="56"/>
      <c r="E404" s="57"/>
      <c r="F404" s="57"/>
      <c r="G404" s="57"/>
      <c r="H404" s="57"/>
      <c r="I404" s="57"/>
      <c r="J404" s="57"/>
      <c r="K404" s="58"/>
    </row>
    <row r="405" spans="4:11" ht="33" customHeight="1" x14ac:dyDescent="0.2">
      <c r="D405" s="56"/>
      <c r="E405" s="57"/>
      <c r="F405" s="57"/>
      <c r="G405" s="57"/>
      <c r="H405" s="57"/>
      <c r="I405" s="57"/>
      <c r="J405" s="57"/>
      <c r="K405" s="58"/>
    </row>
    <row r="406" spans="4:11" ht="33" customHeight="1" x14ac:dyDescent="0.2">
      <c r="D406" s="56"/>
      <c r="E406" s="57"/>
      <c r="F406" s="57"/>
      <c r="G406" s="57"/>
      <c r="H406" s="57"/>
      <c r="I406" s="57"/>
      <c r="J406" s="57"/>
      <c r="K406" s="58"/>
    </row>
    <row r="407" spans="4:11" ht="33" customHeight="1" x14ac:dyDescent="0.2">
      <c r="D407" s="56"/>
      <c r="E407" s="57"/>
      <c r="F407" s="57"/>
      <c r="G407" s="57"/>
      <c r="H407" s="57"/>
      <c r="I407" s="57"/>
      <c r="J407" s="57"/>
      <c r="K407" s="58"/>
    </row>
    <row r="408" spans="4:11" ht="33" customHeight="1" x14ac:dyDescent="0.2">
      <c r="D408" s="56"/>
      <c r="E408" s="57"/>
      <c r="F408" s="57"/>
      <c r="G408" s="57"/>
      <c r="H408" s="57"/>
      <c r="I408" s="57"/>
      <c r="J408" s="57"/>
      <c r="K408" s="58"/>
    </row>
    <row r="409" spans="4:11" ht="33" customHeight="1" x14ac:dyDescent="0.2">
      <c r="D409" s="56"/>
      <c r="E409" s="57"/>
      <c r="F409" s="57"/>
      <c r="G409" s="57"/>
      <c r="H409" s="57"/>
      <c r="I409" s="57"/>
      <c r="J409" s="57"/>
      <c r="K409" s="58"/>
    </row>
    <row r="410" spans="4:11" ht="33" customHeight="1" x14ac:dyDescent="0.2">
      <c r="D410" s="56"/>
      <c r="E410" s="57"/>
      <c r="F410" s="57"/>
      <c r="G410" s="57"/>
      <c r="H410" s="57"/>
      <c r="I410" s="57"/>
      <c r="J410" s="57"/>
      <c r="K410" s="58"/>
    </row>
    <row r="411" spans="4:11" ht="33" customHeight="1" x14ac:dyDescent="0.2">
      <c r="D411" s="56"/>
      <c r="E411" s="57"/>
      <c r="F411" s="57"/>
      <c r="G411" s="57"/>
      <c r="H411" s="57"/>
      <c r="I411" s="57"/>
      <c r="J411" s="57"/>
      <c r="K411" s="58"/>
    </row>
    <row r="412" spans="4:11" ht="33" customHeight="1" x14ac:dyDescent="0.2">
      <c r="D412" s="56"/>
      <c r="E412" s="57"/>
      <c r="F412" s="57"/>
      <c r="G412" s="57"/>
      <c r="H412" s="57"/>
      <c r="I412" s="57"/>
      <c r="J412" s="57"/>
      <c r="K412" s="58"/>
    </row>
    <row r="413" spans="4:11" ht="33" customHeight="1" x14ac:dyDescent="0.2">
      <c r="D413" s="56"/>
      <c r="E413" s="57"/>
      <c r="F413" s="57"/>
      <c r="G413" s="57"/>
      <c r="H413" s="57"/>
      <c r="I413" s="57"/>
      <c r="J413" s="57"/>
      <c r="K413" s="58"/>
    </row>
    <row r="414" spans="4:11" ht="33" customHeight="1" x14ac:dyDescent="0.2">
      <c r="D414" s="56"/>
      <c r="E414" s="57"/>
      <c r="F414" s="57"/>
      <c r="G414" s="57"/>
      <c r="H414" s="57"/>
      <c r="I414" s="57"/>
      <c r="J414" s="57"/>
      <c r="K414" s="58"/>
    </row>
    <row r="415" spans="4:11" ht="33" customHeight="1" x14ac:dyDescent="0.2">
      <c r="D415" s="56"/>
      <c r="E415" s="57"/>
      <c r="F415" s="57"/>
      <c r="G415" s="57"/>
      <c r="H415" s="57"/>
      <c r="I415" s="57"/>
      <c r="J415" s="57"/>
      <c r="K415" s="58"/>
    </row>
    <row r="416" spans="4:11" ht="33" customHeight="1" x14ac:dyDescent="0.2">
      <c r="D416" s="56"/>
      <c r="E416" s="57"/>
      <c r="F416" s="57"/>
      <c r="G416" s="57"/>
      <c r="H416" s="57"/>
      <c r="I416" s="57"/>
      <c r="J416" s="57"/>
      <c r="K416" s="58"/>
    </row>
    <row r="417" spans="4:11" ht="33" customHeight="1" x14ac:dyDescent="0.2">
      <c r="D417" s="56"/>
      <c r="E417" s="57"/>
      <c r="F417" s="57"/>
      <c r="G417" s="57"/>
      <c r="H417" s="57"/>
      <c r="I417" s="57"/>
      <c r="J417" s="57"/>
      <c r="K417" s="58"/>
    </row>
    <row r="418" spans="4:11" ht="33" customHeight="1" x14ac:dyDescent="0.2">
      <c r="D418" s="56"/>
      <c r="E418" s="57"/>
      <c r="F418" s="57"/>
      <c r="G418" s="57"/>
      <c r="H418" s="57"/>
      <c r="I418" s="57"/>
      <c r="J418" s="57"/>
      <c r="K418" s="58"/>
    </row>
    <row r="419" spans="4:11" ht="33" customHeight="1" x14ac:dyDescent="0.2">
      <c r="D419" s="56"/>
      <c r="E419" s="57"/>
      <c r="F419" s="57"/>
      <c r="G419" s="57"/>
      <c r="H419" s="57"/>
      <c r="I419" s="57"/>
      <c r="J419" s="57"/>
      <c r="K419" s="58"/>
    </row>
    <row r="420" spans="4:11" ht="33" customHeight="1" x14ac:dyDescent="0.2">
      <c r="D420" s="56"/>
      <c r="E420" s="57"/>
      <c r="F420" s="57"/>
      <c r="G420" s="57"/>
      <c r="H420" s="57"/>
      <c r="I420" s="57"/>
      <c r="J420" s="57"/>
      <c r="K420" s="58"/>
    </row>
    <row r="421" spans="4:11" ht="33" customHeight="1" x14ac:dyDescent="0.2">
      <c r="D421" s="56"/>
      <c r="E421" s="57"/>
      <c r="F421" s="57"/>
      <c r="G421" s="57"/>
      <c r="H421" s="57"/>
      <c r="I421" s="57"/>
      <c r="J421" s="57"/>
      <c r="K421" s="58"/>
    </row>
    <row r="422" spans="4:11" ht="33" customHeight="1" x14ac:dyDescent="0.2">
      <c r="D422" s="56"/>
      <c r="E422" s="57"/>
      <c r="F422" s="57"/>
      <c r="G422" s="57"/>
      <c r="H422" s="57"/>
      <c r="I422" s="57"/>
      <c r="J422" s="57"/>
      <c r="K422" s="58"/>
    </row>
    <row r="423" spans="4:11" ht="33" customHeight="1" x14ac:dyDescent="0.2">
      <c r="D423" s="56"/>
      <c r="E423" s="57"/>
      <c r="F423" s="57"/>
      <c r="G423" s="57"/>
      <c r="H423" s="57"/>
      <c r="I423" s="57"/>
      <c r="J423" s="57"/>
      <c r="K423" s="58"/>
    </row>
    <row r="424" spans="4:11" ht="33" customHeight="1" x14ac:dyDescent="0.2">
      <c r="D424" s="56"/>
      <c r="E424" s="57"/>
      <c r="F424" s="57"/>
      <c r="G424" s="57"/>
      <c r="H424" s="57"/>
      <c r="I424" s="57"/>
      <c r="J424" s="57"/>
      <c r="K424" s="58"/>
    </row>
    <row r="425" spans="4:11" ht="33" customHeight="1" x14ac:dyDescent="0.2">
      <c r="D425" s="56"/>
      <c r="E425" s="57"/>
      <c r="F425" s="57"/>
      <c r="G425" s="57"/>
      <c r="H425" s="57"/>
      <c r="I425" s="57"/>
      <c r="J425" s="57"/>
      <c r="K425" s="58"/>
    </row>
    <row r="426" spans="4:11" ht="33" customHeight="1" x14ac:dyDescent="0.2">
      <c r="D426" s="56"/>
      <c r="E426" s="57"/>
      <c r="F426" s="57"/>
      <c r="G426" s="57"/>
      <c r="H426" s="57"/>
      <c r="I426" s="57"/>
      <c r="J426" s="57"/>
      <c r="K426" s="58"/>
    </row>
    <row r="427" spans="4:11" ht="33" customHeight="1" x14ac:dyDescent="0.2">
      <c r="D427" s="56"/>
      <c r="E427" s="57"/>
      <c r="F427" s="57"/>
      <c r="G427" s="57"/>
      <c r="H427" s="57"/>
      <c r="I427" s="57"/>
      <c r="J427" s="57"/>
      <c r="K427" s="58"/>
    </row>
    <row r="428" spans="4:11" ht="33" customHeight="1" x14ac:dyDescent="0.2">
      <c r="D428" s="56"/>
      <c r="E428" s="57"/>
      <c r="F428" s="57"/>
      <c r="G428" s="57"/>
      <c r="H428" s="57"/>
      <c r="I428" s="57"/>
      <c r="J428" s="57"/>
      <c r="K428" s="58"/>
    </row>
    <row r="429" spans="4:11" ht="33" customHeight="1" x14ac:dyDescent="0.2">
      <c r="D429" s="56"/>
      <c r="E429" s="57"/>
      <c r="F429" s="57"/>
      <c r="G429" s="57"/>
      <c r="H429" s="57"/>
      <c r="I429" s="57"/>
      <c r="J429" s="57"/>
      <c r="K429" s="58"/>
    </row>
    <row r="430" spans="4:11" ht="33" customHeight="1" x14ac:dyDescent="0.2">
      <c r="D430" s="56"/>
      <c r="E430" s="57"/>
      <c r="F430" s="57"/>
      <c r="G430" s="57"/>
      <c r="H430" s="57"/>
      <c r="I430" s="57"/>
      <c r="J430" s="57"/>
      <c r="K430" s="58"/>
    </row>
    <row r="431" spans="4:11" ht="33" customHeight="1" x14ac:dyDescent="0.2">
      <c r="D431" s="56"/>
      <c r="E431" s="57"/>
      <c r="F431" s="57"/>
      <c r="G431" s="57"/>
      <c r="H431" s="57"/>
      <c r="I431" s="57"/>
      <c r="J431" s="57"/>
      <c r="K431" s="58"/>
    </row>
    <row r="432" spans="4:11" ht="33" customHeight="1" x14ac:dyDescent="0.2">
      <c r="D432" s="56"/>
      <c r="E432" s="57"/>
      <c r="F432" s="57"/>
      <c r="G432" s="57"/>
      <c r="H432" s="57"/>
      <c r="I432" s="57"/>
      <c r="J432" s="57"/>
      <c r="K432" s="58"/>
    </row>
    <row r="433" spans="4:11" ht="33" customHeight="1" x14ac:dyDescent="0.2">
      <c r="D433" s="56"/>
      <c r="E433" s="57"/>
      <c r="F433" s="57"/>
      <c r="G433" s="57"/>
      <c r="H433" s="57"/>
      <c r="I433" s="57"/>
      <c r="J433" s="57"/>
      <c r="K433" s="58"/>
    </row>
    <row r="434" spans="4:11" ht="33" customHeight="1" x14ac:dyDescent="0.2">
      <c r="D434" s="56"/>
      <c r="E434" s="57"/>
      <c r="F434" s="57"/>
      <c r="G434" s="57"/>
      <c r="H434" s="57"/>
      <c r="I434" s="57"/>
      <c r="J434" s="57"/>
      <c r="K434" s="58"/>
    </row>
    <row r="435" spans="4:11" ht="33" customHeight="1" x14ac:dyDescent="0.2">
      <c r="D435" s="56"/>
      <c r="E435" s="57"/>
      <c r="F435" s="57"/>
      <c r="G435" s="57"/>
      <c r="H435" s="57"/>
      <c r="I435" s="57"/>
      <c r="J435" s="57"/>
      <c r="K435" s="58"/>
    </row>
    <row r="436" spans="4:11" ht="33" customHeight="1" x14ac:dyDescent="0.2">
      <c r="D436" s="56"/>
      <c r="E436" s="57"/>
      <c r="F436" s="57"/>
      <c r="G436" s="57"/>
      <c r="H436" s="57"/>
      <c r="I436" s="57"/>
      <c r="J436" s="57"/>
      <c r="K436" s="58"/>
    </row>
    <row r="437" spans="4:11" ht="33" customHeight="1" x14ac:dyDescent="0.2">
      <c r="D437" s="56"/>
      <c r="E437" s="57"/>
      <c r="F437" s="57"/>
      <c r="G437" s="57"/>
      <c r="H437" s="57"/>
      <c r="I437" s="57"/>
      <c r="J437" s="57"/>
      <c r="K437" s="58"/>
    </row>
    <row r="438" spans="4:11" ht="33" customHeight="1" x14ac:dyDescent="0.2">
      <c r="D438" s="56"/>
      <c r="E438" s="57"/>
      <c r="F438" s="57"/>
      <c r="G438" s="57"/>
      <c r="H438" s="57"/>
      <c r="I438" s="57"/>
      <c r="J438" s="57"/>
      <c r="K438" s="58"/>
    </row>
    <row r="439" spans="4:11" ht="33" customHeight="1" x14ac:dyDescent="0.2">
      <c r="D439" s="56"/>
      <c r="E439" s="57"/>
      <c r="F439" s="57"/>
      <c r="G439" s="57"/>
      <c r="H439" s="57"/>
      <c r="I439" s="57"/>
      <c r="J439" s="57"/>
      <c r="K439" s="58"/>
    </row>
    <row r="440" spans="4:11" ht="33" customHeight="1" x14ac:dyDescent="0.2">
      <c r="D440" s="56"/>
      <c r="E440" s="57"/>
      <c r="F440" s="57"/>
      <c r="G440" s="57"/>
      <c r="H440" s="57"/>
      <c r="I440" s="57"/>
      <c r="J440" s="57"/>
      <c r="K440" s="58"/>
    </row>
    <row r="441" spans="4:11" ht="33" customHeight="1" x14ac:dyDescent="0.2">
      <c r="D441" s="56"/>
      <c r="E441" s="57"/>
      <c r="F441" s="57"/>
      <c r="G441" s="57"/>
      <c r="H441" s="57"/>
      <c r="I441" s="57"/>
      <c r="J441" s="57"/>
      <c r="K441" s="58"/>
    </row>
    <row r="442" spans="4:11" ht="33" customHeight="1" x14ac:dyDescent="0.2">
      <c r="D442" s="56"/>
      <c r="E442" s="57"/>
      <c r="F442" s="57"/>
      <c r="G442" s="57"/>
      <c r="H442" s="57"/>
      <c r="I442" s="57"/>
      <c r="J442" s="57"/>
      <c r="K442" s="58"/>
    </row>
    <row r="443" spans="4:11" ht="33" customHeight="1" x14ac:dyDescent="0.2">
      <c r="D443" s="56"/>
      <c r="E443" s="57"/>
      <c r="F443" s="57"/>
      <c r="G443" s="57"/>
      <c r="H443" s="57"/>
      <c r="I443" s="57"/>
      <c r="J443" s="57"/>
      <c r="K443" s="58"/>
    </row>
    <row r="444" spans="4:11" ht="33" customHeight="1" x14ac:dyDescent="0.2">
      <c r="D444" s="56"/>
      <c r="E444" s="57"/>
      <c r="F444" s="57"/>
      <c r="G444" s="57"/>
      <c r="H444" s="57"/>
      <c r="I444" s="57"/>
      <c r="J444" s="57"/>
      <c r="K444" s="58"/>
    </row>
    <row r="445" spans="4:11" ht="33" customHeight="1" x14ac:dyDescent="0.2">
      <c r="D445" s="56"/>
      <c r="E445" s="57"/>
      <c r="F445" s="57"/>
      <c r="G445" s="57"/>
      <c r="H445" s="57"/>
      <c r="I445" s="57"/>
      <c r="J445" s="57"/>
      <c r="K445" s="58"/>
    </row>
    <row r="446" spans="4:11" ht="33" customHeight="1" x14ac:dyDescent="0.2">
      <c r="D446" s="56"/>
      <c r="E446" s="57"/>
      <c r="F446" s="57"/>
      <c r="G446" s="57"/>
      <c r="H446" s="57"/>
      <c r="I446" s="57"/>
      <c r="J446" s="57"/>
      <c r="K446" s="58"/>
    </row>
    <row r="447" spans="4:11" ht="33" customHeight="1" x14ac:dyDescent="0.2">
      <c r="D447" s="56"/>
      <c r="E447" s="57"/>
      <c r="F447" s="57"/>
      <c r="G447" s="57"/>
      <c r="H447" s="57"/>
      <c r="I447" s="57"/>
      <c r="J447" s="57"/>
      <c r="K447" s="58"/>
    </row>
    <row r="448" spans="4:11" ht="33" customHeight="1" x14ac:dyDescent="0.2">
      <c r="D448" s="56"/>
      <c r="E448" s="57"/>
      <c r="F448" s="57"/>
      <c r="G448" s="57"/>
      <c r="H448" s="57"/>
      <c r="I448" s="57"/>
      <c r="J448" s="57"/>
      <c r="K448" s="58"/>
    </row>
    <row r="449" spans="4:11" ht="33" customHeight="1" x14ac:dyDescent="0.2">
      <c r="D449" s="56"/>
      <c r="E449" s="57"/>
      <c r="F449" s="57"/>
      <c r="G449" s="57"/>
      <c r="H449" s="57"/>
      <c r="I449" s="57"/>
      <c r="J449" s="57"/>
      <c r="K449" s="58"/>
    </row>
    <row r="450" spans="4:11" ht="33" customHeight="1" x14ac:dyDescent="0.2">
      <c r="D450" s="56"/>
      <c r="E450" s="57"/>
      <c r="F450" s="57"/>
      <c r="G450" s="57"/>
      <c r="H450" s="57"/>
      <c r="I450" s="57"/>
      <c r="J450" s="57"/>
      <c r="K450" s="58"/>
    </row>
    <row r="451" spans="4:11" ht="33" customHeight="1" x14ac:dyDescent="0.2">
      <c r="D451" s="56"/>
      <c r="E451" s="57"/>
      <c r="F451" s="57"/>
      <c r="G451" s="57"/>
      <c r="H451" s="57"/>
      <c r="I451" s="57"/>
      <c r="J451" s="57"/>
      <c r="K451" s="58"/>
    </row>
    <row r="452" spans="4:11" ht="33" customHeight="1" x14ac:dyDescent="0.2">
      <c r="D452" s="56"/>
      <c r="E452" s="57"/>
      <c r="F452" s="57"/>
      <c r="G452" s="57"/>
      <c r="H452" s="57"/>
      <c r="I452" s="57"/>
      <c r="J452" s="57"/>
      <c r="K452" s="58"/>
    </row>
    <row r="453" spans="4:11" ht="33" customHeight="1" x14ac:dyDescent="0.2">
      <c r="D453" s="56"/>
      <c r="E453" s="57"/>
      <c r="F453" s="57"/>
      <c r="G453" s="57"/>
      <c r="H453" s="57"/>
      <c r="I453" s="57"/>
      <c r="J453" s="57"/>
      <c r="K453" s="58"/>
    </row>
    <row r="454" spans="4:11" ht="33" customHeight="1" x14ac:dyDescent="0.2">
      <c r="D454" s="56"/>
      <c r="E454" s="57"/>
      <c r="F454" s="57"/>
      <c r="G454" s="57"/>
      <c r="H454" s="57"/>
      <c r="I454" s="57"/>
      <c r="J454" s="57"/>
      <c r="K454" s="58"/>
    </row>
    <row r="455" spans="4:11" ht="33" customHeight="1" x14ac:dyDescent="0.2">
      <c r="D455" s="56"/>
      <c r="E455" s="57"/>
      <c r="F455" s="57"/>
      <c r="G455" s="57"/>
      <c r="H455" s="57"/>
      <c r="I455" s="57"/>
      <c r="J455" s="57"/>
      <c r="K455" s="58"/>
    </row>
    <row r="456" spans="4:11" ht="33" customHeight="1" x14ac:dyDescent="0.2">
      <c r="D456" s="56"/>
      <c r="E456" s="57"/>
      <c r="F456" s="57"/>
      <c r="G456" s="57"/>
      <c r="H456" s="57"/>
      <c r="I456" s="57"/>
      <c r="J456" s="57"/>
      <c r="K456" s="58"/>
    </row>
    <row r="457" spans="4:11" ht="33" customHeight="1" x14ac:dyDescent="0.2">
      <c r="D457" s="56"/>
      <c r="E457" s="57"/>
      <c r="F457" s="57"/>
      <c r="G457" s="57"/>
      <c r="H457" s="57"/>
      <c r="I457" s="57"/>
      <c r="J457" s="57"/>
      <c r="K457" s="58"/>
    </row>
    <row r="458" spans="4:11" ht="33" customHeight="1" x14ac:dyDescent="0.2">
      <c r="D458" s="56"/>
      <c r="E458" s="57"/>
      <c r="F458" s="57"/>
      <c r="G458" s="57"/>
      <c r="H458" s="57"/>
      <c r="I458" s="57"/>
      <c r="J458" s="57"/>
      <c r="K458" s="58"/>
    </row>
    <row r="459" spans="4:11" ht="33" customHeight="1" x14ac:dyDescent="0.2">
      <c r="D459" s="56"/>
      <c r="E459" s="57"/>
      <c r="F459" s="57"/>
      <c r="G459" s="57"/>
      <c r="H459" s="57"/>
      <c r="I459" s="57"/>
      <c r="J459" s="57"/>
      <c r="K459" s="58"/>
    </row>
    <row r="460" spans="4:11" ht="33" customHeight="1" x14ac:dyDescent="0.2">
      <c r="D460" s="56"/>
      <c r="E460" s="57"/>
      <c r="F460" s="57"/>
      <c r="G460" s="57"/>
      <c r="H460" s="57"/>
      <c r="I460" s="57"/>
      <c r="J460" s="57"/>
      <c r="K460" s="58"/>
    </row>
    <row r="461" spans="4:11" ht="33" customHeight="1" x14ac:dyDescent="0.2">
      <c r="D461" s="56"/>
      <c r="E461" s="57"/>
      <c r="F461" s="57"/>
      <c r="G461" s="57"/>
      <c r="H461" s="57"/>
      <c r="I461" s="57"/>
      <c r="J461" s="57"/>
      <c r="K461" s="58"/>
    </row>
    <row r="462" spans="4:11" ht="33" customHeight="1" x14ac:dyDescent="0.2">
      <c r="D462" s="56"/>
      <c r="E462" s="57"/>
      <c r="F462" s="57"/>
      <c r="G462" s="57"/>
      <c r="H462" s="57"/>
      <c r="I462" s="57"/>
      <c r="J462" s="57"/>
      <c r="K462" s="58"/>
    </row>
    <row r="463" spans="4:11" ht="33" customHeight="1" x14ac:dyDescent="0.2">
      <c r="D463" s="56"/>
      <c r="E463" s="57"/>
      <c r="F463" s="57"/>
      <c r="G463" s="57"/>
      <c r="H463" s="57"/>
      <c r="I463" s="57"/>
      <c r="J463" s="57"/>
      <c r="K463" s="58"/>
    </row>
    <row r="464" spans="4:11" ht="33" customHeight="1" x14ac:dyDescent="0.2">
      <c r="D464" s="56"/>
      <c r="E464" s="57"/>
      <c r="F464" s="57"/>
      <c r="G464" s="57"/>
      <c r="H464" s="57"/>
      <c r="I464" s="57"/>
      <c r="J464" s="57"/>
      <c r="K464" s="58"/>
    </row>
    <row r="465" spans="4:11" ht="33" customHeight="1" x14ac:dyDescent="0.2">
      <c r="D465" s="56"/>
      <c r="E465" s="57"/>
      <c r="F465" s="57"/>
      <c r="G465" s="57"/>
      <c r="H465" s="57"/>
      <c r="I465" s="57"/>
      <c r="J465" s="57"/>
      <c r="K465" s="58"/>
    </row>
    <row r="466" spans="4:11" ht="33" customHeight="1" x14ac:dyDescent="0.2">
      <c r="D466" s="56"/>
      <c r="E466" s="57"/>
      <c r="F466" s="57"/>
      <c r="G466" s="57"/>
      <c r="H466" s="57"/>
      <c r="I466" s="57"/>
      <c r="J466" s="57"/>
      <c r="K466" s="58"/>
    </row>
    <row r="467" spans="4:11" ht="33" customHeight="1" x14ac:dyDescent="0.2">
      <c r="D467" s="56"/>
      <c r="E467" s="57"/>
      <c r="F467" s="57"/>
      <c r="G467" s="57"/>
      <c r="H467" s="57"/>
      <c r="I467" s="57"/>
      <c r="J467" s="57"/>
      <c r="K467" s="58"/>
    </row>
    <row r="468" spans="4:11" ht="33" customHeight="1" x14ac:dyDescent="0.2">
      <c r="D468" s="56"/>
      <c r="E468" s="57"/>
      <c r="F468" s="57"/>
      <c r="G468" s="57"/>
      <c r="H468" s="57"/>
      <c r="I468" s="57"/>
      <c r="J468" s="57"/>
      <c r="K468" s="58"/>
    </row>
    <row r="469" spans="4:11" ht="33" customHeight="1" x14ac:dyDescent="0.2">
      <c r="D469" s="56"/>
      <c r="E469" s="57"/>
      <c r="F469" s="57"/>
      <c r="G469" s="57"/>
      <c r="H469" s="57"/>
      <c r="I469" s="57"/>
      <c r="J469" s="57"/>
      <c r="K469" s="58"/>
    </row>
    <row r="470" spans="4:11" ht="33" customHeight="1" x14ac:dyDescent="0.2">
      <c r="D470" s="56"/>
      <c r="E470" s="57"/>
      <c r="F470" s="57"/>
      <c r="G470" s="57"/>
      <c r="H470" s="57"/>
      <c r="I470" s="57"/>
      <c r="J470" s="57"/>
      <c r="K470" s="58"/>
    </row>
    <row r="471" spans="4:11" ht="33" customHeight="1" x14ac:dyDescent="0.2">
      <c r="D471" s="56"/>
      <c r="E471" s="57"/>
      <c r="F471" s="57"/>
      <c r="G471" s="57"/>
      <c r="H471" s="57"/>
      <c r="I471" s="57"/>
      <c r="J471" s="57"/>
      <c r="K471" s="58"/>
    </row>
    <row r="472" spans="4:11" ht="33" customHeight="1" x14ac:dyDescent="0.2">
      <c r="D472" s="56"/>
      <c r="E472" s="57"/>
      <c r="F472" s="57"/>
      <c r="G472" s="57"/>
      <c r="H472" s="57"/>
      <c r="I472" s="57"/>
      <c r="J472" s="57"/>
      <c r="K472" s="58"/>
    </row>
    <row r="473" spans="4:11" ht="33" customHeight="1" x14ac:dyDescent="0.2">
      <c r="D473" s="56"/>
      <c r="E473" s="57"/>
      <c r="F473" s="57"/>
      <c r="G473" s="57"/>
      <c r="H473" s="57"/>
      <c r="I473" s="57"/>
      <c r="J473" s="57"/>
      <c r="K473" s="58"/>
    </row>
    <row r="474" spans="4:11" ht="33" customHeight="1" x14ac:dyDescent="0.2">
      <c r="D474" s="56"/>
      <c r="E474" s="57"/>
      <c r="F474" s="57"/>
      <c r="G474" s="57"/>
      <c r="H474" s="57"/>
      <c r="I474" s="57"/>
      <c r="J474" s="57"/>
      <c r="K474" s="58"/>
    </row>
    <row r="475" spans="4:11" ht="33" customHeight="1" x14ac:dyDescent="0.2">
      <c r="D475" s="56"/>
      <c r="E475" s="57"/>
      <c r="F475" s="57"/>
      <c r="G475" s="57"/>
      <c r="H475" s="57"/>
      <c r="I475" s="57"/>
      <c r="J475" s="57"/>
      <c r="K475" s="58"/>
    </row>
    <row r="476" spans="4:11" ht="33" customHeight="1" x14ac:dyDescent="0.2">
      <c r="D476" s="56"/>
      <c r="E476" s="57"/>
      <c r="F476" s="57"/>
      <c r="G476" s="57"/>
      <c r="H476" s="57"/>
      <c r="I476" s="57"/>
      <c r="J476" s="57"/>
      <c r="K476" s="58"/>
    </row>
    <row r="477" spans="4:11" ht="33" customHeight="1" x14ac:dyDescent="0.2">
      <c r="D477" s="56"/>
      <c r="E477" s="57"/>
      <c r="F477" s="57"/>
      <c r="G477" s="57"/>
      <c r="H477" s="57"/>
      <c r="I477" s="57"/>
      <c r="J477" s="57"/>
      <c r="K477" s="58"/>
    </row>
    <row r="478" spans="4:11" ht="33" customHeight="1" x14ac:dyDescent="0.2">
      <c r="D478" s="56"/>
      <c r="E478" s="57"/>
      <c r="F478" s="57"/>
      <c r="G478" s="57"/>
      <c r="H478" s="57"/>
      <c r="I478" s="57"/>
      <c r="J478" s="57"/>
      <c r="K478" s="58"/>
    </row>
    <row r="479" spans="4:11" ht="33" customHeight="1" x14ac:dyDescent="0.2">
      <c r="D479" s="56"/>
      <c r="E479" s="57"/>
      <c r="F479" s="57"/>
      <c r="G479" s="57"/>
      <c r="H479" s="57"/>
      <c r="I479" s="57"/>
      <c r="J479" s="57"/>
      <c r="K479" s="58"/>
    </row>
    <row r="480" spans="4:11" ht="33" customHeight="1" x14ac:dyDescent="0.2">
      <c r="D480" s="56"/>
      <c r="E480" s="57"/>
      <c r="F480" s="57"/>
      <c r="G480" s="57"/>
      <c r="H480" s="57"/>
      <c r="I480" s="57"/>
      <c r="J480" s="57"/>
      <c r="K480" s="58"/>
    </row>
    <row r="481" spans="4:11" ht="33" customHeight="1" x14ac:dyDescent="0.2">
      <c r="D481" s="56"/>
      <c r="E481" s="57"/>
      <c r="F481" s="57"/>
      <c r="G481" s="57"/>
      <c r="H481" s="57"/>
      <c r="I481" s="57"/>
      <c r="J481" s="57"/>
      <c r="K481" s="58"/>
    </row>
    <row r="482" spans="4:11" ht="33" customHeight="1" x14ac:dyDescent="0.2">
      <c r="D482" s="56"/>
      <c r="E482" s="57"/>
      <c r="F482" s="57"/>
      <c r="G482" s="57"/>
      <c r="H482" s="57"/>
      <c r="I482" s="57"/>
      <c r="J482" s="57"/>
      <c r="K482" s="58"/>
    </row>
    <row r="483" spans="4:11" ht="33" customHeight="1" x14ac:dyDescent="0.2">
      <c r="D483" s="56"/>
      <c r="E483" s="57"/>
      <c r="F483" s="57"/>
      <c r="G483" s="57"/>
      <c r="H483" s="57"/>
      <c r="I483" s="57"/>
      <c r="J483" s="57"/>
      <c r="K483" s="58"/>
    </row>
    <row r="484" spans="4:11" ht="33" customHeight="1" x14ac:dyDescent="0.2">
      <c r="D484" s="56"/>
      <c r="E484" s="57"/>
      <c r="F484" s="57"/>
      <c r="G484" s="57"/>
      <c r="H484" s="57"/>
      <c r="I484" s="57"/>
      <c r="J484" s="57"/>
      <c r="K484" s="58"/>
    </row>
    <row r="485" spans="4:11" ht="33" customHeight="1" x14ac:dyDescent="0.2">
      <c r="D485" s="56"/>
      <c r="E485" s="57"/>
      <c r="F485" s="57"/>
      <c r="G485" s="57"/>
      <c r="H485" s="57"/>
      <c r="I485" s="57"/>
      <c r="J485" s="57"/>
      <c r="K485" s="58"/>
    </row>
    <row r="486" spans="4:11" ht="33" customHeight="1" x14ac:dyDescent="0.2">
      <c r="D486" s="56"/>
      <c r="E486" s="57"/>
      <c r="F486" s="57"/>
      <c r="G486" s="57"/>
      <c r="H486" s="57"/>
      <c r="I486" s="57"/>
      <c r="J486" s="57"/>
      <c r="K486" s="58"/>
    </row>
    <row r="487" spans="4:11" ht="33" customHeight="1" x14ac:dyDescent="0.2">
      <c r="D487" s="56"/>
      <c r="E487" s="57"/>
      <c r="F487" s="57"/>
      <c r="G487" s="57"/>
      <c r="H487" s="57"/>
      <c r="I487" s="57"/>
      <c r="J487" s="57"/>
      <c r="K487" s="58"/>
    </row>
    <row r="488" spans="4:11" ht="33" customHeight="1" x14ac:dyDescent="0.2">
      <c r="D488" s="56"/>
      <c r="E488" s="57"/>
      <c r="F488" s="57"/>
      <c r="G488" s="57"/>
      <c r="H488" s="57"/>
      <c r="I488" s="57"/>
      <c r="J488" s="57"/>
      <c r="K488" s="58"/>
    </row>
    <row r="489" spans="4:11" ht="33" customHeight="1" x14ac:dyDescent="0.2">
      <c r="D489" s="56"/>
      <c r="E489" s="57"/>
      <c r="F489" s="57"/>
      <c r="G489" s="57"/>
      <c r="H489" s="57"/>
      <c r="I489" s="57"/>
      <c r="J489" s="57"/>
      <c r="K489" s="58"/>
    </row>
    <row r="490" spans="4:11" ht="33" customHeight="1" x14ac:dyDescent="0.2">
      <c r="D490" s="56"/>
      <c r="E490" s="57"/>
      <c r="F490" s="57"/>
      <c r="G490" s="57"/>
      <c r="H490" s="57"/>
      <c r="I490" s="57"/>
      <c r="J490" s="57"/>
      <c r="K490" s="58"/>
    </row>
    <row r="491" spans="4:11" ht="33" customHeight="1" x14ac:dyDescent="0.2">
      <c r="D491" s="56"/>
      <c r="E491" s="57"/>
      <c r="F491" s="57"/>
      <c r="G491" s="57"/>
      <c r="H491" s="57"/>
      <c r="I491" s="57"/>
      <c r="J491" s="57"/>
      <c r="K491" s="58"/>
    </row>
    <row r="492" spans="4:11" ht="33" customHeight="1" x14ac:dyDescent="0.2">
      <c r="D492" s="56"/>
      <c r="E492" s="57"/>
      <c r="F492" s="57"/>
      <c r="G492" s="57"/>
      <c r="H492" s="57"/>
      <c r="I492" s="57"/>
      <c r="J492" s="57"/>
      <c r="K492" s="58"/>
    </row>
    <row r="493" spans="4:11" ht="33" customHeight="1" x14ac:dyDescent="0.2">
      <c r="D493" s="56"/>
      <c r="E493" s="57"/>
      <c r="F493" s="57"/>
      <c r="G493" s="57"/>
      <c r="H493" s="57"/>
      <c r="I493" s="57"/>
      <c r="J493" s="57"/>
      <c r="K493" s="58"/>
    </row>
    <row r="494" spans="4:11" ht="33" customHeight="1" x14ac:dyDescent="0.2">
      <c r="D494" s="56"/>
      <c r="E494" s="57"/>
      <c r="F494" s="57"/>
      <c r="G494" s="57"/>
      <c r="H494" s="57"/>
      <c r="I494" s="57"/>
      <c r="J494" s="57"/>
      <c r="K494" s="58"/>
    </row>
    <row r="495" spans="4:11" ht="33" customHeight="1" x14ac:dyDescent="0.2">
      <c r="D495" s="56"/>
      <c r="E495" s="57"/>
      <c r="F495" s="57"/>
      <c r="G495" s="57"/>
      <c r="H495" s="57"/>
      <c r="I495" s="57"/>
      <c r="J495" s="57"/>
      <c r="K495" s="58"/>
    </row>
    <row r="496" spans="4:11" ht="33" customHeight="1" x14ac:dyDescent="0.2">
      <c r="D496" s="56"/>
      <c r="E496" s="57"/>
      <c r="F496" s="57"/>
      <c r="G496" s="57"/>
      <c r="H496" s="57"/>
      <c r="I496" s="57"/>
      <c r="J496" s="57"/>
      <c r="K496" s="58"/>
    </row>
    <row r="497" spans="4:11" ht="33" customHeight="1" x14ac:dyDescent="0.2">
      <c r="D497" s="56"/>
      <c r="E497" s="57"/>
      <c r="F497" s="57"/>
      <c r="G497" s="57"/>
      <c r="H497" s="57"/>
      <c r="I497" s="57"/>
      <c r="J497" s="57"/>
      <c r="K497" s="58"/>
    </row>
    <row r="498" spans="4:11" ht="33" customHeight="1" x14ac:dyDescent="0.2">
      <c r="D498" s="56"/>
      <c r="E498" s="57"/>
      <c r="F498" s="57"/>
      <c r="G498" s="57"/>
      <c r="H498" s="57"/>
      <c r="I498" s="57"/>
      <c r="J498" s="57"/>
      <c r="K498" s="58"/>
    </row>
    <row r="499" spans="4:11" ht="33" customHeight="1" x14ac:dyDescent="0.2">
      <c r="D499" s="56"/>
      <c r="E499" s="57"/>
      <c r="F499" s="57"/>
      <c r="G499" s="57"/>
      <c r="H499" s="57"/>
      <c r="I499" s="57"/>
      <c r="J499" s="57"/>
      <c r="K499" s="58"/>
    </row>
    <row r="500" spans="4:11" ht="33" customHeight="1" x14ac:dyDescent="0.2">
      <c r="D500" s="56"/>
      <c r="E500" s="57"/>
      <c r="F500" s="57"/>
      <c r="G500" s="57"/>
      <c r="H500" s="57"/>
      <c r="I500" s="57"/>
      <c r="J500" s="57"/>
      <c r="K500" s="58"/>
    </row>
    <row r="501" spans="4:11" ht="33" customHeight="1" x14ac:dyDescent="0.2">
      <c r="D501" s="56"/>
      <c r="E501" s="57"/>
      <c r="F501" s="57"/>
      <c r="G501" s="57"/>
      <c r="H501" s="57"/>
      <c r="I501" s="57"/>
      <c r="J501" s="57"/>
      <c r="K501" s="58"/>
    </row>
    <row r="502" spans="4:11" ht="33" customHeight="1" x14ac:dyDescent="0.2">
      <c r="D502" s="56"/>
      <c r="E502" s="57"/>
      <c r="F502" s="57"/>
      <c r="G502" s="57"/>
      <c r="H502" s="57"/>
      <c r="I502" s="57"/>
      <c r="J502" s="57"/>
      <c r="K502" s="58"/>
    </row>
    <row r="503" spans="4:11" ht="33" customHeight="1" x14ac:dyDescent="0.2">
      <c r="D503" s="56"/>
      <c r="E503" s="57"/>
      <c r="F503" s="57"/>
      <c r="G503" s="57"/>
      <c r="H503" s="57"/>
      <c r="I503" s="57"/>
      <c r="J503" s="57"/>
      <c r="K503" s="58"/>
    </row>
    <row r="504" spans="4:11" ht="33" customHeight="1" x14ac:dyDescent="0.2">
      <c r="D504" s="56"/>
      <c r="E504" s="57"/>
      <c r="F504" s="57"/>
      <c r="G504" s="57"/>
      <c r="H504" s="57"/>
      <c r="I504" s="57"/>
      <c r="J504" s="57"/>
      <c r="K504" s="58"/>
    </row>
    <row r="505" spans="4:11" ht="33" customHeight="1" x14ac:dyDescent="0.2">
      <c r="D505" s="56"/>
      <c r="E505" s="57"/>
      <c r="F505" s="57"/>
      <c r="G505" s="57"/>
      <c r="H505" s="57"/>
      <c r="I505" s="57"/>
      <c r="J505" s="57"/>
      <c r="K505" s="58"/>
    </row>
    <row r="506" spans="4:11" ht="33" customHeight="1" x14ac:dyDescent="0.2">
      <c r="D506" s="56"/>
      <c r="E506" s="57"/>
      <c r="F506" s="57"/>
      <c r="G506" s="57"/>
      <c r="H506" s="57"/>
      <c r="I506" s="57"/>
      <c r="J506" s="57"/>
      <c r="K506" s="58"/>
    </row>
    <row r="507" spans="4:11" ht="33" customHeight="1" x14ac:dyDescent="0.2">
      <c r="D507" s="56"/>
      <c r="E507" s="57"/>
      <c r="F507" s="57"/>
      <c r="G507" s="57"/>
      <c r="H507" s="57"/>
      <c r="I507" s="57"/>
      <c r="J507" s="57"/>
      <c r="K507" s="58"/>
    </row>
    <row r="508" spans="4:11" ht="33" customHeight="1" x14ac:dyDescent="0.2">
      <c r="D508" s="56"/>
      <c r="E508" s="57"/>
      <c r="F508" s="57"/>
      <c r="G508" s="57"/>
      <c r="H508" s="57"/>
      <c r="I508" s="57"/>
      <c r="J508" s="57"/>
      <c r="K508" s="58"/>
    </row>
    <row r="509" spans="4:11" ht="33" customHeight="1" x14ac:dyDescent="0.2">
      <c r="D509" s="56"/>
      <c r="E509" s="57"/>
      <c r="F509" s="57"/>
      <c r="G509" s="57"/>
      <c r="H509" s="57"/>
      <c r="I509" s="57"/>
      <c r="J509" s="57"/>
      <c r="K509" s="58"/>
    </row>
    <row r="510" spans="4:11" ht="33" customHeight="1" x14ac:dyDescent="0.2">
      <c r="D510" s="56"/>
      <c r="E510" s="57"/>
      <c r="F510" s="57"/>
      <c r="G510" s="57"/>
      <c r="H510" s="57"/>
      <c r="I510" s="57"/>
      <c r="J510" s="57"/>
      <c r="K510" s="58"/>
    </row>
    <row r="511" spans="4:11" ht="33" customHeight="1" x14ac:dyDescent="0.2">
      <c r="D511" s="56"/>
      <c r="E511" s="57"/>
      <c r="F511" s="57"/>
      <c r="G511" s="57"/>
      <c r="H511" s="57"/>
      <c r="I511" s="57"/>
      <c r="J511" s="57"/>
      <c r="K511" s="58"/>
    </row>
    <row r="512" spans="4:11" ht="33" customHeight="1" x14ac:dyDescent="0.2">
      <c r="D512" s="56"/>
      <c r="E512" s="57"/>
      <c r="F512" s="57"/>
      <c r="G512" s="57"/>
      <c r="H512" s="57"/>
      <c r="I512" s="57"/>
      <c r="J512" s="57"/>
      <c r="K512" s="58"/>
    </row>
    <row r="513" spans="4:11" ht="33" customHeight="1" x14ac:dyDescent="0.2">
      <c r="D513" s="56"/>
      <c r="E513" s="57"/>
      <c r="F513" s="57"/>
      <c r="G513" s="57"/>
      <c r="H513" s="57"/>
      <c r="I513" s="57"/>
      <c r="J513" s="57"/>
      <c r="K513" s="58"/>
    </row>
    <row r="514" spans="4:11" ht="33" customHeight="1" x14ac:dyDescent="0.2">
      <c r="D514" s="56"/>
      <c r="E514" s="57"/>
      <c r="F514" s="57"/>
      <c r="G514" s="57"/>
      <c r="H514" s="57"/>
      <c r="I514" s="57"/>
      <c r="J514" s="57"/>
      <c r="K514" s="58"/>
    </row>
    <row r="515" spans="4:11" ht="33" customHeight="1" x14ac:dyDescent="0.2">
      <c r="D515" s="56"/>
      <c r="E515" s="57"/>
      <c r="F515" s="57"/>
      <c r="G515" s="57"/>
      <c r="H515" s="57"/>
      <c r="I515" s="57"/>
      <c r="J515" s="57"/>
      <c r="K515" s="58"/>
    </row>
    <row r="516" spans="4:11" ht="33" customHeight="1" x14ac:dyDescent="0.2">
      <c r="D516" s="56"/>
      <c r="E516" s="57"/>
      <c r="F516" s="57"/>
      <c r="G516" s="57"/>
      <c r="H516" s="57"/>
      <c r="I516" s="57"/>
      <c r="J516" s="57"/>
      <c r="K516" s="58"/>
    </row>
    <row r="517" spans="4:11" ht="33" customHeight="1" x14ac:dyDescent="0.2">
      <c r="D517" s="56"/>
      <c r="E517" s="57"/>
      <c r="F517" s="57"/>
      <c r="G517" s="57"/>
      <c r="H517" s="57"/>
      <c r="I517" s="57"/>
      <c r="J517" s="57"/>
      <c r="K517" s="58"/>
    </row>
    <row r="518" spans="4:11" ht="33" customHeight="1" x14ac:dyDescent="0.2">
      <c r="D518" s="56"/>
      <c r="E518" s="57"/>
      <c r="F518" s="57"/>
      <c r="G518" s="57"/>
      <c r="H518" s="57"/>
      <c r="I518" s="57"/>
      <c r="J518" s="57"/>
      <c r="K518" s="58"/>
    </row>
    <row r="519" spans="4:11" ht="33" customHeight="1" x14ac:dyDescent="0.2">
      <c r="D519" s="56"/>
      <c r="E519" s="57"/>
      <c r="F519" s="57"/>
      <c r="G519" s="57"/>
      <c r="H519" s="57"/>
      <c r="I519" s="57"/>
      <c r="J519" s="57"/>
      <c r="K519" s="58"/>
    </row>
    <row r="520" spans="4:11" ht="33" customHeight="1" x14ac:dyDescent="0.2">
      <c r="D520" s="56"/>
      <c r="E520" s="57"/>
      <c r="F520" s="57"/>
      <c r="G520" s="57"/>
      <c r="H520" s="57"/>
      <c r="I520" s="57"/>
      <c r="J520" s="57"/>
      <c r="K520" s="58"/>
    </row>
    <row r="521" spans="4:11" ht="33" customHeight="1" x14ac:dyDescent="0.2">
      <c r="D521" s="56"/>
      <c r="E521" s="57"/>
      <c r="F521" s="57"/>
      <c r="G521" s="57"/>
      <c r="H521" s="57"/>
      <c r="I521" s="57"/>
      <c r="J521" s="57"/>
      <c r="K521" s="58"/>
    </row>
    <row r="522" spans="4:11" ht="33" customHeight="1" x14ac:dyDescent="0.2">
      <c r="D522" s="56"/>
      <c r="E522" s="57"/>
      <c r="F522" s="57"/>
      <c r="G522" s="57"/>
      <c r="H522" s="57"/>
      <c r="I522" s="57"/>
      <c r="J522" s="57"/>
      <c r="K522" s="58"/>
    </row>
    <row r="523" spans="4:11" ht="33" customHeight="1" x14ac:dyDescent="0.2">
      <c r="D523" s="56"/>
      <c r="E523" s="57"/>
      <c r="F523" s="57"/>
      <c r="G523" s="57"/>
      <c r="H523" s="57"/>
      <c r="I523" s="57"/>
      <c r="J523" s="57"/>
      <c r="K523" s="58"/>
    </row>
    <row r="524" spans="4:11" ht="33" customHeight="1" x14ac:dyDescent="0.2">
      <c r="D524" s="56"/>
      <c r="E524" s="57"/>
      <c r="F524" s="57"/>
      <c r="G524" s="57"/>
      <c r="H524" s="57"/>
      <c r="I524" s="57"/>
      <c r="J524" s="57"/>
      <c r="K524" s="58"/>
    </row>
    <row r="525" spans="4:11" ht="33" customHeight="1" x14ac:dyDescent="0.2">
      <c r="D525" s="56"/>
      <c r="E525" s="57"/>
      <c r="F525" s="57"/>
      <c r="G525" s="57"/>
      <c r="H525" s="57"/>
      <c r="I525" s="57"/>
      <c r="J525" s="57"/>
      <c r="K525" s="58"/>
    </row>
    <row r="526" spans="4:11" ht="33" customHeight="1" x14ac:dyDescent="0.2">
      <c r="D526" s="56"/>
      <c r="E526" s="57"/>
      <c r="F526" s="57"/>
      <c r="G526" s="57"/>
      <c r="H526" s="57"/>
      <c r="I526" s="57"/>
      <c r="J526" s="57"/>
      <c r="K526" s="58"/>
    </row>
    <row r="527" spans="4:11" ht="33" customHeight="1" x14ac:dyDescent="0.2">
      <c r="D527" s="56"/>
      <c r="E527" s="57"/>
      <c r="F527" s="57"/>
      <c r="G527" s="57"/>
      <c r="H527" s="57"/>
      <c r="I527" s="57"/>
      <c r="J527" s="57"/>
      <c r="K527" s="58"/>
    </row>
    <row r="528" spans="4:11" ht="33" customHeight="1" x14ac:dyDescent="0.2">
      <c r="D528" s="56"/>
      <c r="E528" s="57"/>
      <c r="F528" s="57"/>
      <c r="G528" s="57"/>
      <c r="H528" s="57"/>
      <c r="I528" s="57"/>
      <c r="J528" s="57"/>
      <c r="K528" s="58"/>
    </row>
    <row r="529" spans="4:11" ht="33" customHeight="1" x14ac:dyDescent="0.2">
      <c r="D529" s="56"/>
      <c r="E529" s="57"/>
      <c r="F529" s="57"/>
      <c r="G529" s="57"/>
      <c r="H529" s="57"/>
      <c r="I529" s="57"/>
      <c r="J529" s="57"/>
      <c r="K529" s="58"/>
    </row>
    <row r="530" spans="4:11" ht="33" customHeight="1" x14ac:dyDescent="0.2">
      <c r="D530" s="56"/>
      <c r="E530" s="57"/>
      <c r="F530" s="57"/>
      <c r="G530" s="57"/>
      <c r="H530" s="57"/>
      <c r="I530" s="57"/>
      <c r="J530" s="57"/>
      <c r="K530" s="58"/>
    </row>
    <row r="531" spans="4:11" ht="33" customHeight="1" x14ac:dyDescent="0.2">
      <c r="D531" s="56"/>
      <c r="E531" s="57"/>
      <c r="F531" s="57"/>
      <c r="G531" s="57"/>
      <c r="H531" s="57"/>
      <c r="I531" s="57"/>
      <c r="J531" s="57"/>
      <c r="K531" s="58"/>
    </row>
    <row r="532" spans="4:11" ht="33" customHeight="1" x14ac:dyDescent="0.2">
      <c r="D532" s="56"/>
      <c r="E532" s="57"/>
      <c r="F532" s="57"/>
      <c r="G532" s="57"/>
      <c r="H532" s="57"/>
      <c r="I532" s="57"/>
      <c r="J532" s="57"/>
      <c r="K532" s="58"/>
    </row>
    <row r="533" spans="4:11" ht="33" customHeight="1" x14ac:dyDescent="0.2">
      <c r="D533" s="56"/>
      <c r="E533" s="57"/>
      <c r="F533" s="57"/>
      <c r="G533" s="57"/>
      <c r="H533" s="57"/>
      <c r="I533" s="57"/>
      <c r="J533" s="57"/>
      <c r="K533" s="58"/>
    </row>
    <row r="534" spans="4:11" ht="33" customHeight="1" x14ac:dyDescent="0.2">
      <c r="D534" s="56"/>
      <c r="E534" s="57"/>
      <c r="F534" s="57"/>
      <c r="G534" s="57"/>
      <c r="H534" s="57"/>
      <c r="I534" s="57"/>
      <c r="J534" s="57"/>
      <c r="K534" s="58"/>
    </row>
    <row r="535" spans="4:11" ht="33" customHeight="1" x14ac:dyDescent="0.2">
      <c r="D535" s="56"/>
      <c r="E535" s="57"/>
      <c r="F535" s="57"/>
      <c r="G535" s="57"/>
      <c r="H535" s="57"/>
      <c r="I535" s="57"/>
      <c r="J535" s="57"/>
      <c r="K535" s="58"/>
    </row>
    <row r="536" spans="4:11" ht="33" customHeight="1" x14ac:dyDescent="0.2">
      <c r="D536" s="56"/>
      <c r="E536" s="57"/>
      <c r="F536" s="57"/>
      <c r="G536" s="57"/>
      <c r="H536" s="57"/>
      <c r="I536" s="57"/>
      <c r="J536" s="57"/>
      <c r="K536" s="58"/>
    </row>
    <row r="537" spans="4:11" ht="33" customHeight="1" x14ac:dyDescent="0.2">
      <c r="D537" s="56"/>
      <c r="E537" s="57"/>
      <c r="F537" s="57"/>
      <c r="G537" s="57"/>
      <c r="H537" s="57"/>
      <c r="I537" s="57"/>
      <c r="J537" s="57"/>
      <c r="K537" s="58"/>
    </row>
    <row r="538" spans="4:11" ht="33" customHeight="1" x14ac:dyDescent="0.2">
      <c r="D538" s="56"/>
      <c r="E538" s="57"/>
      <c r="F538" s="57"/>
      <c r="G538" s="57"/>
      <c r="H538" s="57"/>
      <c r="I538" s="57"/>
      <c r="J538" s="57"/>
      <c r="K538" s="58"/>
    </row>
    <row r="539" spans="4:11" ht="33" customHeight="1" x14ac:dyDescent="0.2">
      <c r="D539" s="56"/>
      <c r="E539" s="57"/>
      <c r="F539" s="57"/>
      <c r="G539" s="57"/>
      <c r="H539" s="57"/>
      <c r="I539" s="57"/>
      <c r="J539" s="57"/>
      <c r="K539" s="58"/>
    </row>
    <row r="540" spans="4:11" ht="33" customHeight="1" x14ac:dyDescent="0.2">
      <c r="D540" s="56"/>
      <c r="E540" s="57"/>
      <c r="F540" s="57"/>
      <c r="G540" s="57"/>
      <c r="H540" s="57"/>
      <c r="I540" s="57"/>
      <c r="J540" s="57"/>
      <c r="K540" s="58"/>
    </row>
    <row r="541" spans="4:11" ht="33" customHeight="1" x14ac:dyDescent="0.2">
      <c r="D541" s="56"/>
      <c r="E541" s="57"/>
      <c r="F541" s="57"/>
      <c r="G541" s="57"/>
      <c r="H541" s="57"/>
      <c r="I541" s="57"/>
      <c r="J541" s="57"/>
      <c r="K541" s="58"/>
    </row>
    <row r="542" spans="4:11" ht="33" customHeight="1" x14ac:dyDescent="0.2">
      <c r="D542" s="56"/>
      <c r="E542" s="57"/>
      <c r="F542" s="57"/>
      <c r="G542" s="57"/>
      <c r="H542" s="57"/>
      <c r="I542" s="57"/>
      <c r="J542" s="57"/>
      <c r="K542" s="58"/>
    </row>
    <row r="543" spans="4:11" ht="33" customHeight="1" x14ac:dyDescent="0.2">
      <c r="D543" s="56"/>
      <c r="E543" s="57"/>
      <c r="F543" s="57"/>
      <c r="G543" s="57"/>
      <c r="H543" s="57"/>
      <c r="I543" s="57"/>
      <c r="J543" s="57"/>
      <c r="K543" s="58"/>
    </row>
    <row r="544" spans="4:11" ht="33" customHeight="1" x14ac:dyDescent="0.2">
      <c r="D544" s="56"/>
      <c r="E544" s="57"/>
      <c r="F544" s="57"/>
      <c r="G544" s="57"/>
      <c r="H544" s="57"/>
      <c r="I544" s="57"/>
      <c r="J544" s="57"/>
      <c r="K544" s="58"/>
    </row>
    <row r="545" spans="4:11" ht="33" customHeight="1" x14ac:dyDescent="0.2">
      <c r="D545" s="56"/>
      <c r="E545" s="57"/>
      <c r="F545" s="57"/>
      <c r="G545" s="57"/>
      <c r="H545" s="57"/>
      <c r="I545" s="57"/>
      <c r="J545" s="57"/>
      <c r="K545" s="58"/>
    </row>
    <row r="546" spans="4:11" ht="33" customHeight="1" x14ac:dyDescent="0.2">
      <c r="D546" s="56"/>
      <c r="E546" s="57"/>
      <c r="F546" s="57"/>
      <c r="G546" s="57"/>
      <c r="H546" s="57"/>
      <c r="I546" s="57"/>
      <c r="J546" s="57"/>
      <c r="K546" s="58"/>
    </row>
    <row r="547" spans="4:11" ht="33" customHeight="1" x14ac:dyDescent="0.2">
      <c r="D547" s="56"/>
      <c r="E547" s="57"/>
      <c r="F547" s="57"/>
      <c r="G547" s="57"/>
      <c r="H547" s="57"/>
      <c r="I547" s="57"/>
      <c r="J547" s="57"/>
      <c r="K547" s="58"/>
    </row>
    <row r="548" spans="4:11" ht="33" customHeight="1" x14ac:dyDescent="0.2">
      <c r="D548" s="56"/>
      <c r="E548" s="57"/>
      <c r="F548" s="57"/>
      <c r="G548" s="57"/>
      <c r="H548" s="57"/>
      <c r="I548" s="57"/>
      <c r="J548" s="57"/>
      <c r="K548" s="58"/>
    </row>
    <row r="549" spans="4:11" ht="33" customHeight="1" x14ac:dyDescent="0.2">
      <c r="D549" s="56"/>
      <c r="E549" s="57"/>
      <c r="F549" s="57"/>
      <c r="G549" s="57"/>
      <c r="H549" s="57"/>
      <c r="I549" s="57"/>
      <c r="J549" s="57"/>
      <c r="K549" s="58"/>
    </row>
    <row r="550" spans="4:11" ht="33" customHeight="1" x14ac:dyDescent="0.2">
      <c r="D550" s="56"/>
      <c r="E550" s="57"/>
      <c r="F550" s="57"/>
      <c r="G550" s="57"/>
      <c r="H550" s="57"/>
      <c r="I550" s="57"/>
      <c r="J550" s="57"/>
      <c r="K550" s="58"/>
    </row>
    <row r="551" spans="4:11" ht="33" customHeight="1" x14ac:dyDescent="0.2">
      <c r="D551" s="56"/>
      <c r="E551" s="57"/>
      <c r="F551" s="57"/>
      <c r="G551" s="57"/>
      <c r="H551" s="57"/>
      <c r="I551" s="57"/>
      <c r="J551" s="57"/>
      <c r="K551" s="58"/>
    </row>
    <row r="552" spans="4:11" ht="33" customHeight="1" x14ac:dyDescent="0.2">
      <c r="D552" s="56"/>
      <c r="E552" s="57"/>
      <c r="F552" s="57"/>
      <c r="G552" s="57"/>
      <c r="H552" s="57"/>
      <c r="I552" s="57"/>
      <c r="J552" s="57"/>
      <c r="K552" s="58"/>
    </row>
    <row r="553" spans="4:11" ht="33" customHeight="1" x14ac:dyDescent="0.2">
      <c r="D553" s="56"/>
      <c r="E553" s="57"/>
      <c r="F553" s="57"/>
      <c r="G553" s="57"/>
      <c r="H553" s="57"/>
      <c r="I553" s="57"/>
      <c r="J553" s="57"/>
      <c r="K553" s="58"/>
    </row>
    <row r="554" spans="4:11" ht="33" customHeight="1" x14ac:dyDescent="0.2">
      <c r="D554" s="56"/>
      <c r="E554" s="57"/>
      <c r="F554" s="57"/>
      <c r="G554" s="57"/>
      <c r="H554" s="57"/>
      <c r="I554" s="57"/>
      <c r="J554" s="57"/>
      <c r="K554" s="58"/>
    </row>
    <row r="555" spans="4:11" ht="33" customHeight="1" x14ac:dyDescent="0.2">
      <c r="D555" s="56"/>
      <c r="E555" s="57"/>
      <c r="F555" s="57"/>
      <c r="G555" s="57"/>
      <c r="H555" s="57"/>
      <c r="I555" s="57"/>
      <c r="J555" s="57"/>
      <c r="K555" s="58"/>
    </row>
    <row r="556" spans="4:11" ht="33" customHeight="1" x14ac:dyDescent="0.2">
      <c r="D556" s="56"/>
      <c r="E556" s="57"/>
      <c r="F556" s="57"/>
      <c r="G556" s="57"/>
      <c r="H556" s="57"/>
      <c r="I556" s="57"/>
      <c r="J556" s="57"/>
      <c r="K556" s="58"/>
    </row>
    <row r="557" spans="4:11" ht="33" customHeight="1" x14ac:dyDescent="0.2">
      <c r="D557" s="56"/>
      <c r="E557" s="57"/>
      <c r="F557" s="57"/>
      <c r="G557" s="57"/>
      <c r="H557" s="57"/>
      <c r="I557" s="57"/>
      <c r="J557" s="57"/>
      <c r="K557" s="58"/>
    </row>
    <row r="558" spans="4:11" ht="33" customHeight="1" x14ac:dyDescent="0.2">
      <c r="D558" s="56"/>
      <c r="E558" s="57"/>
      <c r="F558" s="57"/>
      <c r="G558" s="57"/>
      <c r="H558" s="57"/>
      <c r="I558" s="57"/>
      <c r="J558" s="57"/>
      <c r="K558" s="58"/>
    </row>
    <row r="559" spans="4:11" ht="33" customHeight="1" x14ac:dyDescent="0.2">
      <c r="D559" s="56"/>
      <c r="E559" s="57"/>
      <c r="F559" s="57"/>
      <c r="G559" s="57"/>
      <c r="H559" s="57"/>
      <c r="I559" s="57"/>
      <c r="J559" s="57"/>
      <c r="K559" s="58"/>
    </row>
    <row r="560" spans="4:11" ht="33" customHeight="1" x14ac:dyDescent="0.2">
      <c r="D560" s="56"/>
      <c r="E560" s="57"/>
      <c r="F560" s="57"/>
      <c r="G560" s="57"/>
      <c r="H560" s="57"/>
      <c r="I560" s="57"/>
      <c r="J560" s="57"/>
      <c r="K560" s="58"/>
    </row>
    <row r="561" spans="4:11" ht="33" customHeight="1" x14ac:dyDescent="0.2">
      <c r="D561" s="56"/>
      <c r="E561" s="57"/>
      <c r="F561" s="57"/>
      <c r="G561" s="57"/>
      <c r="H561" s="57"/>
      <c r="I561" s="57"/>
      <c r="J561" s="57"/>
      <c r="K561" s="58"/>
    </row>
    <row r="562" spans="4:11" ht="33" customHeight="1" x14ac:dyDescent="0.2">
      <c r="D562" s="56"/>
      <c r="E562" s="57"/>
      <c r="F562" s="57"/>
      <c r="G562" s="57"/>
      <c r="H562" s="57"/>
      <c r="I562" s="57"/>
      <c r="J562" s="57"/>
      <c r="K562" s="58"/>
    </row>
    <row r="563" spans="4:11" ht="33" customHeight="1" x14ac:dyDescent="0.2">
      <c r="D563" s="56"/>
      <c r="E563" s="57"/>
      <c r="F563" s="57"/>
      <c r="G563" s="57"/>
      <c r="H563" s="57"/>
      <c r="I563" s="57"/>
      <c r="J563" s="57"/>
      <c r="K563" s="58"/>
    </row>
    <row r="564" spans="4:11" ht="33" customHeight="1" x14ac:dyDescent="0.2">
      <c r="D564" s="56"/>
      <c r="E564" s="57"/>
      <c r="F564" s="57"/>
      <c r="G564" s="57"/>
      <c r="H564" s="57"/>
      <c r="I564" s="57"/>
      <c r="J564" s="57"/>
      <c r="K564" s="58"/>
    </row>
    <row r="565" spans="4:11" ht="33" customHeight="1" x14ac:dyDescent="0.2">
      <c r="D565" s="56"/>
      <c r="E565" s="57"/>
      <c r="F565" s="57"/>
      <c r="G565" s="57"/>
      <c r="H565" s="57"/>
      <c r="I565" s="57"/>
      <c r="J565" s="57"/>
      <c r="K565" s="58"/>
    </row>
    <row r="566" spans="4:11" ht="33" customHeight="1" x14ac:dyDescent="0.2">
      <c r="D566" s="56"/>
      <c r="E566" s="57"/>
      <c r="F566" s="57"/>
      <c r="G566" s="57"/>
      <c r="H566" s="57"/>
      <c r="I566" s="57"/>
      <c r="J566" s="57"/>
      <c r="K566" s="58"/>
    </row>
    <row r="567" spans="4:11" ht="33" customHeight="1" x14ac:dyDescent="0.2">
      <c r="D567" s="56"/>
      <c r="E567" s="57"/>
      <c r="F567" s="57"/>
      <c r="G567" s="57"/>
      <c r="H567" s="57"/>
      <c r="I567" s="57"/>
      <c r="J567" s="57"/>
      <c r="K567" s="58"/>
    </row>
    <row r="568" spans="4:11" ht="33" customHeight="1" x14ac:dyDescent="0.2">
      <c r="D568" s="56"/>
      <c r="E568" s="57"/>
      <c r="F568" s="57"/>
      <c r="G568" s="57"/>
      <c r="H568" s="57"/>
      <c r="I568" s="57"/>
      <c r="J568" s="57"/>
      <c r="K568" s="58"/>
    </row>
    <row r="569" spans="4:11" ht="33" customHeight="1" x14ac:dyDescent="0.2">
      <c r="D569" s="56"/>
      <c r="E569" s="57"/>
      <c r="F569" s="57"/>
      <c r="G569" s="57"/>
      <c r="H569" s="57"/>
      <c r="I569" s="57"/>
      <c r="J569" s="57"/>
      <c r="K569" s="58"/>
    </row>
    <row r="570" spans="4:11" ht="33" customHeight="1" x14ac:dyDescent="0.2">
      <c r="D570" s="56"/>
      <c r="E570" s="57"/>
      <c r="F570" s="57"/>
      <c r="G570" s="57"/>
      <c r="H570" s="57"/>
      <c r="I570" s="57"/>
      <c r="J570" s="57"/>
      <c r="K570" s="58"/>
    </row>
    <row r="571" spans="4:11" ht="33" customHeight="1" x14ac:dyDescent="0.2">
      <c r="D571" s="56"/>
      <c r="E571" s="57"/>
      <c r="F571" s="57"/>
      <c r="G571" s="57"/>
      <c r="H571" s="57"/>
      <c r="I571" s="57"/>
      <c r="J571" s="57"/>
      <c r="K571" s="58"/>
    </row>
    <row r="572" spans="4:11" ht="33" customHeight="1" x14ac:dyDescent="0.2">
      <c r="D572" s="56"/>
      <c r="E572" s="57"/>
      <c r="F572" s="57"/>
      <c r="G572" s="57"/>
      <c r="H572" s="57"/>
      <c r="I572" s="57"/>
      <c r="J572" s="57"/>
      <c r="K572" s="58"/>
    </row>
    <row r="573" spans="4:11" ht="33" customHeight="1" x14ac:dyDescent="0.2">
      <c r="D573" s="56"/>
      <c r="E573" s="57"/>
      <c r="F573" s="57"/>
      <c r="G573" s="57"/>
      <c r="H573" s="57"/>
      <c r="I573" s="57"/>
      <c r="J573" s="57"/>
      <c r="K573" s="58"/>
    </row>
    <row r="574" spans="4:11" ht="33" customHeight="1" x14ac:dyDescent="0.2">
      <c r="D574" s="56"/>
      <c r="E574" s="57"/>
      <c r="F574" s="57"/>
      <c r="G574" s="57"/>
      <c r="H574" s="57"/>
      <c r="I574" s="57"/>
      <c r="J574" s="57"/>
      <c r="K574" s="58"/>
    </row>
    <row r="575" spans="4:11" ht="33" customHeight="1" x14ac:dyDescent="0.2">
      <c r="D575" s="56"/>
      <c r="E575" s="57"/>
      <c r="F575" s="57"/>
      <c r="G575" s="57"/>
      <c r="H575" s="57"/>
      <c r="I575" s="57"/>
      <c r="J575" s="57"/>
      <c r="K575" s="58"/>
    </row>
    <row r="576" spans="4:11" ht="33" customHeight="1" x14ac:dyDescent="0.2">
      <c r="D576" s="56"/>
      <c r="E576" s="57"/>
      <c r="F576" s="57"/>
      <c r="G576" s="57"/>
      <c r="H576" s="57"/>
      <c r="I576" s="57"/>
      <c r="J576" s="57"/>
      <c r="K576" s="58"/>
    </row>
    <row r="577" spans="4:11" ht="33" customHeight="1" x14ac:dyDescent="0.2">
      <c r="D577" s="56"/>
      <c r="E577" s="57"/>
      <c r="F577" s="57"/>
      <c r="G577" s="57"/>
      <c r="H577" s="57"/>
      <c r="I577" s="57"/>
      <c r="J577" s="57"/>
      <c r="K577" s="58"/>
    </row>
    <row r="578" spans="4:11" ht="33" customHeight="1" x14ac:dyDescent="0.2">
      <c r="D578" s="56"/>
      <c r="E578" s="57"/>
      <c r="F578" s="57"/>
      <c r="G578" s="57"/>
      <c r="H578" s="57"/>
      <c r="I578" s="57"/>
      <c r="J578" s="57"/>
      <c r="K578" s="58"/>
    </row>
    <row r="579" spans="4:11" ht="33" customHeight="1" x14ac:dyDescent="0.2">
      <c r="D579" s="56"/>
      <c r="E579" s="57"/>
      <c r="F579" s="57"/>
      <c r="G579" s="57"/>
      <c r="H579" s="57"/>
      <c r="I579" s="57"/>
      <c r="J579" s="57"/>
      <c r="K579" s="58"/>
    </row>
    <row r="580" spans="4:11" ht="33" customHeight="1" x14ac:dyDescent="0.2">
      <c r="D580" s="56"/>
      <c r="E580" s="57"/>
      <c r="F580" s="57"/>
      <c r="G580" s="57"/>
      <c r="H580" s="57"/>
      <c r="I580" s="57"/>
      <c r="J580" s="57"/>
      <c r="K580" s="58"/>
    </row>
    <row r="581" spans="4:11" ht="33" customHeight="1" x14ac:dyDescent="0.2">
      <c r="D581" s="56"/>
      <c r="E581" s="57"/>
      <c r="F581" s="57"/>
      <c r="G581" s="57"/>
      <c r="H581" s="57"/>
      <c r="I581" s="57"/>
      <c r="J581" s="57"/>
      <c r="K581" s="58"/>
    </row>
    <row r="582" spans="4:11" ht="33" customHeight="1" x14ac:dyDescent="0.2">
      <c r="D582" s="56"/>
      <c r="E582" s="57"/>
      <c r="F582" s="57"/>
      <c r="G582" s="57"/>
      <c r="H582" s="57"/>
      <c r="I582" s="57"/>
      <c r="J582" s="57"/>
      <c r="K582" s="58"/>
    </row>
    <row r="583" spans="4:11" ht="33" customHeight="1" x14ac:dyDescent="0.2">
      <c r="D583" s="56"/>
      <c r="E583" s="57"/>
      <c r="F583" s="57"/>
      <c r="G583" s="57"/>
      <c r="H583" s="57"/>
      <c r="I583" s="57"/>
      <c r="J583" s="57"/>
      <c r="K583" s="58"/>
    </row>
    <row r="584" spans="4:11" ht="33" customHeight="1" x14ac:dyDescent="0.2">
      <c r="D584" s="56"/>
      <c r="E584" s="57"/>
      <c r="F584" s="57"/>
      <c r="G584" s="57"/>
      <c r="H584" s="57"/>
      <c r="I584" s="57"/>
      <c r="J584" s="57"/>
      <c r="K584" s="58"/>
    </row>
    <row r="585" spans="4:11" ht="33" customHeight="1" x14ac:dyDescent="0.2">
      <c r="D585" s="56"/>
      <c r="E585" s="57"/>
      <c r="F585" s="57"/>
      <c r="G585" s="57"/>
      <c r="H585" s="57"/>
      <c r="I585" s="57"/>
      <c r="J585" s="57"/>
      <c r="K585" s="58"/>
    </row>
    <row r="586" spans="4:11" ht="33" customHeight="1" x14ac:dyDescent="0.2">
      <c r="D586" s="56"/>
      <c r="E586" s="57"/>
      <c r="F586" s="57"/>
      <c r="G586" s="57"/>
      <c r="H586" s="57"/>
      <c r="I586" s="57"/>
      <c r="J586" s="57"/>
      <c r="K586" s="58"/>
    </row>
    <row r="587" spans="4:11" ht="33" customHeight="1" x14ac:dyDescent="0.2">
      <c r="D587" s="56"/>
      <c r="E587" s="57"/>
      <c r="F587" s="57"/>
      <c r="G587" s="57"/>
      <c r="H587" s="57"/>
      <c r="I587" s="57"/>
      <c r="J587" s="57"/>
      <c r="K587" s="58"/>
    </row>
    <row r="588" spans="4:11" ht="33" customHeight="1" x14ac:dyDescent="0.2">
      <c r="D588" s="56"/>
      <c r="E588" s="57"/>
      <c r="F588" s="57"/>
      <c r="G588" s="57"/>
      <c r="H588" s="57"/>
      <c r="I588" s="57"/>
      <c r="J588" s="57"/>
      <c r="K588" s="58"/>
    </row>
    <row r="589" spans="4:11" ht="33" customHeight="1" x14ac:dyDescent="0.2">
      <c r="D589" s="56"/>
      <c r="E589" s="57"/>
      <c r="F589" s="57"/>
      <c r="G589" s="57"/>
      <c r="H589" s="57"/>
      <c r="I589" s="57"/>
      <c r="J589" s="57"/>
      <c r="K589" s="58"/>
    </row>
    <row r="590" spans="4:11" ht="33" customHeight="1" x14ac:dyDescent="0.2">
      <c r="D590" s="56"/>
      <c r="E590" s="57"/>
      <c r="F590" s="57"/>
      <c r="G590" s="57"/>
      <c r="H590" s="57"/>
      <c r="I590" s="57"/>
      <c r="J590" s="57"/>
      <c r="K590" s="58"/>
    </row>
    <row r="591" spans="4:11" ht="33" customHeight="1" x14ac:dyDescent="0.2">
      <c r="D591" s="56"/>
      <c r="E591" s="57"/>
      <c r="F591" s="57"/>
      <c r="G591" s="57"/>
      <c r="H591" s="57"/>
      <c r="I591" s="57"/>
      <c r="J591" s="57"/>
      <c r="K591" s="58"/>
    </row>
    <row r="592" spans="4:11" ht="33" customHeight="1" x14ac:dyDescent="0.2">
      <c r="D592" s="56"/>
      <c r="E592" s="57"/>
      <c r="F592" s="57"/>
      <c r="G592" s="57"/>
      <c r="H592" s="57"/>
      <c r="I592" s="57"/>
      <c r="J592" s="57"/>
      <c r="K592" s="58"/>
    </row>
    <row r="593" spans="4:11" ht="33" customHeight="1" x14ac:dyDescent="0.2">
      <c r="D593" s="56"/>
      <c r="E593" s="57"/>
      <c r="F593" s="57"/>
      <c r="G593" s="57"/>
      <c r="H593" s="57"/>
      <c r="I593" s="57"/>
      <c r="J593" s="57"/>
      <c r="K593" s="58"/>
    </row>
    <row r="594" spans="4:11" ht="33" customHeight="1" x14ac:dyDescent="0.2">
      <c r="D594" s="56"/>
      <c r="E594" s="57"/>
      <c r="F594" s="57"/>
      <c r="G594" s="57"/>
      <c r="H594" s="57"/>
      <c r="I594" s="57"/>
      <c r="J594" s="57"/>
      <c r="K594" s="58"/>
    </row>
    <row r="595" spans="4:11" ht="33" customHeight="1" x14ac:dyDescent="0.2">
      <c r="D595" s="56"/>
      <c r="E595" s="57"/>
      <c r="F595" s="57"/>
      <c r="G595" s="57"/>
      <c r="H595" s="57"/>
      <c r="I595" s="57"/>
      <c r="J595" s="57"/>
      <c r="K595" s="58"/>
    </row>
    <row r="596" spans="4:11" ht="33" customHeight="1" x14ac:dyDescent="0.2">
      <c r="D596" s="56"/>
      <c r="E596" s="57"/>
      <c r="F596" s="57"/>
      <c r="G596" s="57"/>
      <c r="H596" s="57"/>
      <c r="I596" s="57"/>
      <c r="J596" s="57"/>
      <c r="K596" s="58"/>
    </row>
    <row r="597" spans="4:11" ht="33" customHeight="1" x14ac:dyDescent="0.2">
      <c r="D597" s="56"/>
      <c r="E597" s="57"/>
      <c r="F597" s="57"/>
      <c r="G597" s="57"/>
      <c r="H597" s="57"/>
      <c r="I597" s="57"/>
      <c r="J597" s="57"/>
      <c r="K597" s="58"/>
    </row>
    <row r="598" spans="4:11" ht="33" customHeight="1" x14ac:dyDescent="0.2">
      <c r="D598" s="56"/>
      <c r="E598" s="57"/>
      <c r="F598" s="57"/>
      <c r="G598" s="57"/>
      <c r="H598" s="57"/>
      <c r="I598" s="57"/>
      <c r="J598" s="57"/>
      <c r="K598" s="58"/>
    </row>
    <row r="599" spans="4:11" ht="33" customHeight="1" x14ac:dyDescent="0.2">
      <c r="D599" s="56"/>
      <c r="E599" s="57"/>
      <c r="F599" s="57"/>
      <c r="G599" s="57"/>
      <c r="H599" s="57"/>
      <c r="I599" s="57"/>
      <c r="J599" s="57"/>
      <c r="K599" s="58"/>
    </row>
    <row r="600" spans="4:11" ht="33" customHeight="1" x14ac:dyDescent="0.2">
      <c r="D600" s="56"/>
      <c r="E600" s="57"/>
      <c r="F600" s="57"/>
      <c r="G600" s="57"/>
      <c r="H600" s="57"/>
      <c r="I600" s="57"/>
      <c r="J600" s="57"/>
      <c r="K600" s="58"/>
    </row>
    <row r="601" spans="4:11" ht="33" customHeight="1" x14ac:dyDescent="0.2">
      <c r="D601" s="56"/>
      <c r="E601" s="57"/>
      <c r="F601" s="57"/>
      <c r="G601" s="57"/>
      <c r="H601" s="57"/>
      <c r="I601" s="57"/>
      <c r="J601" s="57"/>
      <c r="K601" s="58"/>
    </row>
    <row r="602" spans="4:11" ht="33" customHeight="1" x14ac:dyDescent="0.2">
      <c r="D602" s="56"/>
      <c r="E602" s="57"/>
      <c r="F602" s="57"/>
      <c r="G602" s="57"/>
      <c r="H602" s="57"/>
      <c r="I602" s="57"/>
      <c r="J602" s="57"/>
      <c r="K602" s="58"/>
    </row>
    <row r="603" spans="4:11" ht="33" customHeight="1" x14ac:dyDescent="0.2">
      <c r="D603" s="56"/>
      <c r="E603" s="57"/>
      <c r="F603" s="57"/>
      <c r="G603" s="57"/>
      <c r="H603" s="57"/>
      <c r="I603" s="57"/>
      <c r="J603" s="57"/>
      <c r="K603" s="58"/>
    </row>
    <row r="604" spans="4:11" ht="33" customHeight="1" x14ac:dyDescent="0.2">
      <c r="D604" s="56"/>
      <c r="E604" s="57"/>
      <c r="F604" s="57"/>
      <c r="G604" s="57"/>
      <c r="H604" s="57"/>
      <c r="I604" s="57"/>
      <c r="J604" s="57"/>
      <c r="K604" s="58"/>
    </row>
    <row r="605" spans="4:11" ht="33" customHeight="1" x14ac:dyDescent="0.2">
      <c r="D605" s="56"/>
      <c r="E605" s="57"/>
      <c r="F605" s="57"/>
      <c r="G605" s="57"/>
      <c r="H605" s="57"/>
      <c r="I605" s="57"/>
      <c r="J605" s="57"/>
      <c r="K605" s="58"/>
    </row>
    <row r="606" spans="4:11" ht="33" customHeight="1" x14ac:dyDescent="0.2">
      <c r="D606" s="56"/>
      <c r="E606" s="57"/>
      <c r="F606" s="57"/>
      <c r="G606" s="57"/>
      <c r="H606" s="57"/>
      <c r="I606" s="57"/>
      <c r="J606" s="57"/>
      <c r="K606" s="58"/>
    </row>
    <row r="607" spans="4:11" ht="33" customHeight="1" x14ac:dyDescent="0.2">
      <c r="D607" s="56"/>
      <c r="E607" s="57"/>
      <c r="F607" s="57"/>
      <c r="G607" s="57"/>
      <c r="H607" s="57"/>
      <c r="I607" s="57"/>
      <c r="J607" s="57"/>
      <c r="K607" s="58"/>
    </row>
    <row r="608" spans="4:11" ht="33" customHeight="1" x14ac:dyDescent="0.2">
      <c r="D608" s="56"/>
      <c r="E608" s="57"/>
      <c r="F608" s="57"/>
      <c r="G608" s="57"/>
      <c r="H608" s="57"/>
      <c r="I608" s="57"/>
      <c r="J608" s="57"/>
      <c r="K608" s="58"/>
    </row>
    <row r="609" spans="4:11" ht="33" customHeight="1" x14ac:dyDescent="0.2">
      <c r="D609" s="56"/>
      <c r="E609" s="57"/>
      <c r="F609" s="57"/>
      <c r="G609" s="57"/>
      <c r="H609" s="57"/>
      <c r="I609" s="57"/>
      <c r="J609" s="57"/>
      <c r="K609" s="58"/>
    </row>
    <row r="610" spans="4:11" ht="33" customHeight="1" x14ac:dyDescent="0.2">
      <c r="D610" s="56"/>
      <c r="E610" s="57"/>
      <c r="F610" s="57"/>
      <c r="G610" s="57"/>
      <c r="H610" s="57"/>
      <c r="I610" s="57"/>
      <c r="J610" s="57"/>
      <c r="K610" s="58"/>
    </row>
    <row r="611" spans="4:11" ht="33" customHeight="1" x14ac:dyDescent="0.2">
      <c r="D611" s="56"/>
      <c r="E611" s="57"/>
      <c r="F611" s="57"/>
      <c r="G611" s="57"/>
      <c r="H611" s="57"/>
      <c r="I611" s="57"/>
      <c r="J611" s="57"/>
      <c r="K611" s="58"/>
    </row>
    <row r="612" spans="4:11" ht="33" customHeight="1" x14ac:dyDescent="0.2">
      <c r="D612" s="56"/>
      <c r="E612" s="57"/>
      <c r="F612" s="57"/>
      <c r="G612" s="57"/>
      <c r="H612" s="57"/>
      <c r="I612" s="57"/>
      <c r="J612" s="57"/>
      <c r="K612" s="58"/>
    </row>
    <row r="613" spans="4:11" ht="33" customHeight="1" x14ac:dyDescent="0.2">
      <c r="D613" s="56"/>
      <c r="E613" s="57"/>
      <c r="F613" s="57"/>
      <c r="G613" s="57"/>
      <c r="H613" s="57"/>
      <c r="I613" s="57"/>
      <c r="J613" s="57"/>
      <c r="K613" s="58"/>
    </row>
    <row r="614" spans="4:11" ht="33" customHeight="1" x14ac:dyDescent="0.2">
      <c r="D614" s="56"/>
      <c r="E614" s="57"/>
      <c r="F614" s="57"/>
      <c r="G614" s="57"/>
      <c r="H614" s="57"/>
      <c r="I614" s="57"/>
      <c r="J614" s="57"/>
      <c r="K614" s="58"/>
    </row>
    <row r="615" spans="4:11" ht="33" customHeight="1" x14ac:dyDescent="0.2">
      <c r="D615" s="56"/>
      <c r="E615" s="57"/>
      <c r="F615" s="57"/>
      <c r="G615" s="57"/>
      <c r="H615" s="57"/>
      <c r="I615" s="57"/>
      <c r="J615" s="57"/>
      <c r="K615" s="58"/>
    </row>
    <row r="616" spans="4:11" ht="33" customHeight="1" x14ac:dyDescent="0.2">
      <c r="D616" s="56"/>
      <c r="E616" s="57"/>
      <c r="F616" s="57"/>
      <c r="G616" s="57"/>
      <c r="H616" s="57"/>
      <c r="I616" s="57"/>
      <c r="J616" s="57"/>
      <c r="K616" s="58"/>
    </row>
    <row r="617" spans="4:11" ht="33" customHeight="1" x14ac:dyDescent="0.2">
      <c r="D617" s="56"/>
      <c r="E617" s="57"/>
      <c r="F617" s="57"/>
      <c r="G617" s="57"/>
      <c r="H617" s="57"/>
      <c r="I617" s="57"/>
      <c r="J617" s="57"/>
      <c r="K617" s="58"/>
    </row>
    <row r="618" spans="4:11" ht="33" customHeight="1" x14ac:dyDescent="0.2">
      <c r="D618" s="56"/>
      <c r="E618" s="57"/>
      <c r="F618" s="57"/>
      <c r="G618" s="57"/>
      <c r="H618" s="57"/>
      <c r="I618" s="57"/>
      <c r="J618" s="57"/>
      <c r="K618" s="58"/>
    </row>
    <row r="619" spans="4:11" ht="33" customHeight="1" x14ac:dyDescent="0.2">
      <c r="D619" s="56"/>
      <c r="E619" s="57"/>
      <c r="F619" s="57"/>
      <c r="G619" s="57"/>
      <c r="H619" s="57"/>
      <c r="I619" s="57"/>
      <c r="J619" s="57"/>
      <c r="K619" s="58"/>
    </row>
    <row r="620" spans="4:11" ht="33" customHeight="1" x14ac:dyDescent="0.2">
      <c r="D620" s="56"/>
      <c r="E620" s="57"/>
      <c r="F620" s="57"/>
      <c r="G620" s="57"/>
      <c r="H620" s="57"/>
      <c r="I620" s="57"/>
      <c r="J620" s="57"/>
      <c r="K620" s="58"/>
    </row>
    <row r="621" spans="4:11" ht="33" customHeight="1" x14ac:dyDescent="0.2">
      <c r="D621" s="56"/>
      <c r="E621" s="57"/>
      <c r="F621" s="57"/>
      <c r="G621" s="57"/>
      <c r="H621" s="57"/>
      <c r="I621" s="57"/>
      <c r="J621" s="57"/>
      <c r="K621" s="58"/>
    </row>
    <row r="622" spans="4:11" ht="33" customHeight="1" x14ac:dyDescent="0.2">
      <c r="D622" s="56"/>
      <c r="E622" s="57"/>
      <c r="F622" s="57"/>
      <c r="G622" s="57"/>
      <c r="H622" s="57"/>
      <c r="I622" s="57"/>
      <c r="J622" s="57"/>
      <c r="K622" s="58"/>
    </row>
    <row r="623" spans="4:11" ht="33" customHeight="1" x14ac:dyDescent="0.2">
      <c r="D623" s="56"/>
      <c r="E623" s="57"/>
      <c r="F623" s="57"/>
      <c r="G623" s="57"/>
      <c r="H623" s="57"/>
      <c r="I623" s="57"/>
      <c r="J623" s="57"/>
      <c r="K623" s="58"/>
    </row>
    <row r="624" spans="4:11" ht="33" customHeight="1" x14ac:dyDescent="0.2">
      <c r="D624" s="56"/>
      <c r="E624" s="57"/>
      <c r="F624" s="57"/>
      <c r="G624" s="57"/>
      <c r="H624" s="57"/>
      <c r="I624" s="57"/>
      <c r="J624" s="57"/>
      <c r="K624" s="58"/>
    </row>
    <row r="625" spans="4:11" ht="33" customHeight="1" x14ac:dyDescent="0.2">
      <c r="D625" s="56"/>
      <c r="E625" s="57"/>
      <c r="F625" s="57"/>
      <c r="G625" s="57"/>
      <c r="H625" s="57"/>
      <c r="I625" s="57"/>
      <c r="J625" s="57"/>
      <c r="K625" s="58"/>
    </row>
    <row r="626" spans="4:11" ht="33" customHeight="1" x14ac:dyDescent="0.2">
      <c r="D626" s="56"/>
      <c r="E626" s="57"/>
      <c r="F626" s="57"/>
      <c r="G626" s="57"/>
      <c r="H626" s="57"/>
      <c r="I626" s="57"/>
      <c r="J626" s="57"/>
      <c r="K626" s="58"/>
    </row>
    <row r="627" spans="4:11" ht="33" customHeight="1" x14ac:dyDescent="0.2">
      <c r="D627" s="56"/>
      <c r="E627" s="57"/>
      <c r="F627" s="57"/>
      <c r="G627" s="57"/>
      <c r="H627" s="57"/>
      <c r="I627" s="57"/>
      <c r="J627" s="57"/>
      <c r="K627" s="58"/>
    </row>
    <row r="628" spans="4:11" ht="33" customHeight="1" x14ac:dyDescent="0.2">
      <c r="D628" s="56"/>
      <c r="E628" s="57"/>
      <c r="F628" s="57"/>
      <c r="G628" s="57"/>
      <c r="H628" s="57"/>
      <c r="I628" s="57"/>
      <c r="J628" s="57"/>
      <c r="K628" s="58"/>
    </row>
    <row r="629" spans="4:11" ht="33" customHeight="1" x14ac:dyDescent="0.2">
      <c r="D629" s="56"/>
      <c r="E629" s="57"/>
      <c r="F629" s="57"/>
      <c r="G629" s="57"/>
      <c r="H629" s="57"/>
      <c r="I629" s="57"/>
      <c r="J629" s="57"/>
      <c r="K629" s="58"/>
    </row>
    <row r="630" spans="4:11" ht="33" customHeight="1" x14ac:dyDescent="0.2">
      <c r="D630" s="56"/>
      <c r="E630" s="57"/>
      <c r="F630" s="57"/>
      <c r="G630" s="57"/>
      <c r="H630" s="57"/>
      <c r="I630" s="57"/>
      <c r="J630" s="57"/>
      <c r="K630" s="58"/>
    </row>
    <row r="631" spans="4:11" ht="33" customHeight="1" x14ac:dyDescent="0.2">
      <c r="D631" s="56"/>
      <c r="E631" s="57"/>
      <c r="F631" s="57"/>
      <c r="G631" s="57"/>
      <c r="H631" s="57"/>
      <c r="I631" s="57"/>
      <c r="J631" s="57"/>
      <c r="K631" s="58"/>
    </row>
    <row r="632" spans="4:11" ht="33" customHeight="1" x14ac:dyDescent="0.2">
      <c r="D632" s="56"/>
      <c r="E632" s="57"/>
      <c r="F632" s="57"/>
      <c r="G632" s="57"/>
      <c r="H632" s="57"/>
      <c r="I632" s="57"/>
      <c r="J632" s="57"/>
      <c r="K632" s="58"/>
    </row>
    <row r="633" spans="4:11" ht="33" customHeight="1" x14ac:dyDescent="0.2">
      <c r="D633" s="56"/>
      <c r="E633" s="57"/>
      <c r="F633" s="57"/>
      <c r="G633" s="57"/>
      <c r="H633" s="57"/>
      <c r="I633" s="57"/>
      <c r="J633" s="57"/>
      <c r="K633" s="58"/>
    </row>
    <row r="634" spans="4:11" ht="33" customHeight="1" x14ac:dyDescent="0.2">
      <c r="D634" s="56"/>
      <c r="E634" s="57"/>
      <c r="F634" s="57"/>
      <c r="G634" s="57"/>
      <c r="H634" s="57"/>
      <c r="I634" s="57"/>
      <c r="J634" s="57"/>
      <c r="K634" s="58"/>
    </row>
    <row r="635" spans="4:11" ht="33" customHeight="1" x14ac:dyDescent="0.2">
      <c r="D635" s="56"/>
      <c r="E635" s="57"/>
      <c r="F635" s="57"/>
      <c r="G635" s="57"/>
      <c r="H635" s="57"/>
      <c r="I635" s="57"/>
      <c r="J635" s="57"/>
      <c r="K635" s="58"/>
    </row>
    <row r="636" spans="4:11" ht="33" customHeight="1" x14ac:dyDescent="0.2">
      <c r="D636" s="56"/>
      <c r="E636" s="57"/>
      <c r="F636" s="57"/>
      <c r="G636" s="57"/>
      <c r="H636" s="57"/>
      <c r="I636" s="57"/>
      <c r="J636" s="57"/>
      <c r="K636" s="58"/>
    </row>
    <row r="637" spans="4:11" ht="33" customHeight="1" x14ac:dyDescent="0.2">
      <c r="D637" s="56"/>
      <c r="E637" s="57"/>
      <c r="F637" s="57"/>
      <c r="G637" s="57"/>
      <c r="H637" s="57"/>
      <c r="I637" s="57"/>
      <c r="J637" s="57"/>
      <c r="K637" s="58"/>
    </row>
    <row r="638" spans="4:11" ht="33" customHeight="1" x14ac:dyDescent="0.2">
      <c r="D638" s="56"/>
      <c r="E638" s="57"/>
      <c r="F638" s="57"/>
      <c r="G638" s="57"/>
      <c r="H638" s="57"/>
      <c r="I638" s="57"/>
      <c r="J638" s="57"/>
      <c r="K638" s="58"/>
    </row>
    <row r="639" spans="4:11" ht="33" customHeight="1" x14ac:dyDescent="0.2">
      <c r="D639" s="56"/>
      <c r="E639" s="57"/>
      <c r="F639" s="57"/>
      <c r="G639" s="57"/>
      <c r="H639" s="57"/>
      <c r="I639" s="57"/>
      <c r="J639" s="57"/>
      <c r="K639" s="58"/>
    </row>
    <row r="640" spans="4:11" ht="33" customHeight="1" x14ac:dyDescent="0.2">
      <c r="D640" s="56"/>
      <c r="E640" s="57"/>
      <c r="F640" s="57"/>
      <c r="G640" s="57"/>
      <c r="H640" s="57"/>
      <c r="I640" s="57"/>
      <c r="J640" s="57"/>
      <c r="K640" s="58"/>
    </row>
    <row r="641" spans="4:11" ht="33" customHeight="1" x14ac:dyDescent="0.2">
      <c r="D641" s="56"/>
      <c r="E641" s="57"/>
      <c r="F641" s="57"/>
      <c r="G641" s="57"/>
      <c r="H641" s="57"/>
      <c r="I641" s="57"/>
      <c r="J641" s="57"/>
      <c r="K641" s="58"/>
    </row>
    <row r="642" spans="4:11" ht="33" customHeight="1" x14ac:dyDescent="0.2">
      <c r="D642" s="56"/>
      <c r="E642" s="57"/>
      <c r="F642" s="57"/>
      <c r="G642" s="57"/>
      <c r="H642" s="57"/>
      <c r="I642" s="57"/>
      <c r="J642" s="57"/>
      <c r="K642" s="58"/>
    </row>
    <row r="643" spans="4:11" ht="33" customHeight="1" x14ac:dyDescent="0.2">
      <c r="D643" s="56"/>
      <c r="E643" s="57"/>
      <c r="F643" s="57"/>
      <c r="G643" s="57"/>
      <c r="H643" s="57"/>
      <c r="I643" s="57"/>
      <c r="J643" s="57"/>
      <c r="K643" s="58"/>
    </row>
    <row r="644" spans="4:11" ht="33" customHeight="1" x14ac:dyDescent="0.2">
      <c r="D644" s="56"/>
      <c r="E644" s="57"/>
      <c r="F644" s="57"/>
      <c r="G644" s="57"/>
      <c r="H644" s="57"/>
      <c r="I644" s="57"/>
      <c r="J644" s="57"/>
      <c r="K644" s="58"/>
    </row>
    <row r="645" spans="4:11" ht="33" customHeight="1" x14ac:dyDescent="0.2">
      <c r="D645" s="56"/>
      <c r="E645" s="57"/>
      <c r="F645" s="57"/>
      <c r="G645" s="57"/>
      <c r="H645" s="57"/>
      <c r="I645" s="57"/>
      <c r="J645" s="57"/>
      <c r="K645" s="58"/>
    </row>
    <row r="646" spans="4:11" ht="33" customHeight="1" x14ac:dyDescent="0.2">
      <c r="D646" s="56"/>
      <c r="E646" s="57"/>
      <c r="F646" s="57"/>
      <c r="G646" s="57"/>
      <c r="H646" s="57"/>
      <c r="I646" s="57"/>
      <c r="J646" s="57"/>
      <c r="K646" s="58"/>
    </row>
    <row r="647" spans="4:11" ht="33" customHeight="1" x14ac:dyDescent="0.2">
      <c r="D647" s="56"/>
      <c r="E647" s="57"/>
      <c r="F647" s="57"/>
      <c r="G647" s="57"/>
      <c r="H647" s="57"/>
      <c r="I647" s="57"/>
      <c r="J647" s="57"/>
      <c r="K647" s="58"/>
    </row>
    <row r="648" spans="4:11" ht="33" customHeight="1" x14ac:dyDescent="0.2">
      <c r="D648" s="56"/>
      <c r="E648" s="57"/>
      <c r="F648" s="57"/>
      <c r="G648" s="57"/>
      <c r="H648" s="57"/>
      <c r="I648" s="57"/>
      <c r="J648" s="57"/>
      <c r="K648" s="58"/>
    </row>
    <row r="649" spans="4:11" ht="33" customHeight="1" x14ac:dyDescent="0.2">
      <c r="D649" s="56"/>
      <c r="E649" s="57"/>
      <c r="F649" s="57"/>
      <c r="G649" s="57"/>
      <c r="H649" s="57"/>
      <c r="I649" s="57"/>
      <c r="J649" s="57"/>
      <c r="K649" s="58"/>
    </row>
    <row r="650" spans="4:11" ht="33" customHeight="1" x14ac:dyDescent="0.2">
      <c r="D650" s="56"/>
      <c r="E650" s="57"/>
      <c r="F650" s="57"/>
      <c r="G650" s="57"/>
      <c r="H650" s="57"/>
      <c r="I650" s="57"/>
      <c r="J650" s="57"/>
      <c r="K650" s="58"/>
    </row>
    <row r="651" spans="4:11" ht="33" customHeight="1" x14ac:dyDescent="0.2">
      <c r="D651" s="56"/>
      <c r="E651" s="57"/>
      <c r="F651" s="57"/>
      <c r="G651" s="57"/>
      <c r="H651" s="57"/>
      <c r="I651" s="57"/>
      <c r="J651" s="57"/>
      <c r="K651" s="58"/>
    </row>
    <row r="652" spans="4:11" ht="33" customHeight="1" x14ac:dyDescent="0.2">
      <c r="D652" s="56"/>
      <c r="E652" s="57"/>
      <c r="F652" s="57"/>
      <c r="G652" s="57"/>
      <c r="H652" s="57"/>
      <c r="I652" s="57"/>
      <c r="J652" s="57"/>
      <c r="K652" s="58"/>
    </row>
    <row r="653" spans="4:11" ht="33" customHeight="1" x14ac:dyDescent="0.2">
      <c r="D653" s="56"/>
      <c r="E653" s="57"/>
      <c r="F653" s="57"/>
      <c r="G653" s="57"/>
      <c r="H653" s="57"/>
      <c r="I653" s="57"/>
      <c r="J653" s="57"/>
      <c r="K653" s="58"/>
    </row>
    <row r="654" spans="4:11" ht="33" customHeight="1" x14ac:dyDescent="0.2">
      <c r="D654" s="56"/>
      <c r="E654" s="57"/>
      <c r="F654" s="57"/>
      <c r="G654" s="57"/>
      <c r="H654" s="57"/>
      <c r="I654" s="57"/>
      <c r="J654" s="57"/>
      <c r="K654" s="58"/>
    </row>
    <row r="655" spans="4:11" ht="33" customHeight="1" x14ac:dyDescent="0.2">
      <c r="D655" s="56"/>
      <c r="E655" s="57"/>
      <c r="F655" s="57"/>
      <c r="G655" s="57"/>
      <c r="H655" s="57"/>
      <c r="I655" s="57"/>
      <c r="J655" s="57"/>
      <c r="K655" s="58"/>
    </row>
    <row r="656" spans="4:11" ht="33" customHeight="1" x14ac:dyDescent="0.2">
      <c r="D656" s="56"/>
      <c r="E656" s="57"/>
      <c r="F656" s="57"/>
      <c r="G656" s="57"/>
      <c r="H656" s="57"/>
      <c r="I656" s="57"/>
      <c r="J656" s="57"/>
      <c r="K656" s="58"/>
    </row>
    <row r="657" spans="4:11" ht="33" customHeight="1" x14ac:dyDescent="0.2">
      <c r="D657" s="56"/>
      <c r="E657" s="57"/>
      <c r="F657" s="57"/>
      <c r="G657" s="57"/>
      <c r="H657" s="57"/>
      <c r="I657" s="57"/>
      <c r="J657" s="57"/>
      <c r="K657" s="58"/>
    </row>
    <row r="658" spans="4:11" ht="33" customHeight="1" x14ac:dyDescent="0.2">
      <c r="D658" s="56"/>
      <c r="E658" s="57"/>
      <c r="F658" s="57"/>
      <c r="G658" s="57"/>
      <c r="H658" s="57"/>
      <c r="I658" s="57"/>
      <c r="J658" s="57"/>
      <c r="K658" s="58"/>
    </row>
    <row r="659" spans="4:11" ht="33" customHeight="1" x14ac:dyDescent="0.2">
      <c r="D659" s="56"/>
      <c r="E659" s="57"/>
      <c r="F659" s="57"/>
      <c r="G659" s="57"/>
      <c r="H659" s="57"/>
      <c r="I659" s="57"/>
      <c r="J659" s="57"/>
      <c r="K659" s="58"/>
    </row>
    <row r="660" spans="4:11" ht="33" customHeight="1" x14ac:dyDescent="0.2">
      <c r="D660" s="56"/>
      <c r="E660" s="57"/>
      <c r="F660" s="57"/>
      <c r="G660" s="57"/>
      <c r="H660" s="57"/>
      <c r="I660" s="57"/>
      <c r="J660" s="57"/>
      <c r="K660" s="58"/>
    </row>
    <row r="661" spans="4:11" ht="33" customHeight="1" x14ac:dyDescent="0.2">
      <c r="D661" s="56"/>
      <c r="E661" s="57"/>
      <c r="F661" s="57"/>
      <c r="G661" s="57"/>
      <c r="H661" s="57"/>
      <c r="I661" s="57"/>
      <c r="J661" s="57"/>
      <c r="K661" s="58"/>
    </row>
    <row r="662" spans="4:11" ht="33" customHeight="1" x14ac:dyDescent="0.2">
      <c r="D662" s="56"/>
      <c r="E662" s="57"/>
      <c r="F662" s="57"/>
      <c r="G662" s="57"/>
      <c r="H662" s="57"/>
      <c r="I662" s="57"/>
      <c r="J662" s="57"/>
      <c r="K662" s="58"/>
    </row>
    <row r="663" spans="4:11" ht="33" customHeight="1" x14ac:dyDescent="0.2">
      <c r="D663" s="56"/>
      <c r="E663" s="57"/>
      <c r="F663" s="57"/>
      <c r="G663" s="57"/>
      <c r="H663" s="57"/>
      <c r="I663" s="57"/>
      <c r="J663" s="57"/>
      <c r="K663" s="58"/>
    </row>
    <row r="664" spans="4:11" ht="33" customHeight="1" x14ac:dyDescent="0.2">
      <c r="D664" s="56"/>
      <c r="E664" s="57"/>
      <c r="F664" s="57"/>
      <c r="G664" s="57"/>
      <c r="H664" s="57"/>
      <c r="I664" s="57"/>
      <c r="J664" s="57"/>
      <c r="K664" s="58"/>
    </row>
    <row r="665" spans="4:11" ht="33" customHeight="1" x14ac:dyDescent="0.2">
      <c r="D665" s="56"/>
      <c r="E665" s="57"/>
      <c r="F665" s="57"/>
      <c r="G665" s="57"/>
      <c r="H665" s="57"/>
      <c r="I665" s="57"/>
      <c r="J665" s="57"/>
      <c r="K665" s="58"/>
    </row>
    <row r="666" spans="4:11" ht="33" customHeight="1" x14ac:dyDescent="0.2">
      <c r="D666" s="56"/>
      <c r="E666" s="57"/>
      <c r="F666" s="57"/>
      <c r="G666" s="57"/>
      <c r="H666" s="57"/>
      <c r="I666" s="57"/>
      <c r="J666" s="57"/>
      <c r="K666" s="58"/>
    </row>
    <row r="667" spans="4:11" ht="33" customHeight="1" x14ac:dyDescent="0.2">
      <c r="D667" s="56"/>
      <c r="E667" s="57"/>
      <c r="F667" s="57"/>
      <c r="G667" s="57"/>
      <c r="H667" s="57"/>
      <c r="I667" s="57"/>
      <c r="J667" s="57"/>
      <c r="K667" s="58"/>
    </row>
    <row r="668" spans="4:11" ht="33" customHeight="1" x14ac:dyDescent="0.2">
      <c r="D668" s="56"/>
      <c r="E668" s="57"/>
      <c r="F668" s="57"/>
      <c r="G668" s="57"/>
      <c r="H668" s="57"/>
      <c r="I668" s="57"/>
      <c r="J668" s="57"/>
      <c r="K668" s="58"/>
    </row>
    <row r="669" spans="4:11" ht="33" customHeight="1" x14ac:dyDescent="0.2">
      <c r="D669" s="56"/>
      <c r="E669" s="57"/>
      <c r="F669" s="57"/>
      <c r="G669" s="57"/>
      <c r="H669" s="57"/>
      <c r="I669" s="57"/>
      <c r="J669" s="57"/>
      <c r="K669" s="58"/>
    </row>
    <row r="670" spans="4:11" ht="33" customHeight="1" x14ac:dyDescent="0.2">
      <c r="D670" s="56"/>
      <c r="E670" s="57"/>
      <c r="F670" s="57"/>
      <c r="G670" s="57"/>
      <c r="H670" s="57"/>
      <c r="I670" s="57"/>
      <c r="J670" s="57"/>
      <c r="K670" s="58"/>
    </row>
    <row r="671" spans="4:11" ht="33" customHeight="1" x14ac:dyDescent="0.2">
      <c r="D671" s="56"/>
      <c r="E671" s="57"/>
      <c r="F671" s="57"/>
      <c r="G671" s="57"/>
      <c r="H671" s="57"/>
      <c r="I671" s="57"/>
      <c r="J671" s="57"/>
      <c r="K671" s="58"/>
    </row>
    <row r="672" spans="4:11" ht="33" customHeight="1" x14ac:dyDescent="0.2">
      <c r="D672" s="56"/>
      <c r="E672" s="57"/>
      <c r="F672" s="57"/>
      <c r="G672" s="57"/>
      <c r="H672" s="57"/>
      <c r="I672" s="57"/>
      <c r="J672" s="57"/>
      <c r="K672" s="58"/>
    </row>
    <row r="673" spans="4:11" ht="33" customHeight="1" x14ac:dyDescent="0.2">
      <c r="D673" s="56"/>
      <c r="E673" s="57"/>
      <c r="F673" s="57"/>
      <c r="G673" s="57"/>
      <c r="H673" s="57"/>
      <c r="I673" s="57"/>
      <c r="J673" s="57"/>
      <c r="K673" s="58"/>
    </row>
    <row r="674" spans="4:11" ht="33" customHeight="1" x14ac:dyDescent="0.2">
      <c r="D674" s="56"/>
      <c r="E674" s="57"/>
      <c r="F674" s="57"/>
      <c r="G674" s="57"/>
      <c r="H674" s="57"/>
      <c r="I674" s="57"/>
      <c r="J674" s="57"/>
      <c r="K674" s="58"/>
    </row>
    <row r="675" spans="4:11" ht="33" customHeight="1" x14ac:dyDescent="0.2">
      <c r="D675" s="56"/>
      <c r="E675" s="57"/>
      <c r="F675" s="57"/>
      <c r="G675" s="57"/>
      <c r="H675" s="57"/>
      <c r="I675" s="57"/>
      <c r="J675" s="57"/>
      <c r="K675" s="58"/>
    </row>
    <row r="676" spans="4:11" ht="33" customHeight="1" x14ac:dyDescent="0.2">
      <c r="D676" s="56"/>
      <c r="E676" s="57"/>
      <c r="F676" s="57"/>
      <c r="G676" s="57"/>
      <c r="H676" s="57"/>
      <c r="I676" s="57"/>
      <c r="J676" s="57"/>
      <c r="K676" s="58"/>
    </row>
    <row r="677" spans="4:11" ht="33" customHeight="1" x14ac:dyDescent="0.2">
      <c r="D677" s="56"/>
      <c r="E677" s="57"/>
      <c r="F677" s="57"/>
      <c r="G677" s="57"/>
      <c r="H677" s="57"/>
      <c r="I677" s="57"/>
      <c r="J677" s="57"/>
      <c r="K677" s="58"/>
    </row>
    <row r="678" spans="4:11" ht="33" customHeight="1" x14ac:dyDescent="0.2">
      <c r="D678" s="56"/>
      <c r="E678" s="57"/>
      <c r="F678" s="57"/>
      <c r="G678" s="57"/>
      <c r="H678" s="57"/>
      <c r="I678" s="57"/>
      <c r="J678" s="57"/>
      <c r="K678" s="58"/>
    </row>
    <row r="679" spans="4:11" ht="33" customHeight="1" x14ac:dyDescent="0.2">
      <c r="D679" s="56"/>
      <c r="E679" s="57"/>
      <c r="F679" s="57"/>
      <c r="G679" s="57"/>
      <c r="H679" s="57"/>
      <c r="I679" s="57"/>
      <c r="J679" s="57"/>
      <c r="K679" s="58"/>
    </row>
    <row r="680" spans="4:11" ht="33" customHeight="1" x14ac:dyDescent="0.2">
      <c r="D680" s="56"/>
      <c r="E680" s="57"/>
      <c r="F680" s="57"/>
      <c r="G680" s="57"/>
      <c r="H680" s="57"/>
      <c r="I680" s="57"/>
      <c r="J680" s="57"/>
      <c r="K680" s="58"/>
    </row>
    <row r="681" spans="4:11" ht="33" customHeight="1" x14ac:dyDescent="0.2">
      <c r="D681" s="56"/>
      <c r="E681" s="57"/>
      <c r="F681" s="57"/>
      <c r="G681" s="57"/>
      <c r="H681" s="57"/>
      <c r="I681" s="57"/>
      <c r="J681" s="57"/>
      <c r="K681" s="58"/>
    </row>
    <row r="682" spans="4:11" ht="33" customHeight="1" x14ac:dyDescent="0.2">
      <c r="D682" s="56"/>
      <c r="E682" s="57"/>
      <c r="F682" s="57"/>
      <c r="G682" s="57"/>
      <c r="H682" s="57"/>
      <c r="I682" s="57"/>
      <c r="J682" s="57"/>
      <c r="K682" s="58"/>
    </row>
    <row r="683" spans="4:11" ht="33" customHeight="1" x14ac:dyDescent="0.2">
      <c r="D683" s="56"/>
      <c r="E683" s="57"/>
      <c r="F683" s="57"/>
      <c r="G683" s="57"/>
      <c r="H683" s="57"/>
      <c r="I683" s="57"/>
      <c r="J683" s="57"/>
      <c r="K683" s="58"/>
    </row>
    <row r="684" spans="4:11" ht="33" customHeight="1" x14ac:dyDescent="0.2">
      <c r="D684" s="56"/>
      <c r="E684" s="57"/>
      <c r="F684" s="57"/>
      <c r="G684" s="57"/>
      <c r="H684" s="57"/>
      <c r="I684" s="57"/>
      <c r="J684" s="57"/>
      <c r="K684" s="58"/>
    </row>
    <row r="685" spans="4:11" ht="33" customHeight="1" x14ac:dyDescent="0.2">
      <c r="D685" s="56"/>
      <c r="E685" s="57"/>
      <c r="F685" s="57"/>
      <c r="G685" s="57"/>
      <c r="H685" s="57"/>
      <c r="I685" s="57"/>
      <c r="J685" s="57"/>
      <c r="K685" s="58"/>
    </row>
    <row r="686" spans="4:11" ht="33" customHeight="1" x14ac:dyDescent="0.2">
      <c r="D686" s="56"/>
      <c r="E686" s="57"/>
      <c r="F686" s="57"/>
      <c r="G686" s="57"/>
      <c r="H686" s="57"/>
      <c r="I686" s="57"/>
      <c r="J686" s="57"/>
      <c r="K686" s="58"/>
    </row>
    <row r="687" spans="4:11" ht="33" customHeight="1" x14ac:dyDescent="0.2">
      <c r="D687" s="56"/>
      <c r="E687" s="57"/>
      <c r="F687" s="57"/>
      <c r="G687" s="57"/>
      <c r="H687" s="57"/>
      <c r="I687" s="57"/>
      <c r="J687" s="57"/>
      <c r="K687" s="58"/>
    </row>
    <row r="688" spans="4:11" ht="33" customHeight="1" x14ac:dyDescent="0.2">
      <c r="D688" s="56"/>
      <c r="E688" s="57"/>
      <c r="F688" s="57"/>
      <c r="G688" s="57"/>
      <c r="H688" s="57"/>
      <c r="I688" s="57"/>
      <c r="J688" s="57"/>
      <c r="K688" s="58"/>
    </row>
    <row r="689" spans="4:11" ht="33" customHeight="1" x14ac:dyDescent="0.2">
      <c r="D689" s="56"/>
      <c r="E689" s="57"/>
      <c r="F689" s="57"/>
      <c r="G689" s="57"/>
      <c r="H689" s="57"/>
      <c r="I689" s="57"/>
      <c r="J689" s="57"/>
      <c r="K689" s="58"/>
    </row>
    <row r="690" spans="4:11" ht="33" customHeight="1" x14ac:dyDescent="0.2">
      <c r="D690" s="56"/>
      <c r="E690" s="57"/>
      <c r="F690" s="57"/>
      <c r="G690" s="57"/>
      <c r="H690" s="57"/>
      <c r="I690" s="57"/>
      <c r="J690" s="57"/>
      <c r="K690" s="58"/>
    </row>
    <row r="691" spans="4:11" ht="33" customHeight="1" x14ac:dyDescent="0.2">
      <c r="D691" s="56"/>
      <c r="E691" s="57"/>
      <c r="F691" s="57"/>
      <c r="G691" s="57"/>
      <c r="H691" s="57"/>
      <c r="I691" s="57"/>
      <c r="J691" s="57"/>
      <c r="K691" s="58"/>
    </row>
    <row r="692" spans="4:11" ht="33" customHeight="1" x14ac:dyDescent="0.2">
      <c r="D692" s="56"/>
      <c r="E692" s="57"/>
      <c r="F692" s="57"/>
      <c r="G692" s="57"/>
      <c r="H692" s="57"/>
      <c r="I692" s="57"/>
      <c r="J692" s="57"/>
      <c r="K692" s="58"/>
    </row>
    <row r="693" spans="4:11" ht="33" customHeight="1" x14ac:dyDescent="0.2">
      <c r="D693" s="56"/>
      <c r="E693" s="57"/>
      <c r="F693" s="57"/>
      <c r="G693" s="57"/>
      <c r="H693" s="57"/>
      <c r="I693" s="57"/>
      <c r="J693" s="57"/>
      <c r="K693" s="58"/>
    </row>
    <row r="694" spans="4:11" ht="33" customHeight="1" x14ac:dyDescent="0.2">
      <c r="D694" s="56"/>
      <c r="E694" s="57"/>
      <c r="F694" s="57"/>
      <c r="G694" s="57"/>
      <c r="H694" s="57"/>
      <c r="I694" s="57"/>
      <c r="J694" s="57"/>
      <c r="K694" s="58"/>
    </row>
    <row r="695" spans="4:11" ht="33" customHeight="1" x14ac:dyDescent="0.2">
      <c r="D695" s="56"/>
      <c r="E695" s="57"/>
      <c r="F695" s="57"/>
      <c r="G695" s="57"/>
      <c r="H695" s="57"/>
      <c r="I695" s="57"/>
      <c r="J695" s="57"/>
      <c r="K695" s="58"/>
    </row>
    <row r="696" spans="4:11" ht="33" customHeight="1" x14ac:dyDescent="0.2">
      <c r="D696" s="56"/>
      <c r="E696" s="57"/>
      <c r="F696" s="57"/>
      <c r="G696" s="57"/>
      <c r="H696" s="57"/>
      <c r="I696" s="57"/>
      <c r="J696" s="57"/>
      <c r="K696" s="58"/>
    </row>
    <row r="697" spans="4:11" ht="33" customHeight="1" x14ac:dyDescent="0.2">
      <c r="D697" s="56"/>
      <c r="E697" s="57"/>
      <c r="F697" s="57"/>
      <c r="G697" s="57"/>
      <c r="H697" s="57"/>
      <c r="I697" s="57"/>
      <c r="J697" s="57"/>
      <c r="K697" s="58"/>
    </row>
    <row r="698" spans="4:11" ht="33" customHeight="1" x14ac:dyDescent="0.2">
      <c r="D698" s="56"/>
      <c r="E698" s="57"/>
      <c r="F698" s="57"/>
      <c r="G698" s="57"/>
      <c r="H698" s="57"/>
      <c r="I698" s="57"/>
      <c r="J698" s="57"/>
      <c r="K698" s="58"/>
    </row>
    <row r="699" spans="4:11" ht="33" customHeight="1" x14ac:dyDescent="0.2">
      <c r="D699" s="56"/>
      <c r="E699" s="57"/>
      <c r="F699" s="57"/>
      <c r="G699" s="57"/>
      <c r="H699" s="57"/>
      <c r="I699" s="57"/>
      <c r="J699" s="57"/>
      <c r="K699" s="58"/>
    </row>
    <row r="700" spans="4:11" ht="33" customHeight="1" x14ac:dyDescent="0.2">
      <c r="D700" s="56"/>
      <c r="E700" s="57"/>
      <c r="F700" s="57"/>
      <c r="G700" s="57"/>
      <c r="H700" s="57"/>
      <c r="I700" s="57"/>
      <c r="J700" s="57"/>
      <c r="K700" s="58"/>
    </row>
    <row r="701" spans="4:11" ht="33" customHeight="1" x14ac:dyDescent="0.2">
      <c r="D701" s="56"/>
      <c r="E701" s="57"/>
      <c r="F701" s="57"/>
      <c r="G701" s="57"/>
      <c r="H701" s="57"/>
      <c r="I701" s="57"/>
      <c r="J701" s="57"/>
      <c r="K701" s="58"/>
    </row>
    <row r="702" spans="4:11" ht="33" customHeight="1" x14ac:dyDescent="0.2">
      <c r="D702" s="56"/>
      <c r="E702" s="57"/>
      <c r="F702" s="57"/>
      <c r="G702" s="57"/>
      <c r="H702" s="57"/>
      <c r="I702" s="57"/>
      <c r="J702" s="57"/>
      <c r="K702" s="58"/>
    </row>
    <row r="703" spans="4:11" ht="33" customHeight="1" x14ac:dyDescent="0.2">
      <c r="D703" s="56"/>
      <c r="E703" s="57"/>
      <c r="F703" s="57"/>
      <c r="G703" s="57"/>
      <c r="H703" s="57"/>
      <c r="I703" s="57"/>
      <c r="J703" s="57"/>
      <c r="K703" s="58"/>
    </row>
    <row r="704" spans="4:11" ht="33" customHeight="1" x14ac:dyDescent="0.2">
      <c r="D704" s="56"/>
      <c r="E704" s="57"/>
      <c r="F704" s="57"/>
      <c r="G704" s="57"/>
      <c r="H704" s="57"/>
      <c r="I704" s="57"/>
      <c r="J704" s="57"/>
      <c r="K704" s="58"/>
    </row>
    <row r="705" spans="4:11" ht="33" customHeight="1" x14ac:dyDescent="0.2">
      <c r="D705" s="56"/>
      <c r="E705" s="57"/>
      <c r="F705" s="57"/>
      <c r="G705" s="57"/>
      <c r="H705" s="57"/>
      <c r="I705" s="57"/>
      <c r="J705" s="57"/>
      <c r="K705" s="58"/>
    </row>
    <row r="706" spans="4:11" ht="33" customHeight="1" x14ac:dyDescent="0.2">
      <c r="D706" s="56"/>
      <c r="E706" s="57"/>
      <c r="F706" s="57"/>
      <c r="G706" s="57"/>
      <c r="H706" s="57"/>
      <c r="I706" s="57"/>
      <c r="J706" s="57"/>
      <c r="K706" s="58"/>
    </row>
    <row r="707" spans="4:11" ht="33" customHeight="1" x14ac:dyDescent="0.2">
      <c r="D707" s="56"/>
      <c r="E707" s="57"/>
      <c r="F707" s="57"/>
      <c r="G707" s="57"/>
      <c r="H707" s="57"/>
      <c r="I707" s="57"/>
      <c r="J707" s="57"/>
      <c r="K707" s="58"/>
    </row>
    <row r="708" spans="4:11" ht="33" customHeight="1" x14ac:dyDescent="0.2">
      <c r="D708" s="56"/>
      <c r="E708" s="57"/>
      <c r="F708" s="57"/>
      <c r="G708" s="57"/>
      <c r="H708" s="57"/>
      <c r="I708" s="57"/>
      <c r="J708" s="57"/>
      <c r="K708" s="58"/>
    </row>
    <row r="709" spans="4:11" ht="33" customHeight="1" x14ac:dyDescent="0.2">
      <c r="D709" s="56"/>
      <c r="E709" s="57"/>
      <c r="F709" s="57"/>
      <c r="G709" s="57"/>
      <c r="H709" s="57"/>
      <c r="I709" s="57"/>
      <c r="J709" s="57"/>
      <c r="K709" s="58"/>
    </row>
    <row r="710" spans="4:11" ht="33" customHeight="1" x14ac:dyDescent="0.2">
      <c r="D710" s="56"/>
      <c r="E710" s="57"/>
      <c r="F710" s="57"/>
      <c r="G710" s="57"/>
      <c r="H710" s="57"/>
      <c r="I710" s="57"/>
      <c r="J710" s="57"/>
      <c r="K710" s="58"/>
    </row>
    <row r="711" spans="4:11" ht="33" customHeight="1" x14ac:dyDescent="0.2">
      <c r="D711" s="56"/>
      <c r="E711" s="57"/>
      <c r="F711" s="57"/>
      <c r="G711" s="57"/>
      <c r="H711" s="57"/>
      <c r="I711" s="57"/>
      <c r="J711" s="57"/>
      <c r="K711" s="58"/>
    </row>
    <row r="712" spans="4:11" ht="33" customHeight="1" x14ac:dyDescent="0.2">
      <c r="D712" s="56"/>
      <c r="E712" s="57"/>
      <c r="F712" s="57"/>
      <c r="G712" s="57"/>
      <c r="H712" s="57"/>
      <c r="I712" s="57"/>
      <c r="J712" s="57"/>
      <c r="K712" s="58"/>
    </row>
    <row r="713" spans="4:11" ht="33" customHeight="1" x14ac:dyDescent="0.2">
      <c r="D713" s="56"/>
      <c r="E713" s="57"/>
      <c r="F713" s="57"/>
      <c r="G713" s="57"/>
      <c r="H713" s="57"/>
      <c r="I713" s="57"/>
      <c r="J713" s="57"/>
      <c r="K713" s="58"/>
    </row>
    <row r="714" spans="4:11" ht="33" customHeight="1" x14ac:dyDescent="0.2">
      <c r="D714" s="56"/>
      <c r="E714" s="57"/>
      <c r="F714" s="57"/>
      <c r="G714" s="57"/>
      <c r="H714" s="57"/>
      <c r="I714" s="57"/>
      <c r="J714" s="57"/>
      <c r="K714" s="58"/>
    </row>
    <row r="715" spans="4:11" ht="33" customHeight="1" x14ac:dyDescent="0.2">
      <c r="D715" s="56"/>
      <c r="E715" s="57"/>
      <c r="F715" s="57"/>
      <c r="G715" s="57"/>
      <c r="H715" s="57"/>
      <c r="I715" s="57"/>
      <c r="J715" s="57"/>
      <c r="K715" s="58"/>
    </row>
    <row r="716" spans="4:11" ht="33" customHeight="1" x14ac:dyDescent="0.2">
      <c r="D716" s="56"/>
      <c r="E716" s="57"/>
      <c r="F716" s="57"/>
      <c r="G716" s="57"/>
      <c r="H716" s="57"/>
      <c r="I716" s="57"/>
      <c r="J716" s="57"/>
      <c r="K716" s="58"/>
    </row>
    <row r="717" spans="4:11" ht="33" customHeight="1" x14ac:dyDescent="0.2">
      <c r="D717" s="56"/>
      <c r="E717" s="57"/>
      <c r="F717" s="57"/>
      <c r="G717" s="57"/>
      <c r="H717" s="57"/>
      <c r="I717" s="57"/>
      <c r="J717" s="57"/>
      <c r="K717" s="58"/>
    </row>
    <row r="718" spans="4:11" ht="33" customHeight="1" x14ac:dyDescent="0.2">
      <c r="D718" s="56"/>
      <c r="E718" s="57"/>
      <c r="F718" s="57"/>
      <c r="G718" s="57"/>
      <c r="H718" s="57"/>
      <c r="I718" s="57"/>
      <c r="J718" s="57"/>
      <c r="K718" s="58"/>
    </row>
    <row r="719" spans="4:11" ht="33" customHeight="1" x14ac:dyDescent="0.2">
      <c r="D719" s="56"/>
      <c r="E719" s="57"/>
      <c r="F719" s="57"/>
      <c r="G719" s="57"/>
      <c r="H719" s="57"/>
      <c r="I719" s="57"/>
      <c r="J719" s="57"/>
      <c r="K719" s="58"/>
    </row>
    <row r="720" spans="4:11" ht="33" customHeight="1" x14ac:dyDescent="0.2">
      <c r="D720" s="56"/>
      <c r="E720" s="57"/>
      <c r="F720" s="57"/>
      <c r="G720" s="57"/>
      <c r="H720" s="57"/>
      <c r="I720" s="57"/>
      <c r="J720" s="57"/>
      <c r="K720" s="58"/>
    </row>
    <row r="721" spans="4:11" ht="33" customHeight="1" x14ac:dyDescent="0.2">
      <c r="D721" s="56"/>
      <c r="E721" s="57"/>
      <c r="F721" s="57"/>
      <c r="G721" s="57"/>
      <c r="H721" s="57"/>
      <c r="I721" s="57"/>
      <c r="J721" s="57"/>
      <c r="K721" s="58"/>
    </row>
    <row r="722" spans="4:11" ht="33" customHeight="1" x14ac:dyDescent="0.2">
      <c r="D722" s="56"/>
      <c r="E722" s="57"/>
      <c r="F722" s="57"/>
      <c r="G722" s="57"/>
      <c r="H722" s="57"/>
      <c r="I722" s="57"/>
      <c r="J722" s="57"/>
      <c r="K722" s="58"/>
    </row>
    <row r="723" spans="4:11" ht="33" customHeight="1" x14ac:dyDescent="0.2">
      <c r="D723" s="56"/>
      <c r="E723" s="57"/>
      <c r="F723" s="57"/>
      <c r="G723" s="57"/>
      <c r="H723" s="57"/>
      <c r="I723" s="57"/>
      <c r="J723" s="57"/>
      <c r="K723" s="58"/>
    </row>
    <row r="724" spans="4:11" ht="33" customHeight="1" x14ac:dyDescent="0.2">
      <c r="D724" s="56"/>
      <c r="E724" s="57"/>
      <c r="F724" s="57"/>
      <c r="G724" s="57"/>
      <c r="H724" s="57"/>
      <c r="I724" s="57"/>
      <c r="J724" s="57"/>
      <c r="K724" s="58"/>
    </row>
    <row r="725" spans="4:11" ht="33" customHeight="1" x14ac:dyDescent="0.2">
      <c r="D725" s="56"/>
      <c r="E725" s="57"/>
      <c r="F725" s="57"/>
      <c r="G725" s="57"/>
      <c r="H725" s="57"/>
      <c r="I725" s="57"/>
      <c r="J725" s="57"/>
      <c r="K725" s="58"/>
    </row>
    <row r="726" spans="4:11" ht="33" customHeight="1" x14ac:dyDescent="0.2">
      <c r="D726" s="56"/>
      <c r="E726" s="57"/>
      <c r="F726" s="57"/>
      <c r="G726" s="57"/>
      <c r="H726" s="57"/>
      <c r="I726" s="57"/>
      <c r="J726" s="57"/>
      <c r="K726" s="58"/>
    </row>
    <row r="727" spans="4:11" ht="33" customHeight="1" x14ac:dyDescent="0.2">
      <c r="D727" s="56"/>
      <c r="E727" s="57"/>
      <c r="F727" s="57"/>
      <c r="G727" s="57"/>
      <c r="H727" s="57"/>
      <c r="I727" s="57"/>
      <c r="J727" s="57"/>
      <c r="K727" s="58"/>
    </row>
    <row r="728" spans="4:11" ht="33" customHeight="1" x14ac:dyDescent="0.2">
      <c r="D728" s="56"/>
      <c r="E728" s="57"/>
      <c r="F728" s="57"/>
      <c r="G728" s="57"/>
      <c r="H728" s="57"/>
      <c r="I728" s="57"/>
      <c r="J728" s="57"/>
      <c r="K728" s="58"/>
    </row>
    <row r="729" spans="4:11" ht="33" customHeight="1" x14ac:dyDescent="0.2">
      <c r="D729" s="56"/>
      <c r="E729" s="57"/>
      <c r="F729" s="57"/>
      <c r="G729" s="57"/>
      <c r="H729" s="57"/>
      <c r="I729" s="57"/>
      <c r="J729" s="57"/>
      <c r="K729" s="58"/>
    </row>
    <row r="730" spans="4:11" ht="33" customHeight="1" x14ac:dyDescent="0.2">
      <c r="D730" s="56"/>
      <c r="E730" s="57"/>
      <c r="F730" s="57"/>
      <c r="G730" s="57"/>
      <c r="H730" s="57"/>
      <c r="I730" s="57"/>
      <c r="J730" s="57"/>
      <c r="K730" s="58"/>
    </row>
    <row r="731" spans="4:11" ht="33" customHeight="1" x14ac:dyDescent="0.2">
      <c r="D731" s="56"/>
      <c r="E731" s="57"/>
      <c r="F731" s="57"/>
      <c r="G731" s="57"/>
      <c r="H731" s="57"/>
      <c r="I731" s="57"/>
      <c r="J731" s="57"/>
      <c r="K731" s="58"/>
    </row>
    <row r="732" spans="4:11" ht="33" customHeight="1" x14ac:dyDescent="0.2">
      <c r="D732" s="56"/>
      <c r="E732" s="57"/>
      <c r="F732" s="57"/>
      <c r="G732" s="57"/>
      <c r="H732" s="57"/>
      <c r="I732" s="57"/>
      <c r="J732" s="57"/>
      <c r="K732" s="58"/>
    </row>
    <row r="733" spans="4:11" ht="33" customHeight="1" x14ac:dyDescent="0.2">
      <c r="D733" s="56"/>
      <c r="E733" s="57"/>
      <c r="F733" s="57"/>
      <c r="G733" s="57"/>
      <c r="H733" s="57"/>
      <c r="I733" s="57"/>
      <c r="J733" s="57"/>
      <c r="K733" s="58"/>
    </row>
    <row r="734" spans="4:11" ht="33" customHeight="1" x14ac:dyDescent="0.2">
      <c r="D734" s="56"/>
      <c r="E734" s="57"/>
      <c r="F734" s="57"/>
      <c r="G734" s="57"/>
      <c r="H734" s="57"/>
      <c r="I734" s="57"/>
      <c r="J734" s="57"/>
      <c r="K734" s="58"/>
    </row>
    <row r="735" spans="4:11" ht="33" customHeight="1" x14ac:dyDescent="0.2">
      <c r="D735" s="56"/>
      <c r="E735" s="57"/>
      <c r="F735" s="57"/>
      <c r="G735" s="57"/>
      <c r="H735" s="57"/>
      <c r="I735" s="57"/>
      <c r="J735" s="57"/>
      <c r="K735" s="58"/>
    </row>
    <row r="736" spans="4:11" ht="33" customHeight="1" x14ac:dyDescent="0.2">
      <c r="D736" s="56"/>
      <c r="E736" s="57"/>
      <c r="F736" s="57"/>
      <c r="G736" s="57"/>
      <c r="H736" s="57"/>
      <c r="I736" s="57"/>
      <c r="J736" s="57"/>
      <c r="K736" s="58"/>
    </row>
    <row r="737" spans="4:11" ht="33" customHeight="1" x14ac:dyDescent="0.2">
      <c r="D737" s="56"/>
      <c r="E737" s="57"/>
      <c r="F737" s="57"/>
      <c r="G737" s="57"/>
      <c r="H737" s="57"/>
      <c r="I737" s="57"/>
      <c r="J737" s="57"/>
      <c r="K737" s="58"/>
    </row>
    <row r="738" spans="4:11" ht="33" customHeight="1" x14ac:dyDescent="0.2">
      <c r="D738" s="56"/>
      <c r="E738" s="57"/>
      <c r="F738" s="57"/>
      <c r="G738" s="57"/>
      <c r="H738" s="57"/>
      <c r="I738" s="57"/>
      <c r="J738" s="57"/>
      <c r="K738" s="58"/>
    </row>
    <row r="739" spans="4:11" ht="33" customHeight="1" x14ac:dyDescent="0.2">
      <c r="D739" s="56"/>
      <c r="E739" s="57"/>
      <c r="F739" s="57"/>
      <c r="G739" s="57"/>
      <c r="H739" s="57"/>
      <c r="I739" s="57"/>
      <c r="J739" s="57"/>
      <c r="K739" s="58"/>
    </row>
    <row r="740" spans="4:11" ht="33" customHeight="1" x14ac:dyDescent="0.2">
      <c r="D740" s="56"/>
      <c r="E740" s="57"/>
      <c r="F740" s="57"/>
      <c r="G740" s="57"/>
      <c r="H740" s="57"/>
      <c r="I740" s="57"/>
      <c r="J740" s="57"/>
      <c r="K740" s="58"/>
    </row>
    <row r="741" spans="4:11" ht="33" customHeight="1" x14ac:dyDescent="0.2">
      <c r="D741" s="56"/>
      <c r="E741" s="57"/>
      <c r="F741" s="57"/>
      <c r="G741" s="57"/>
      <c r="H741" s="57"/>
      <c r="I741" s="57"/>
      <c r="J741" s="57"/>
      <c r="K741" s="58"/>
    </row>
    <row r="742" spans="4:11" ht="33" customHeight="1" x14ac:dyDescent="0.2">
      <c r="D742" s="56"/>
      <c r="E742" s="57"/>
      <c r="F742" s="57"/>
      <c r="G742" s="57"/>
      <c r="H742" s="57"/>
      <c r="I742" s="57"/>
      <c r="J742" s="57"/>
      <c r="K742" s="58"/>
    </row>
    <row r="743" spans="4:11" ht="33" customHeight="1" x14ac:dyDescent="0.2">
      <c r="D743" s="56"/>
      <c r="E743" s="57"/>
      <c r="F743" s="57"/>
      <c r="G743" s="57"/>
      <c r="H743" s="57"/>
      <c r="I743" s="57"/>
      <c r="J743" s="57"/>
      <c r="K743" s="58"/>
    </row>
    <row r="744" spans="4:11" ht="33" customHeight="1" x14ac:dyDescent="0.2">
      <c r="D744" s="56"/>
      <c r="E744" s="57"/>
      <c r="F744" s="57"/>
      <c r="G744" s="57"/>
      <c r="H744" s="57"/>
      <c r="I744" s="57"/>
      <c r="J744" s="57"/>
      <c r="K744" s="58"/>
    </row>
    <row r="745" spans="4:11" ht="33" customHeight="1" x14ac:dyDescent="0.2">
      <c r="D745" s="56"/>
      <c r="E745" s="57"/>
      <c r="F745" s="57"/>
      <c r="G745" s="57"/>
      <c r="H745" s="57"/>
      <c r="I745" s="57"/>
      <c r="J745" s="57"/>
      <c r="K745" s="58"/>
    </row>
    <row r="746" spans="4:11" ht="33" customHeight="1" x14ac:dyDescent="0.2">
      <c r="D746" s="56"/>
      <c r="E746" s="57"/>
      <c r="F746" s="57"/>
      <c r="G746" s="57"/>
      <c r="H746" s="57"/>
      <c r="I746" s="57"/>
      <c r="J746" s="57"/>
      <c r="K746" s="58"/>
    </row>
    <row r="747" spans="4:11" ht="33" customHeight="1" x14ac:dyDescent="0.2">
      <c r="D747" s="56"/>
      <c r="E747" s="57"/>
      <c r="F747" s="57"/>
      <c r="G747" s="57"/>
      <c r="H747" s="57"/>
      <c r="I747" s="57"/>
      <c r="J747" s="57"/>
      <c r="K747" s="58"/>
    </row>
    <row r="748" spans="4:11" ht="33" customHeight="1" x14ac:dyDescent="0.2">
      <c r="D748" s="56"/>
      <c r="E748" s="57"/>
      <c r="F748" s="57"/>
      <c r="G748" s="57"/>
      <c r="H748" s="57"/>
      <c r="I748" s="57"/>
      <c r="J748" s="57"/>
      <c r="K748" s="58"/>
    </row>
    <row r="749" spans="4:11" ht="33" customHeight="1" x14ac:dyDescent="0.2">
      <c r="D749" s="56"/>
      <c r="E749" s="57"/>
      <c r="F749" s="57"/>
      <c r="G749" s="57"/>
      <c r="H749" s="57"/>
      <c r="I749" s="57"/>
      <c r="J749" s="57"/>
      <c r="K749" s="58"/>
    </row>
    <row r="750" spans="4:11" ht="33" customHeight="1" x14ac:dyDescent="0.2">
      <c r="D750" s="56"/>
      <c r="E750" s="57"/>
      <c r="F750" s="57"/>
      <c r="G750" s="57"/>
      <c r="H750" s="57"/>
      <c r="I750" s="57"/>
      <c r="J750" s="57"/>
      <c r="K750" s="58"/>
    </row>
    <row r="751" spans="4:11" ht="33" customHeight="1" x14ac:dyDescent="0.2">
      <c r="D751" s="56"/>
      <c r="E751" s="57"/>
      <c r="F751" s="57"/>
      <c r="G751" s="57"/>
      <c r="H751" s="57"/>
      <c r="I751" s="57"/>
      <c r="J751" s="57"/>
      <c r="K751" s="58"/>
    </row>
    <row r="752" spans="4:11" ht="33" customHeight="1" x14ac:dyDescent="0.2">
      <c r="D752" s="56"/>
      <c r="E752" s="57"/>
      <c r="F752" s="57"/>
      <c r="G752" s="57"/>
      <c r="H752" s="57"/>
      <c r="I752" s="57"/>
      <c r="J752" s="57"/>
      <c r="K752" s="58"/>
    </row>
    <row r="753" spans="4:11" ht="33" customHeight="1" x14ac:dyDescent="0.2">
      <c r="D753" s="56"/>
      <c r="E753" s="57"/>
      <c r="F753" s="57"/>
      <c r="G753" s="57"/>
      <c r="H753" s="57"/>
      <c r="I753" s="57"/>
      <c r="J753" s="57"/>
      <c r="K753" s="58"/>
    </row>
    <row r="754" spans="4:11" ht="33" customHeight="1" x14ac:dyDescent="0.2">
      <c r="D754" s="56"/>
      <c r="E754" s="57"/>
      <c r="F754" s="57"/>
      <c r="G754" s="57"/>
      <c r="H754" s="57"/>
      <c r="I754" s="57"/>
      <c r="J754" s="57"/>
      <c r="K754" s="58"/>
    </row>
    <row r="755" spans="4:11" ht="33" customHeight="1" x14ac:dyDescent="0.2">
      <c r="D755" s="56"/>
      <c r="E755" s="57"/>
      <c r="F755" s="57"/>
      <c r="G755" s="57"/>
      <c r="H755" s="57"/>
      <c r="I755" s="57"/>
      <c r="J755" s="57"/>
      <c r="K755" s="58"/>
    </row>
    <row r="756" spans="4:11" ht="33" customHeight="1" x14ac:dyDescent="0.2">
      <c r="D756" s="56"/>
      <c r="E756" s="57"/>
      <c r="F756" s="57"/>
      <c r="G756" s="57"/>
      <c r="H756" s="57"/>
      <c r="I756" s="57"/>
      <c r="J756" s="57"/>
      <c r="K756" s="58"/>
    </row>
    <row r="757" spans="4:11" ht="33" customHeight="1" x14ac:dyDescent="0.2">
      <c r="D757" s="56"/>
      <c r="E757" s="57"/>
      <c r="F757" s="57"/>
      <c r="G757" s="57"/>
      <c r="H757" s="57"/>
      <c r="I757" s="57"/>
      <c r="J757" s="57"/>
      <c r="K757" s="58"/>
    </row>
    <row r="758" spans="4:11" ht="33" customHeight="1" x14ac:dyDescent="0.2">
      <c r="D758" s="56"/>
      <c r="E758" s="57"/>
      <c r="F758" s="57"/>
      <c r="G758" s="57"/>
      <c r="H758" s="57"/>
      <c r="I758" s="57"/>
      <c r="J758" s="57"/>
      <c r="K758" s="58"/>
    </row>
    <row r="759" spans="4:11" ht="33" customHeight="1" x14ac:dyDescent="0.2">
      <c r="D759" s="56"/>
      <c r="E759" s="57"/>
      <c r="F759" s="57"/>
      <c r="G759" s="57"/>
      <c r="H759" s="57"/>
      <c r="I759" s="57"/>
      <c r="J759" s="57"/>
      <c r="K759" s="58"/>
    </row>
    <row r="760" spans="4:11" ht="33" customHeight="1" x14ac:dyDescent="0.2">
      <c r="D760" s="56"/>
      <c r="E760" s="57"/>
      <c r="F760" s="57"/>
      <c r="G760" s="57"/>
      <c r="H760" s="57"/>
      <c r="I760" s="57"/>
      <c r="J760" s="57"/>
      <c r="K760" s="58"/>
    </row>
    <row r="761" spans="4:11" ht="33" customHeight="1" x14ac:dyDescent="0.2">
      <c r="D761" s="56"/>
      <c r="E761" s="57"/>
      <c r="F761" s="57"/>
      <c r="G761" s="57"/>
      <c r="H761" s="57"/>
      <c r="I761" s="57"/>
      <c r="J761" s="57"/>
      <c r="K761" s="58"/>
    </row>
    <row r="762" spans="4:11" ht="33" customHeight="1" x14ac:dyDescent="0.2">
      <c r="D762" s="56"/>
      <c r="E762" s="57"/>
      <c r="F762" s="57"/>
      <c r="G762" s="57"/>
      <c r="H762" s="57"/>
      <c r="I762" s="57"/>
      <c r="J762" s="57"/>
      <c r="K762" s="58"/>
    </row>
    <row r="763" spans="4:11" ht="33" customHeight="1" x14ac:dyDescent="0.2">
      <c r="D763" s="56"/>
      <c r="E763" s="57"/>
      <c r="F763" s="57"/>
      <c r="G763" s="57"/>
      <c r="H763" s="57"/>
      <c r="I763" s="57"/>
      <c r="J763" s="57"/>
      <c r="K763" s="58"/>
    </row>
    <row r="764" spans="4:11" ht="33" customHeight="1" x14ac:dyDescent="0.2">
      <c r="D764" s="56"/>
      <c r="E764" s="57"/>
      <c r="F764" s="57"/>
      <c r="G764" s="57"/>
      <c r="H764" s="57"/>
      <c r="I764" s="57"/>
      <c r="J764" s="57"/>
      <c r="K764" s="58"/>
    </row>
    <row r="765" spans="4:11" ht="33" customHeight="1" x14ac:dyDescent="0.2">
      <c r="D765" s="56"/>
      <c r="E765" s="57"/>
      <c r="F765" s="57"/>
      <c r="G765" s="57"/>
      <c r="H765" s="57"/>
      <c r="I765" s="57"/>
      <c r="J765" s="57"/>
      <c r="K765" s="58"/>
    </row>
    <row r="766" spans="4:11" ht="33" customHeight="1" x14ac:dyDescent="0.2">
      <c r="D766" s="56"/>
      <c r="E766" s="57"/>
      <c r="F766" s="57"/>
      <c r="G766" s="57"/>
      <c r="H766" s="57"/>
      <c r="I766" s="57"/>
      <c r="J766" s="57"/>
      <c r="K766" s="58"/>
    </row>
    <row r="767" spans="4:11" ht="33" customHeight="1" x14ac:dyDescent="0.2">
      <c r="D767" s="56"/>
      <c r="E767" s="57"/>
      <c r="F767" s="57"/>
      <c r="G767" s="57"/>
      <c r="H767" s="57"/>
      <c r="I767" s="57"/>
      <c r="J767" s="57"/>
      <c r="K767" s="58"/>
    </row>
    <row r="768" spans="4:11" ht="33" customHeight="1" x14ac:dyDescent="0.2">
      <c r="D768" s="56"/>
      <c r="E768" s="57"/>
      <c r="F768" s="57"/>
      <c r="G768" s="57"/>
      <c r="H768" s="57"/>
      <c r="I768" s="57"/>
      <c r="J768" s="57"/>
      <c r="K768" s="58"/>
    </row>
    <row r="769" spans="4:11" ht="33" customHeight="1" x14ac:dyDescent="0.2">
      <c r="D769" s="56"/>
      <c r="E769" s="57"/>
      <c r="F769" s="57"/>
      <c r="G769" s="57"/>
      <c r="H769" s="57"/>
      <c r="I769" s="57"/>
      <c r="J769" s="57"/>
      <c r="K769" s="58"/>
    </row>
    <row r="770" spans="4:11" ht="33" customHeight="1" x14ac:dyDescent="0.2">
      <c r="D770" s="56"/>
      <c r="E770" s="57"/>
      <c r="F770" s="57"/>
      <c r="G770" s="57"/>
      <c r="H770" s="57"/>
      <c r="I770" s="57"/>
      <c r="J770" s="57"/>
      <c r="K770" s="58"/>
    </row>
    <row r="771" spans="4:11" ht="33" customHeight="1" x14ac:dyDescent="0.2">
      <c r="D771" s="56"/>
      <c r="E771" s="57"/>
      <c r="F771" s="57"/>
      <c r="G771" s="57"/>
      <c r="H771" s="57"/>
      <c r="I771" s="57"/>
      <c r="J771" s="57"/>
      <c r="K771" s="58"/>
    </row>
    <row r="772" spans="4:11" ht="33" customHeight="1" x14ac:dyDescent="0.2">
      <c r="D772" s="56"/>
      <c r="E772" s="57"/>
      <c r="F772" s="57"/>
      <c r="G772" s="57"/>
      <c r="H772" s="57"/>
      <c r="I772" s="57"/>
      <c r="J772" s="57"/>
      <c r="K772" s="58"/>
    </row>
    <row r="773" spans="4:11" ht="33" customHeight="1" x14ac:dyDescent="0.2">
      <c r="D773" s="56"/>
      <c r="E773" s="57"/>
      <c r="F773" s="57"/>
      <c r="G773" s="57"/>
      <c r="H773" s="57"/>
      <c r="I773" s="57"/>
      <c r="J773" s="57"/>
      <c r="K773" s="58"/>
    </row>
    <row r="774" spans="4:11" ht="33" customHeight="1" x14ac:dyDescent="0.2">
      <c r="D774" s="56"/>
      <c r="E774" s="57"/>
      <c r="F774" s="57"/>
      <c r="G774" s="57"/>
      <c r="H774" s="57"/>
      <c r="I774" s="57"/>
      <c r="J774" s="57"/>
      <c r="K774" s="58"/>
    </row>
    <row r="775" spans="4:11" ht="33" customHeight="1" x14ac:dyDescent="0.2">
      <c r="D775" s="56"/>
      <c r="E775" s="57"/>
      <c r="F775" s="57"/>
      <c r="G775" s="57"/>
      <c r="H775" s="57"/>
      <c r="I775" s="57"/>
      <c r="J775" s="57"/>
      <c r="K775" s="58"/>
    </row>
    <row r="776" spans="4:11" ht="33" customHeight="1" x14ac:dyDescent="0.2">
      <c r="D776" s="56"/>
      <c r="E776" s="57"/>
      <c r="F776" s="57"/>
      <c r="G776" s="57"/>
      <c r="H776" s="57"/>
      <c r="I776" s="57"/>
      <c r="J776" s="57"/>
      <c r="K776" s="58"/>
    </row>
    <row r="777" spans="4:11" ht="33" customHeight="1" x14ac:dyDescent="0.2">
      <c r="D777" s="56"/>
      <c r="E777" s="57"/>
      <c r="F777" s="57"/>
      <c r="G777" s="57"/>
      <c r="H777" s="57"/>
      <c r="I777" s="57"/>
      <c r="J777" s="57"/>
      <c r="K777" s="58"/>
    </row>
    <row r="778" spans="4:11" ht="33" customHeight="1" x14ac:dyDescent="0.2">
      <c r="D778" s="56"/>
      <c r="E778" s="57"/>
      <c r="F778" s="57"/>
      <c r="G778" s="57"/>
      <c r="H778" s="57"/>
      <c r="I778" s="57"/>
      <c r="J778" s="57"/>
      <c r="K778" s="58"/>
    </row>
    <row r="779" spans="4:11" ht="33" customHeight="1" x14ac:dyDescent="0.2">
      <c r="D779" s="56"/>
      <c r="E779" s="57"/>
      <c r="F779" s="57"/>
      <c r="G779" s="57"/>
      <c r="H779" s="57"/>
      <c r="I779" s="57"/>
      <c r="J779" s="57"/>
      <c r="K779" s="58"/>
    </row>
    <row r="780" spans="4:11" ht="33" customHeight="1" x14ac:dyDescent="0.2">
      <c r="D780" s="56"/>
      <c r="E780" s="57"/>
      <c r="F780" s="57"/>
      <c r="G780" s="57"/>
      <c r="H780" s="57"/>
      <c r="I780" s="57"/>
      <c r="J780" s="57"/>
      <c r="K780" s="58"/>
    </row>
    <row r="781" spans="4:11" ht="33" customHeight="1" x14ac:dyDescent="0.2">
      <c r="D781" s="56"/>
      <c r="E781" s="57"/>
      <c r="F781" s="57"/>
      <c r="G781" s="57"/>
      <c r="H781" s="57"/>
      <c r="I781" s="57"/>
      <c r="J781" s="57"/>
      <c r="K781" s="58"/>
    </row>
    <row r="782" spans="4:11" ht="33" customHeight="1" x14ac:dyDescent="0.2">
      <c r="D782" s="56"/>
      <c r="E782" s="57"/>
      <c r="F782" s="57"/>
      <c r="G782" s="57"/>
      <c r="H782" s="57"/>
      <c r="I782" s="57"/>
      <c r="J782" s="57"/>
      <c r="K782" s="58"/>
    </row>
    <row r="783" spans="4:11" ht="33" customHeight="1" x14ac:dyDescent="0.2">
      <c r="D783" s="56"/>
      <c r="E783" s="57"/>
      <c r="F783" s="57"/>
      <c r="G783" s="57"/>
      <c r="H783" s="57"/>
      <c r="I783" s="57"/>
      <c r="J783" s="57"/>
      <c r="K783" s="58"/>
    </row>
    <row r="784" spans="4:11" ht="33" customHeight="1" x14ac:dyDescent="0.2">
      <c r="D784" s="56"/>
      <c r="E784" s="57"/>
      <c r="F784" s="57"/>
      <c r="G784" s="57"/>
      <c r="H784" s="57"/>
      <c r="I784" s="57"/>
      <c r="J784" s="57"/>
      <c r="K784" s="58"/>
    </row>
    <row r="785" spans="4:11" ht="33" customHeight="1" x14ac:dyDescent="0.2">
      <c r="D785" s="56"/>
      <c r="E785" s="57"/>
      <c r="F785" s="57"/>
      <c r="G785" s="57"/>
      <c r="H785" s="57"/>
      <c r="I785" s="57"/>
      <c r="J785" s="57"/>
      <c r="K785" s="58"/>
    </row>
    <row r="786" spans="4:11" ht="33" customHeight="1" x14ac:dyDescent="0.2">
      <c r="D786" s="56"/>
      <c r="E786" s="57"/>
      <c r="F786" s="57"/>
      <c r="G786" s="57"/>
      <c r="H786" s="57"/>
      <c r="I786" s="57"/>
      <c r="J786" s="57"/>
      <c r="K786" s="58"/>
    </row>
    <row r="787" spans="4:11" ht="33" customHeight="1" x14ac:dyDescent="0.2">
      <c r="D787" s="56"/>
      <c r="E787" s="57"/>
      <c r="F787" s="57"/>
      <c r="G787" s="57"/>
      <c r="H787" s="57"/>
      <c r="I787" s="57"/>
      <c r="J787" s="57"/>
      <c r="K787" s="58"/>
    </row>
    <row r="788" spans="4:11" ht="33" customHeight="1" x14ac:dyDescent="0.2">
      <c r="D788" s="56"/>
      <c r="E788" s="57"/>
      <c r="F788" s="57"/>
      <c r="G788" s="57"/>
      <c r="H788" s="57"/>
      <c r="I788" s="57"/>
      <c r="J788" s="57"/>
      <c r="K788" s="58"/>
    </row>
    <row r="789" spans="4:11" ht="33" customHeight="1" x14ac:dyDescent="0.2">
      <c r="D789" s="56"/>
      <c r="E789" s="57"/>
      <c r="F789" s="57"/>
      <c r="G789" s="57"/>
      <c r="H789" s="57"/>
      <c r="I789" s="57"/>
      <c r="J789" s="57"/>
      <c r="K789" s="58"/>
    </row>
    <row r="790" spans="4:11" ht="33" customHeight="1" x14ac:dyDescent="0.2">
      <c r="D790" s="56"/>
      <c r="E790" s="57"/>
      <c r="F790" s="57"/>
      <c r="G790" s="57"/>
      <c r="H790" s="57"/>
      <c r="I790" s="57"/>
      <c r="J790" s="57"/>
      <c r="K790" s="58"/>
    </row>
    <row r="791" spans="4:11" ht="33" customHeight="1" x14ac:dyDescent="0.2">
      <c r="D791" s="56"/>
      <c r="E791" s="57"/>
      <c r="F791" s="57"/>
      <c r="G791" s="57"/>
      <c r="H791" s="57"/>
      <c r="I791" s="57"/>
      <c r="J791" s="57"/>
      <c r="K791" s="58"/>
    </row>
    <row r="792" spans="4:11" ht="33" customHeight="1" x14ac:dyDescent="0.2">
      <c r="D792" s="56"/>
      <c r="E792" s="57"/>
      <c r="F792" s="57"/>
      <c r="G792" s="57"/>
      <c r="H792" s="57"/>
      <c r="I792" s="57"/>
      <c r="J792" s="57"/>
      <c r="K792" s="58"/>
    </row>
    <row r="793" spans="4:11" ht="33" customHeight="1" x14ac:dyDescent="0.2">
      <c r="D793" s="56"/>
      <c r="E793" s="57"/>
      <c r="F793" s="57"/>
      <c r="G793" s="57"/>
      <c r="H793" s="57"/>
      <c r="I793" s="57"/>
      <c r="J793" s="57"/>
      <c r="K793" s="58"/>
    </row>
    <row r="794" spans="4:11" ht="33" customHeight="1" x14ac:dyDescent="0.2">
      <c r="D794" s="56"/>
      <c r="E794" s="57"/>
      <c r="F794" s="57"/>
      <c r="G794" s="57"/>
      <c r="H794" s="57"/>
      <c r="I794" s="57"/>
      <c r="J794" s="57"/>
      <c r="K794" s="58"/>
    </row>
    <row r="795" spans="4:11" ht="33" customHeight="1" x14ac:dyDescent="0.2">
      <c r="D795" s="56"/>
      <c r="E795" s="57"/>
      <c r="F795" s="57"/>
      <c r="G795" s="57"/>
      <c r="H795" s="57"/>
      <c r="I795" s="57"/>
      <c r="J795" s="57"/>
      <c r="K795" s="58"/>
    </row>
    <row r="796" spans="4:11" ht="33" customHeight="1" x14ac:dyDescent="0.2">
      <c r="D796" s="56"/>
      <c r="E796" s="57"/>
      <c r="F796" s="57"/>
      <c r="G796" s="57"/>
      <c r="H796" s="57"/>
      <c r="I796" s="57"/>
      <c r="J796" s="57"/>
      <c r="K796" s="58"/>
    </row>
    <row r="797" spans="4:11" ht="33" customHeight="1" x14ac:dyDescent="0.2">
      <c r="D797" s="56"/>
      <c r="E797" s="57"/>
      <c r="F797" s="57"/>
      <c r="G797" s="57"/>
      <c r="H797" s="57"/>
      <c r="I797" s="57"/>
      <c r="J797" s="57"/>
      <c r="K797" s="58"/>
    </row>
    <row r="798" spans="4:11" ht="33" customHeight="1" x14ac:dyDescent="0.2">
      <c r="D798" s="56"/>
      <c r="E798" s="57"/>
      <c r="F798" s="57"/>
      <c r="G798" s="57"/>
      <c r="H798" s="57"/>
      <c r="I798" s="57"/>
      <c r="J798" s="57"/>
      <c r="K798" s="58"/>
    </row>
    <row r="799" spans="4:11" ht="33" customHeight="1" x14ac:dyDescent="0.2">
      <c r="D799" s="56"/>
      <c r="E799" s="57"/>
      <c r="F799" s="57"/>
      <c r="G799" s="57"/>
      <c r="H799" s="57"/>
      <c r="I799" s="57"/>
      <c r="J799" s="57"/>
      <c r="K799" s="58"/>
    </row>
    <row r="800" spans="4:11" ht="33" customHeight="1" x14ac:dyDescent="0.2">
      <c r="D800" s="56"/>
      <c r="E800" s="57"/>
      <c r="F800" s="57"/>
      <c r="G800" s="57"/>
      <c r="H800" s="57"/>
      <c r="I800" s="57"/>
      <c r="J800" s="57"/>
      <c r="K800" s="58"/>
    </row>
    <row r="801" spans="4:11" ht="33" customHeight="1" x14ac:dyDescent="0.2">
      <c r="D801" s="56"/>
      <c r="E801" s="57"/>
      <c r="F801" s="57"/>
      <c r="G801" s="57"/>
      <c r="H801" s="57"/>
      <c r="I801" s="57"/>
      <c r="J801" s="57"/>
      <c r="K801" s="58"/>
    </row>
    <row r="802" spans="4:11" ht="33" customHeight="1" x14ac:dyDescent="0.2">
      <c r="D802" s="56"/>
      <c r="E802" s="57"/>
      <c r="F802" s="57"/>
      <c r="G802" s="57"/>
      <c r="H802" s="57"/>
      <c r="I802" s="57"/>
      <c r="J802" s="57"/>
      <c r="K802" s="58"/>
    </row>
    <row r="803" spans="4:11" ht="33" customHeight="1" x14ac:dyDescent="0.2">
      <c r="D803" s="56"/>
      <c r="E803" s="57"/>
      <c r="F803" s="57"/>
      <c r="G803" s="57"/>
      <c r="H803" s="57"/>
      <c r="I803" s="57"/>
      <c r="J803" s="57"/>
      <c r="K803" s="58"/>
    </row>
    <row r="804" spans="4:11" ht="33" customHeight="1" x14ac:dyDescent="0.2">
      <c r="D804" s="56"/>
      <c r="E804" s="57"/>
      <c r="F804" s="57"/>
      <c r="G804" s="57"/>
      <c r="H804" s="57"/>
      <c r="I804" s="57"/>
      <c r="J804" s="57"/>
      <c r="K804" s="58"/>
    </row>
    <row r="805" spans="4:11" ht="33" customHeight="1" x14ac:dyDescent="0.2">
      <c r="D805" s="56"/>
      <c r="E805" s="57"/>
      <c r="F805" s="57"/>
      <c r="G805" s="57"/>
      <c r="H805" s="57"/>
      <c r="I805" s="57"/>
      <c r="J805" s="57"/>
      <c r="K805" s="58"/>
    </row>
    <row r="806" spans="4:11" ht="33" customHeight="1" x14ac:dyDescent="0.2">
      <c r="D806" s="56"/>
      <c r="E806" s="57"/>
      <c r="F806" s="57"/>
      <c r="G806" s="57"/>
      <c r="H806" s="57"/>
      <c r="I806" s="57"/>
      <c r="J806" s="57"/>
      <c r="K806" s="58"/>
    </row>
    <row r="807" spans="4:11" ht="33" customHeight="1" x14ac:dyDescent="0.2">
      <c r="D807" s="56"/>
      <c r="E807" s="57"/>
      <c r="F807" s="57"/>
      <c r="G807" s="57"/>
      <c r="H807" s="57"/>
      <c r="I807" s="57"/>
      <c r="J807" s="57"/>
      <c r="K807" s="58"/>
    </row>
    <row r="808" spans="4:11" ht="33" customHeight="1" x14ac:dyDescent="0.2">
      <c r="D808" s="56"/>
      <c r="E808" s="57"/>
      <c r="F808" s="57"/>
      <c r="G808" s="57"/>
      <c r="H808" s="57"/>
      <c r="I808" s="57"/>
      <c r="J808" s="57"/>
      <c r="K808" s="58"/>
    </row>
    <row r="809" spans="4:11" ht="33" customHeight="1" x14ac:dyDescent="0.2">
      <c r="D809" s="56"/>
      <c r="E809" s="57"/>
      <c r="F809" s="57"/>
      <c r="G809" s="57"/>
      <c r="H809" s="57"/>
      <c r="I809" s="57"/>
      <c r="J809" s="57"/>
      <c r="K809" s="58"/>
    </row>
    <row r="810" spans="4:11" ht="33" customHeight="1" x14ac:dyDescent="0.2">
      <c r="D810" s="56"/>
      <c r="E810" s="57"/>
      <c r="F810" s="57"/>
      <c r="G810" s="57"/>
      <c r="H810" s="57"/>
      <c r="I810" s="57"/>
      <c r="J810" s="57"/>
      <c r="K810" s="58"/>
    </row>
    <row r="811" spans="4:11" ht="33" customHeight="1" x14ac:dyDescent="0.2">
      <c r="D811" s="56"/>
      <c r="E811" s="57"/>
      <c r="F811" s="57"/>
      <c r="G811" s="57"/>
      <c r="H811" s="57"/>
      <c r="I811" s="57"/>
      <c r="J811" s="57"/>
      <c r="K811" s="58"/>
    </row>
    <row r="812" spans="4:11" ht="33" customHeight="1" x14ac:dyDescent="0.2">
      <c r="D812" s="56"/>
      <c r="E812" s="57"/>
      <c r="F812" s="57"/>
      <c r="G812" s="57"/>
      <c r="H812" s="57"/>
      <c r="I812" s="57"/>
      <c r="J812" s="57"/>
      <c r="K812" s="58"/>
    </row>
    <row r="813" spans="4:11" ht="33" customHeight="1" x14ac:dyDescent="0.2">
      <c r="D813" s="56"/>
      <c r="E813" s="57"/>
      <c r="F813" s="57"/>
      <c r="G813" s="57"/>
      <c r="H813" s="57"/>
      <c r="I813" s="57"/>
      <c r="J813" s="57"/>
      <c r="K813" s="58"/>
    </row>
    <row r="814" spans="4:11" ht="33" customHeight="1" x14ac:dyDescent="0.2">
      <c r="D814" s="56"/>
      <c r="E814" s="57"/>
      <c r="F814" s="57"/>
      <c r="G814" s="57"/>
      <c r="H814" s="57"/>
      <c r="I814" s="57"/>
      <c r="J814" s="57"/>
      <c r="K814" s="58"/>
    </row>
    <row r="815" spans="4:11" ht="33" customHeight="1" x14ac:dyDescent="0.2">
      <c r="D815" s="56"/>
      <c r="E815" s="57"/>
      <c r="F815" s="57"/>
      <c r="G815" s="57"/>
      <c r="H815" s="57"/>
      <c r="I815" s="57"/>
      <c r="J815" s="57"/>
      <c r="K815" s="58"/>
    </row>
    <row r="816" spans="4:11" ht="33" customHeight="1" x14ac:dyDescent="0.2">
      <c r="D816" s="56"/>
      <c r="E816" s="57"/>
      <c r="F816" s="57"/>
      <c r="G816" s="57"/>
      <c r="H816" s="57"/>
      <c r="I816" s="57"/>
      <c r="J816" s="57"/>
      <c r="K816" s="58"/>
    </row>
    <row r="817" spans="4:11" ht="33" customHeight="1" x14ac:dyDescent="0.2">
      <c r="D817" s="56"/>
      <c r="E817" s="57"/>
      <c r="F817" s="57"/>
      <c r="G817" s="57"/>
      <c r="H817" s="57"/>
      <c r="I817" s="57"/>
      <c r="J817" s="57"/>
      <c r="K817" s="58"/>
    </row>
    <row r="818" spans="4:11" ht="33" customHeight="1" x14ac:dyDescent="0.2">
      <c r="D818" s="56"/>
      <c r="E818" s="57"/>
      <c r="F818" s="57"/>
      <c r="G818" s="57"/>
      <c r="H818" s="57"/>
      <c r="I818" s="57"/>
      <c r="J818" s="57"/>
      <c r="K818" s="58"/>
    </row>
    <row r="819" spans="4:11" ht="33" customHeight="1" x14ac:dyDescent="0.2">
      <c r="D819" s="56"/>
      <c r="E819" s="57"/>
      <c r="F819" s="57"/>
      <c r="G819" s="57"/>
      <c r="H819" s="57"/>
      <c r="I819" s="57"/>
      <c r="J819" s="57"/>
      <c r="K819" s="58"/>
    </row>
    <row r="820" spans="4:11" ht="33" customHeight="1" x14ac:dyDescent="0.2">
      <c r="D820" s="56"/>
      <c r="E820" s="57"/>
      <c r="F820" s="57"/>
      <c r="G820" s="57"/>
      <c r="H820" s="57"/>
      <c r="I820" s="57"/>
      <c r="J820" s="57"/>
      <c r="K820" s="58"/>
    </row>
    <row r="821" spans="4:11" ht="33" customHeight="1" x14ac:dyDescent="0.2">
      <c r="D821" s="56"/>
      <c r="E821" s="57"/>
      <c r="F821" s="57"/>
      <c r="G821" s="57"/>
      <c r="H821" s="57"/>
      <c r="I821" s="57"/>
      <c r="J821" s="57"/>
      <c r="K821" s="58"/>
    </row>
    <row r="822" spans="4:11" ht="33" customHeight="1" x14ac:dyDescent="0.2">
      <c r="D822" s="56"/>
      <c r="E822" s="57"/>
      <c r="F822" s="57"/>
      <c r="G822" s="57"/>
      <c r="H822" s="57"/>
      <c r="I822" s="57"/>
      <c r="J822" s="57"/>
      <c r="K822" s="58"/>
    </row>
    <row r="823" spans="4:11" ht="33" customHeight="1" x14ac:dyDescent="0.2">
      <c r="D823" s="56"/>
      <c r="E823" s="57"/>
      <c r="F823" s="57"/>
      <c r="G823" s="57"/>
      <c r="H823" s="57"/>
      <c r="I823" s="57"/>
      <c r="J823" s="57"/>
      <c r="K823" s="58"/>
    </row>
    <row r="824" spans="4:11" ht="33" customHeight="1" x14ac:dyDescent="0.2">
      <c r="D824" s="56"/>
      <c r="E824" s="57"/>
      <c r="F824" s="57"/>
      <c r="G824" s="57"/>
      <c r="H824" s="57"/>
      <c r="I824" s="57"/>
      <c r="J824" s="57"/>
      <c r="K824" s="58"/>
    </row>
    <row r="825" spans="4:11" ht="33" customHeight="1" x14ac:dyDescent="0.2">
      <c r="D825" s="56"/>
      <c r="E825" s="57"/>
      <c r="F825" s="57"/>
      <c r="G825" s="57"/>
      <c r="H825" s="57"/>
      <c r="I825" s="57"/>
      <c r="J825" s="57"/>
      <c r="K825" s="58"/>
    </row>
    <row r="826" spans="4:11" ht="33" customHeight="1" x14ac:dyDescent="0.2">
      <c r="D826" s="56"/>
      <c r="E826" s="57"/>
      <c r="F826" s="57"/>
      <c r="G826" s="57"/>
      <c r="H826" s="57"/>
      <c r="I826" s="57"/>
      <c r="J826" s="57"/>
      <c r="K826" s="58"/>
    </row>
    <row r="827" spans="4:11" ht="33" customHeight="1" x14ac:dyDescent="0.2">
      <c r="D827" s="56"/>
      <c r="E827" s="57"/>
      <c r="F827" s="57"/>
      <c r="G827" s="57"/>
      <c r="H827" s="57"/>
      <c r="I827" s="57"/>
      <c r="J827" s="57"/>
      <c r="K827" s="58"/>
    </row>
    <row r="828" spans="4:11" ht="33" customHeight="1" x14ac:dyDescent="0.2">
      <c r="D828" s="56"/>
      <c r="E828" s="57"/>
      <c r="F828" s="57"/>
      <c r="G828" s="57"/>
      <c r="H828" s="57"/>
      <c r="I828" s="57"/>
      <c r="J828" s="57"/>
      <c r="K828" s="58"/>
    </row>
    <row r="829" spans="4:11" ht="33" customHeight="1" x14ac:dyDescent="0.2">
      <c r="D829" s="56"/>
      <c r="E829" s="57"/>
      <c r="F829" s="57"/>
      <c r="G829" s="57"/>
      <c r="H829" s="57"/>
      <c r="I829" s="57"/>
      <c r="J829" s="57"/>
      <c r="K829" s="58"/>
    </row>
    <row r="830" spans="4:11" ht="33" customHeight="1" x14ac:dyDescent="0.2">
      <c r="D830" s="56"/>
      <c r="E830" s="57"/>
      <c r="F830" s="57"/>
      <c r="G830" s="57"/>
      <c r="H830" s="57"/>
      <c r="I830" s="57"/>
      <c r="J830" s="57"/>
      <c r="K830" s="58"/>
    </row>
    <row r="831" spans="4:11" ht="33" customHeight="1" x14ac:dyDescent="0.2">
      <c r="D831" s="56"/>
      <c r="E831" s="57"/>
      <c r="F831" s="57"/>
      <c r="G831" s="57"/>
      <c r="H831" s="57"/>
      <c r="I831" s="57"/>
      <c r="J831" s="57"/>
      <c r="K831" s="58"/>
    </row>
    <row r="832" spans="4:11" ht="33" customHeight="1" x14ac:dyDescent="0.2">
      <c r="D832" s="56"/>
      <c r="E832" s="57"/>
      <c r="F832" s="57"/>
      <c r="G832" s="57"/>
      <c r="H832" s="57"/>
      <c r="I832" s="57"/>
      <c r="J832" s="57"/>
      <c r="K832" s="58"/>
    </row>
    <row r="833" spans="4:11" ht="33" customHeight="1" x14ac:dyDescent="0.2">
      <c r="D833" s="56"/>
      <c r="E833" s="57"/>
      <c r="F833" s="57"/>
      <c r="G833" s="57"/>
      <c r="H833" s="57"/>
      <c r="I833" s="57"/>
      <c r="J833" s="57"/>
      <c r="K833" s="58"/>
    </row>
    <row r="834" spans="4:11" ht="33" customHeight="1" x14ac:dyDescent="0.2">
      <c r="D834" s="56"/>
      <c r="E834" s="57"/>
      <c r="F834" s="57"/>
      <c r="G834" s="57"/>
      <c r="H834" s="57"/>
      <c r="I834" s="57"/>
      <c r="J834" s="57"/>
      <c r="K834" s="58"/>
    </row>
    <row r="835" spans="4:11" ht="33" customHeight="1" x14ac:dyDescent="0.2">
      <c r="D835" s="56"/>
      <c r="E835" s="57"/>
      <c r="F835" s="57"/>
      <c r="G835" s="57"/>
      <c r="H835" s="57"/>
      <c r="I835" s="57"/>
      <c r="J835" s="57"/>
      <c r="K835" s="58"/>
    </row>
    <row r="836" spans="4:11" ht="33" customHeight="1" x14ac:dyDescent="0.2">
      <c r="D836" s="56"/>
      <c r="E836" s="57"/>
      <c r="F836" s="57"/>
      <c r="G836" s="57"/>
      <c r="H836" s="57"/>
      <c r="I836" s="57"/>
      <c r="J836" s="57"/>
      <c r="K836" s="58"/>
    </row>
    <row r="837" spans="4:11" ht="33" customHeight="1" x14ac:dyDescent="0.2">
      <c r="D837" s="56"/>
      <c r="E837" s="57"/>
      <c r="F837" s="57"/>
      <c r="G837" s="57"/>
      <c r="H837" s="57"/>
      <c r="I837" s="57"/>
      <c r="J837" s="57"/>
      <c r="K837" s="58"/>
    </row>
    <row r="838" spans="4:11" ht="33" customHeight="1" x14ac:dyDescent="0.2">
      <c r="D838" s="56"/>
      <c r="E838" s="57"/>
      <c r="F838" s="57"/>
      <c r="G838" s="57"/>
      <c r="H838" s="57"/>
      <c r="I838" s="57"/>
      <c r="J838" s="57"/>
      <c r="K838" s="58"/>
    </row>
    <row r="839" spans="4:11" ht="33" customHeight="1" x14ac:dyDescent="0.2">
      <c r="D839" s="56"/>
      <c r="E839" s="57"/>
      <c r="F839" s="57"/>
      <c r="G839" s="57"/>
      <c r="H839" s="57"/>
      <c r="I839" s="57"/>
      <c r="J839" s="57"/>
      <c r="K839" s="58"/>
    </row>
    <row r="840" spans="4:11" ht="33" customHeight="1" x14ac:dyDescent="0.2">
      <c r="D840" s="56"/>
      <c r="E840" s="57"/>
      <c r="F840" s="57"/>
      <c r="G840" s="57"/>
      <c r="H840" s="57"/>
      <c r="I840" s="57"/>
      <c r="J840" s="57"/>
      <c r="K840" s="58"/>
    </row>
    <row r="841" spans="4:11" ht="33" customHeight="1" x14ac:dyDescent="0.2">
      <c r="D841" s="56"/>
      <c r="E841" s="57"/>
      <c r="F841" s="57"/>
      <c r="G841" s="57"/>
      <c r="H841" s="57"/>
      <c r="I841" s="57"/>
      <c r="J841" s="57"/>
      <c r="K841" s="58"/>
    </row>
    <row r="842" spans="4:11" ht="33" customHeight="1" x14ac:dyDescent="0.2">
      <c r="D842" s="56"/>
      <c r="E842" s="57"/>
      <c r="F842" s="57"/>
      <c r="G842" s="57"/>
      <c r="H842" s="57"/>
      <c r="I842" s="57"/>
      <c r="J842" s="57"/>
      <c r="K842" s="58"/>
    </row>
    <row r="843" spans="4:11" ht="33" customHeight="1" x14ac:dyDescent="0.2">
      <c r="D843" s="56"/>
      <c r="E843" s="57"/>
      <c r="F843" s="57"/>
      <c r="G843" s="57"/>
      <c r="H843" s="57"/>
      <c r="I843" s="57"/>
      <c r="J843" s="57"/>
      <c r="K843" s="58"/>
    </row>
    <row r="844" spans="4:11" ht="33" customHeight="1" x14ac:dyDescent="0.2">
      <c r="D844" s="56"/>
      <c r="E844" s="57"/>
      <c r="F844" s="57"/>
      <c r="G844" s="57"/>
      <c r="H844" s="57"/>
      <c r="I844" s="57"/>
      <c r="J844" s="57"/>
      <c r="K844" s="58"/>
    </row>
    <row r="845" spans="4:11" ht="33" customHeight="1" x14ac:dyDescent="0.2">
      <c r="D845" s="56"/>
      <c r="E845" s="57"/>
      <c r="F845" s="57"/>
      <c r="G845" s="57"/>
      <c r="H845" s="57"/>
      <c r="I845" s="57"/>
      <c r="J845" s="57"/>
      <c r="K845" s="58"/>
    </row>
    <row r="846" spans="4:11" ht="33" customHeight="1" x14ac:dyDescent="0.2">
      <c r="D846" s="56"/>
      <c r="E846" s="57"/>
      <c r="F846" s="57"/>
      <c r="G846" s="57"/>
      <c r="H846" s="57"/>
      <c r="I846" s="57"/>
      <c r="J846" s="57"/>
      <c r="K846" s="58"/>
    </row>
    <row r="847" spans="4:11" ht="33" customHeight="1" x14ac:dyDescent="0.2">
      <c r="D847" s="56"/>
      <c r="E847" s="57"/>
      <c r="F847" s="57"/>
      <c r="G847" s="57"/>
      <c r="H847" s="57"/>
      <c r="I847" s="57"/>
      <c r="J847" s="57"/>
      <c r="K847" s="58"/>
    </row>
    <row r="848" spans="4:11" ht="33" customHeight="1" x14ac:dyDescent="0.2">
      <c r="D848" s="56"/>
      <c r="E848" s="57"/>
      <c r="F848" s="57"/>
      <c r="G848" s="57"/>
      <c r="H848" s="57"/>
      <c r="I848" s="57"/>
      <c r="J848" s="57"/>
      <c r="K848" s="58"/>
    </row>
    <row r="849" spans="4:11" ht="33" customHeight="1" x14ac:dyDescent="0.2">
      <c r="D849" s="56"/>
      <c r="E849" s="57"/>
      <c r="F849" s="57"/>
      <c r="G849" s="57"/>
      <c r="H849" s="57"/>
      <c r="I849" s="57"/>
      <c r="J849" s="57"/>
      <c r="K849" s="58"/>
    </row>
    <row r="850" spans="4:11" ht="33" customHeight="1" x14ac:dyDescent="0.2">
      <c r="D850" s="56"/>
      <c r="E850" s="57"/>
      <c r="F850" s="57"/>
      <c r="G850" s="57"/>
      <c r="H850" s="57"/>
      <c r="I850" s="57"/>
      <c r="J850" s="57"/>
      <c r="K850" s="58"/>
    </row>
    <row r="851" spans="4:11" ht="33" customHeight="1" x14ac:dyDescent="0.2">
      <c r="D851" s="56"/>
      <c r="E851" s="57"/>
      <c r="F851" s="57"/>
      <c r="G851" s="57"/>
      <c r="H851" s="57"/>
      <c r="I851" s="57"/>
      <c r="J851" s="57"/>
      <c r="K851" s="58"/>
    </row>
    <row r="852" spans="4:11" ht="33" customHeight="1" x14ac:dyDescent="0.2">
      <c r="D852" s="56"/>
      <c r="E852" s="57"/>
      <c r="F852" s="57"/>
      <c r="G852" s="57"/>
      <c r="H852" s="57"/>
      <c r="I852" s="57"/>
      <c r="J852" s="57"/>
      <c r="K852" s="58"/>
    </row>
    <row r="853" spans="4:11" ht="33" customHeight="1" x14ac:dyDescent="0.2">
      <c r="D853" s="56"/>
      <c r="E853" s="57"/>
      <c r="F853" s="57"/>
      <c r="G853" s="57"/>
      <c r="H853" s="57"/>
      <c r="I853" s="57"/>
      <c r="J853" s="57"/>
      <c r="K853" s="58"/>
    </row>
    <row r="854" spans="4:11" ht="33" customHeight="1" x14ac:dyDescent="0.2">
      <c r="D854" s="56"/>
      <c r="E854" s="57"/>
      <c r="F854" s="57"/>
      <c r="G854" s="57"/>
      <c r="H854" s="57"/>
      <c r="I854" s="57"/>
      <c r="J854" s="57"/>
      <c r="K854" s="58"/>
    </row>
    <row r="855" spans="4:11" ht="33" customHeight="1" x14ac:dyDescent="0.2">
      <c r="D855" s="56"/>
      <c r="E855" s="57"/>
      <c r="F855" s="57"/>
      <c r="G855" s="57"/>
      <c r="H855" s="57"/>
      <c r="I855" s="57"/>
      <c r="J855" s="57"/>
      <c r="K855" s="58"/>
    </row>
    <row r="856" spans="4:11" ht="33" customHeight="1" x14ac:dyDescent="0.2">
      <c r="D856" s="56"/>
      <c r="E856" s="57"/>
      <c r="F856" s="57"/>
      <c r="G856" s="57"/>
      <c r="H856" s="57"/>
      <c r="I856" s="57"/>
      <c r="J856" s="57"/>
      <c r="K856" s="58"/>
    </row>
    <row r="857" spans="4:11" ht="33" customHeight="1" x14ac:dyDescent="0.2">
      <c r="D857" s="56"/>
      <c r="E857" s="57"/>
      <c r="F857" s="57"/>
      <c r="G857" s="57"/>
      <c r="H857" s="57"/>
      <c r="I857" s="57"/>
      <c r="J857" s="57"/>
      <c r="K857" s="58"/>
    </row>
    <row r="858" spans="4:11" ht="33" customHeight="1" x14ac:dyDescent="0.2">
      <c r="D858" s="56"/>
      <c r="E858" s="57"/>
      <c r="F858" s="57"/>
      <c r="G858" s="57"/>
      <c r="H858" s="57"/>
      <c r="I858" s="57"/>
      <c r="J858" s="57"/>
      <c r="K858" s="58"/>
    </row>
    <row r="859" spans="4:11" ht="33" customHeight="1" x14ac:dyDescent="0.2">
      <c r="D859" s="56"/>
      <c r="E859" s="57"/>
      <c r="F859" s="57"/>
      <c r="G859" s="57"/>
      <c r="H859" s="57"/>
      <c r="I859" s="57"/>
      <c r="J859" s="57"/>
      <c r="K859" s="58"/>
    </row>
    <row r="860" spans="4:11" ht="33" customHeight="1" x14ac:dyDescent="0.2">
      <c r="D860" s="56"/>
      <c r="E860" s="57"/>
      <c r="F860" s="57"/>
      <c r="G860" s="57"/>
      <c r="H860" s="57"/>
      <c r="I860" s="57"/>
      <c r="J860" s="57"/>
      <c r="K860" s="58"/>
    </row>
    <row r="861" spans="4:11" ht="33" customHeight="1" x14ac:dyDescent="0.2">
      <c r="D861" s="56"/>
      <c r="E861" s="57"/>
      <c r="F861" s="57"/>
      <c r="G861" s="57"/>
      <c r="H861" s="57"/>
      <c r="I861" s="57"/>
      <c r="J861" s="57"/>
      <c r="K861" s="58"/>
    </row>
    <row r="862" spans="4:11" ht="33" customHeight="1" x14ac:dyDescent="0.2">
      <c r="D862" s="56"/>
      <c r="E862" s="57"/>
      <c r="F862" s="57"/>
      <c r="G862" s="57"/>
      <c r="H862" s="57"/>
      <c r="I862" s="57"/>
      <c r="J862" s="57"/>
      <c r="K862" s="58"/>
    </row>
    <row r="863" spans="4:11" ht="33" customHeight="1" x14ac:dyDescent="0.2">
      <c r="D863" s="56"/>
      <c r="E863" s="57"/>
      <c r="F863" s="57"/>
      <c r="G863" s="57"/>
      <c r="H863" s="57"/>
      <c r="I863" s="57"/>
      <c r="J863" s="57"/>
      <c r="K863" s="58"/>
    </row>
    <row r="864" spans="4:11" ht="33" customHeight="1" x14ac:dyDescent="0.2">
      <c r="D864" s="56"/>
      <c r="E864" s="57"/>
      <c r="F864" s="57"/>
      <c r="G864" s="57"/>
      <c r="H864" s="57"/>
      <c r="I864" s="57"/>
      <c r="J864" s="57"/>
      <c r="K864" s="58"/>
    </row>
    <row r="865" spans="4:11" ht="33" customHeight="1" x14ac:dyDescent="0.2">
      <c r="D865" s="56"/>
      <c r="E865" s="57"/>
      <c r="F865" s="57"/>
      <c r="G865" s="57"/>
      <c r="H865" s="57"/>
      <c r="I865" s="57"/>
      <c r="J865" s="57"/>
      <c r="K865" s="58"/>
    </row>
    <row r="866" spans="4:11" ht="33" customHeight="1" x14ac:dyDescent="0.2">
      <c r="D866" s="56"/>
      <c r="E866" s="57"/>
      <c r="F866" s="57"/>
      <c r="G866" s="57"/>
      <c r="H866" s="57"/>
      <c r="I866" s="57"/>
      <c r="J866" s="57"/>
      <c r="K866" s="58"/>
    </row>
    <row r="867" spans="4:11" ht="33" customHeight="1" x14ac:dyDescent="0.2">
      <c r="D867" s="56"/>
      <c r="E867" s="57"/>
      <c r="F867" s="57"/>
      <c r="G867" s="57"/>
      <c r="H867" s="57"/>
      <c r="I867" s="57"/>
      <c r="J867" s="57"/>
      <c r="K867" s="58"/>
    </row>
    <row r="868" spans="4:11" ht="33" customHeight="1" x14ac:dyDescent="0.2">
      <c r="D868" s="56"/>
      <c r="E868" s="57"/>
      <c r="F868" s="57"/>
      <c r="G868" s="57"/>
      <c r="H868" s="57"/>
      <c r="I868" s="57"/>
      <c r="J868" s="57"/>
      <c r="K868" s="58"/>
    </row>
    <row r="869" spans="4:11" ht="33" customHeight="1" x14ac:dyDescent="0.2">
      <c r="D869" s="56"/>
      <c r="E869" s="57"/>
      <c r="F869" s="57"/>
      <c r="G869" s="57"/>
      <c r="H869" s="57"/>
      <c r="I869" s="57"/>
      <c r="J869" s="57"/>
      <c r="K869" s="58"/>
    </row>
    <row r="870" spans="4:11" ht="33" customHeight="1" x14ac:dyDescent="0.2">
      <c r="D870" s="56"/>
      <c r="E870" s="57"/>
      <c r="F870" s="57"/>
      <c r="G870" s="57"/>
      <c r="H870" s="57"/>
      <c r="I870" s="57"/>
      <c r="J870" s="57"/>
      <c r="K870" s="58"/>
    </row>
    <row r="871" spans="4:11" ht="33" customHeight="1" x14ac:dyDescent="0.2">
      <c r="D871" s="56"/>
      <c r="E871" s="57"/>
      <c r="F871" s="57"/>
      <c r="G871" s="57"/>
      <c r="H871" s="57"/>
      <c r="I871" s="57"/>
      <c r="J871" s="57"/>
      <c r="K871" s="58"/>
    </row>
    <row r="872" spans="4:11" ht="33" customHeight="1" x14ac:dyDescent="0.2">
      <c r="D872" s="56"/>
      <c r="E872" s="57"/>
      <c r="F872" s="57"/>
      <c r="G872" s="57"/>
      <c r="H872" s="57"/>
      <c r="I872" s="57"/>
      <c r="J872" s="57"/>
      <c r="K872" s="58"/>
    </row>
    <row r="873" spans="4:11" ht="33" customHeight="1" x14ac:dyDescent="0.2">
      <c r="D873" s="56"/>
      <c r="E873" s="57"/>
      <c r="F873" s="57"/>
      <c r="G873" s="57"/>
      <c r="H873" s="57"/>
      <c r="I873" s="57"/>
      <c r="J873" s="57"/>
      <c r="K873" s="58"/>
    </row>
    <row r="874" spans="4:11" ht="33" customHeight="1" x14ac:dyDescent="0.2">
      <c r="D874" s="56"/>
      <c r="E874" s="57"/>
      <c r="F874" s="57"/>
      <c r="G874" s="57"/>
      <c r="H874" s="57"/>
      <c r="I874" s="57"/>
      <c r="J874" s="57"/>
      <c r="K874" s="58"/>
    </row>
    <row r="875" spans="4:11" ht="33" customHeight="1" x14ac:dyDescent="0.2">
      <c r="D875" s="56"/>
      <c r="E875" s="57"/>
      <c r="F875" s="57"/>
      <c r="G875" s="57"/>
      <c r="H875" s="57"/>
      <c r="I875" s="57"/>
      <c r="J875" s="57"/>
      <c r="K875" s="58"/>
    </row>
    <row r="876" spans="4:11" ht="33" customHeight="1" x14ac:dyDescent="0.2">
      <c r="D876" s="56"/>
      <c r="E876" s="57"/>
      <c r="F876" s="57"/>
      <c r="G876" s="57"/>
      <c r="H876" s="57"/>
      <c r="I876" s="57"/>
      <c r="J876" s="57"/>
      <c r="K876" s="58"/>
    </row>
    <row r="877" spans="4:11" ht="33" customHeight="1" x14ac:dyDescent="0.2">
      <c r="D877" s="56"/>
      <c r="E877" s="57"/>
      <c r="F877" s="57"/>
      <c r="G877" s="57"/>
      <c r="H877" s="57"/>
      <c r="I877" s="57"/>
      <c r="J877" s="57"/>
      <c r="K877" s="58"/>
    </row>
    <row r="878" spans="4:11" ht="33" customHeight="1" x14ac:dyDescent="0.2">
      <c r="D878" s="56"/>
      <c r="E878" s="57"/>
      <c r="F878" s="57"/>
      <c r="G878" s="57"/>
      <c r="H878" s="57"/>
      <c r="I878" s="57"/>
      <c r="J878" s="57"/>
      <c r="K878" s="58"/>
    </row>
    <row r="879" spans="4:11" ht="33" customHeight="1" x14ac:dyDescent="0.2">
      <c r="D879" s="56"/>
      <c r="E879" s="57"/>
      <c r="F879" s="57"/>
      <c r="G879" s="57"/>
      <c r="H879" s="57"/>
      <c r="I879" s="57"/>
      <c r="J879" s="57"/>
      <c r="K879" s="58"/>
    </row>
    <row r="880" spans="4:11" ht="33" customHeight="1" x14ac:dyDescent="0.2">
      <c r="D880" s="56"/>
      <c r="E880" s="57"/>
      <c r="F880" s="57"/>
      <c r="G880" s="57"/>
      <c r="H880" s="57"/>
      <c r="I880" s="57"/>
      <c r="J880" s="57"/>
      <c r="K880" s="58"/>
    </row>
    <row r="881" spans="4:11" ht="33" customHeight="1" x14ac:dyDescent="0.2">
      <c r="D881" s="56"/>
      <c r="E881" s="57"/>
      <c r="F881" s="57"/>
      <c r="G881" s="57"/>
      <c r="H881" s="57"/>
      <c r="I881" s="57"/>
      <c r="J881" s="57"/>
      <c r="K881" s="58"/>
    </row>
    <row r="882" spans="4:11" ht="33" customHeight="1" x14ac:dyDescent="0.2">
      <c r="D882" s="56"/>
      <c r="E882" s="57"/>
      <c r="F882" s="57"/>
      <c r="G882" s="57"/>
      <c r="H882" s="57"/>
      <c r="I882" s="57"/>
      <c r="J882" s="57"/>
      <c r="K882" s="58"/>
    </row>
    <row r="883" spans="4:11" ht="33" customHeight="1" x14ac:dyDescent="0.2">
      <c r="D883" s="56"/>
      <c r="E883" s="57"/>
      <c r="F883" s="57"/>
      <c r="G883" s="57"/>
      <c r="H883" s="57"/>
      <c r="I883" s="57"/>
      <c r="J883" s="57"/>
      <c r="K883" s="58"/>
    </row>
    <row r="884" spans="4:11" ht="33" customHeight="1" x14ac:dyDescent="0.2">
      <c r="D884" s="56"/>
      <c r="E884" s="57"/>
      <c r="F884" s="57"/>
      <c r="G884" s="57"/>
      <c r="H884" s="57"/>
      <c r="I884" s="57"/>
      <c r="J884" s="57"/>
      <c r="K884" s="58"/>
    </row>
    <row r="885" spans="4:11" ht="33" customHeight="1" x14ac:dyDescent="0.2">
      <c r="D885" s="56"/>
      <c r="E885" s="57"/>
      <c r="F885" s="57"/>
      <c r="G885" s="57"/>
      <c r="H885" s="57"/>
      <c r="I885" s="57"/>
      <c r="J885" s="57"/>
      <c r="K885" s="58"/>
    </row>
    <row r="886" spans="4:11" ht="33" customHeight="1" x14ac:dyDescent="0.2">
      <c r="D886" s="56"/>
      <c r="E886" s="57"/>
      <c r="F886" s="57"/>
      <c r="G886" s="57"/>
      <c r="H886" s="57"/>
      <c r="I886" s="57"/>
      <c r="J886" s="57"/>
      <c r="K886" s="58"/>
    </row>
    <row r="887" spans="4:11" ht="33" customHeight="1" x14ac:dyDescent="0.2">
      <c r="D887" s="56"/>
      <c r="E887" s="57"/>
      <c r="F887" s="57"/>
      <c r="G887" s="57"/>
      <c r="H887" s="57"/>
      <c r="I887" s="57"/>
      <c r="J887" s="57"/>
      <c r="K887" s="58"/>
    </row>
    <row r="888" spans="4:11" ht="33" customHeight="1" x14ac:dyDescent="0.2">
      <c r="D888" s="56"/>
      <c r="E888" s="57"/>
      <c r="F888" s="57"/>
      <c r="G888" s="57"/>
      <c r="H888" s="57"/>
      <c r="I888" s="57"/>
      <c r="J888" s="57"/>
      <c r="K888" s="58"/>
    </row>
    <row r="889" spans="4:11" ht="33" customHeight="1" x14ac:dyDescent="0.2">
      <c r="D889" s="56"/>
      <c r="E889" s="57"/>
      <c r="F889" s="57"/>
      <c r="G889" s="57"/>
      <c r="H889" s="57"/>
      <c r="I889" s="57"/>
      <c r="J889" s="57"/>
      <c r="K889" s="58"/>
    </row>
    <row r="890" spans="4:11" ht="33" customHeight="1" x14ac:dyDescent="0.2">
      <c r="D890" s="56"/>
      <c r="E890" s="57"/>
      <c r="F890" s="57"/>
      <c r="G890" s="57"/>
      <c r="H890" s="57"/>
      <c r="I890" s="57"/>
      <c r="J890" s="57"/>
      <c r="K890" s="58"/>
    </row>
    <row r="891" spans="4:11" ht="33" customHeight="1" x14ac:dyDescent="0.2">
      <c r="D891" s="56"/>
      <c r="E891" s="57"/>
      <c r="F891" s="57"/>
      <c r="G891" s="57"/>
      <c r="H891" s="57"/>
      <c r="I891" s="57"/>
      <c r="J891" s="57"/>
      <c r="K891" s="58"/>
    </row>
    <row r="892" spans="4:11" ht="33" customHeight="1" x14ac:dyDescent="0.2">
      <c r="D892" s="56"/>
      <c r="E892" s="57"/>
      <c r="F892" s="57"/>
      <c r="G892" s="57"/>
      <c r="H892" s="57"/>
      <c r="I892" s="57"/>
      <c r="J892" s="57"/>
      <c r="K892" s="58"/>
    </row>
    <row r="893" spans="4:11" ht="33" customHeight="1" x14ac:dyDescent="0.2">
      <c r="D893" s="56"/>
      <c r="E893" s="57"/>
      <c r="F893" s="57"/>
      <c r="G893" s="57"/>
      <c r="H893" s="57"/>
      <c r="I893" s="57"/>
      <c r="J893" s="57"/>
      <c r="K893" s="58"/>
    </row>
    <row r="894" spans="4:11" ht="33" customHeight="1" x14ac:dyDescent="0.2">
      <c r="D894" s="56"/>
      <c r="E894" s="57"/>
      <c r="F894" s="57"/>
      <c r="G894" s="57"/>
      <c r="H894" s="57"/>
      <c r="I894" s="57"/>
      <c r="J894" s="57"/>
      <c r="K894" s="58"/>
    </row>
    <row r="895" spans="4:11" ht="33" customHeight="1" x14ac:dyDescent="0.2">
      <c r="D895" s="56"/>
      <c r="E895" s="57"/>
      <c r="F895" s="57"/>
      <c r="G895" s="57"/>
      <c r="H895" s="57"/>
      <c r="I895" s="57"/>
      <c r="J895" s="57"/>
      <c r="K895" s="58"/>
    </row>
    <row r="896" spans="4:11" ht="33" customHeight="1" x14ac:dyDescent="0.2">
      <c r="D896" s="56"/>
      <c r="E896" s="57"/>
      <c r="F896" s="57"/>
      <c r="G896" s="57"/>
      <c r="H896" s="57"/>
      <c r="I896" s="57"/>
      <c r="J896" s="57"/>
      <c r="K896" s="58"/>
    </row>
    <row r="897" spans="4:11" ht="33" customHeight="1" x14ac:dyDescent="0.2">
      <c r="D897" s="56"/>
      <c r="E897" s="57"/>
      <c r="F897" s="57"/>
      <c r="G897" s="57"/>
      <c r="H897" s="57"/>
      <c r="I897" s="57"/>
      <c r="J897" s="57"/>
      <c r="K897" s="58"/>
    </row>
    <row r="898" spans="4:11" ht="33" customHeight="1" x14ac:dyDescent="0.2">
      <c r="D898" s="56"/>
      <c r="E898" s="57"/>
      <c r="F898" s="57"/>
      <c r="G898" s="57"/>
      <c r="H898" s="57"/>
      <c r="I898" s="57"/>
      <c r="J898" s="57"/>
      <c r="K898" s="58"/>
    </row>
    <row r="899" spans="4:11" ht="33" customHeight="1" x14ac:dyDescent="0.2">
      <c r="D899" s="56"/>
      <c r="E899" s="57"/>
      <c r="F899" s="57"/>
      <c r="G899" s="57"/>
      <c r="H899" s="57"/>
      <c r="I899" s="57"/>
      <c r="J899" s="57"/>
      <c r="K899" s="58"/>
    </row>
    <row r="900" spans="4:11" ht="33" customHeight="1" x14ac:dyDescent="0.2">
      <c r="D900" s="56"/>
      <c r="E900" s="57"/>
      <c r="F900" s="57"/>
      <c r="G900" s="57"/>
      <c r="H900" s="57"/>
      <c r="I900" s="57"/>
      <c r="J900" s="57"/>
      <c r="K900" s="58"/>
    </row>
    <row r="901" spans="4:11" ht="33" customHeight="1" x14ac:dyDescent="0.2">
      <c r="D901" s="56"/>
      <c r="E901" s="57"/>
      <c r="F901" s="57"/>
      <c r="G901" s="57"/>
      <c r="H901" s="57"/>
      <c r="I901" s="57"/>
      <c r="J901" s="57"/>
      <c r="K901" s="58"/>
    </row>
    <row r="902" spans="4:11" ht="33" customHeight="1" x14ac:dyDescent="0.2">
      <c r="D902" s="56"/>
      <c r="E902" s="57"/>
      <c r="F902" s="57"/>
      <c r="G902" s="57"/>
      <c r="H902" s="57"/>
      <c r="I902" s="57"/>
      <c r="J902" s="57"/>
      <c r="K902" s="58"/>
    </row>
    <row r="903" spans="4:11" ht="33" customHeight="1" x14ac:dyDescent="0.2">
      <c r="D903" s="56"/>
      <c r="E903" s="57"/>
      <c r="F903" s="57"/>
      <c r="G903" s="57"/>
      <c r="H903" s="57"/>
      <c r="I903" s="57"/>
      <c r="J903" s="57"/>
      <c r="K903" s="58"/>
    </row>
    <row r="904" spans="4:11" ht="33" customHeight="1" x14ac:dyDescent="0.2">
      <c r="D904" s="56"/>
      <c r="E904" s="57"/>
      <c r="F904" s="57"/>
      <c r="G904" s="57"/>
      <c r="H904" s="57"/>
      <c r="I904" s="57"/>
      <c r="J904" s="57"/>
      <c r="K904" s="58"/>
    </row>
    <row r="905" spans="4:11" ht="33" customHeight="1" x14ac:dyDescent="0.2">
      <c r="D905" s="56"/>
      <c r="E905" s="57"/>
      <c r="F905" s="57"/>
      <c r="G905" s="57"/>
      <c r="H905" s="57"/>
      <c r="I905" s="57"/>
      <c r="J905" s="57"/>
      <c r="K905" s="58"/>
    </row>
    <row r="906" spans="4:11" ht="33" customHeight="1" x14ac:dyDescent="0.2">
      <c r="D906" s="56"/>
      <c r="E906" s="57"/>
      <c r="F906" s="57"/>
      <c r="G906" s="57"/>
      <c r="H906" s="57"/>
      <c r="I906" s="57"/>
      <c r="J906" s="57"/>
      <c r="K906" s="58"/>
    </row>
    <row r="907" spans="4:11" ht="33" customHeight="1" x14ac:dyDescent="0.2">
      <c r="D907" s="56"/>
      <c r="E907" s="57"/>
      <c r="F907" s="57"/>
      <c r="G907" s="57"/>
      <c r="H907" s="57"/>
      <c r="I907" s="57"/>
      <c r="J907" s="57"/>
      <c r="K907" s="58"/>
    </row>
    <row r="908" spans="4:11" ht="33" customHeight="1" x14ac:dyDescent="0.2">
      <c r="D908" s="56"/>
      <c r="E908" s="57"/>
      <c r="F908" s="57"/>
      <c r="G908" s="57"/>
      <c r="H908" s="57"/>
      <c r="I908" s="57"/>
      <c r="J908" s="57"/>
      <c r="K908" s="58"/>
    </row>
    <row r="909" spans="4:11" ht="33" customHeight="1" x14ac:dyDescent="0.2">
      <c r="D909" s="56"/>
      <c r="E909" s="57"/>
      <c r="F909" s="57"/>
      <c r="G909" s="57"/>
      <c r="H909" s="57"/>
      <c r="I909" s="57"/>
      <c r="J909" s="57"/>
      <c r="K909" s="58"/>
    </row>
    <row r="910" spans="4:11" ht="33" customHeight="1" x14ac:dyDescent="0.2">
      <c r="D910" s="56"/>
      <c r="E910" s="57"/>
      <c r="F910" s="57"/>
      <c r="G910" s="57"/>
      <c r="H910" s="57"/>
      <c r="I910" s="57"/>
      <c r="J910" s="57"/>
      <c r="K910" s="58"/>
    </row>
    <row r="911" spans="4:11" ht="33" customHeight="1" x14ac:dyDescent="0.2">
      <c r="D911" s="56"/>
      <c r="E911" s="57"/>
      <c r="F911" s="57"/>
      <c r="G911" s="57"/>
      <c r="H911" s="57"/>
      <c r="I911" s="57"/>
      <c r="J911" s="57"/>
      <c r="K911" s="58"/>
    </row>
    <row r="912" spans="4:11" ht="33" customHeight="1" x14ac:dyDescent="0.2">
      <c r="D912" s="56"/>
      <c r="E912" s="57"/>
      <c r="F912" s="57"/>
      <c r="G912" s="57"/>
      <c r="H912" s="57"/>
      <c r="I912" s="57"/>
      <c r="J912" s="57"/>
      <c r="K912" s="58"/>
    </row>
    <row r="913" spans="4:11" ht="33" customHeight="1" x14ac:dyDescent="0.2">
      <c r="D913" s="56"/>
      <c r="E913" s="57"/>
      <c r="F913" s="57"/>
      <c r="G913" s="57"/>
      <c r="H913" s="57"/>
      <c r="I913" s="57"/>
      <c r="J913" s="57"/>
      <c r="K913" s="58"/>
    </row>
    <row r="914" spans="4:11" ht="33" customHeight="1" x14ac:dyDescent="0.2">
      <c r="D914" s="56"/>
      <c r="E914" s="57"/>
      <c r="F914" s="57"/>
      <c r="G914" s="57"/>
      <c r="H914" s="57"/>
      <c r="I914" s="57"/>
      <c r="J914" s="57"/>
      <c r="K914" s="58"/>
    </row>
    <row r="915" spans="4:11" ht="33" customHeight="1" x14ac:dyDescent="0.2">
      <c r="D915" s="56"/>
      <c r="E915" s="57"/>
      <c r="F915" s="57"/>
      <c r="G915" s="57"/>
      <c r="H915" s="57"/>
      <c r="I915" s="57"/>
      <c r="J915" s="57"/>
      <c r="K915" s="58"/>
    </row>
    <row r="916" spans="4:11" ht="33" customHeight="1" x14ac:dyDescent="0.2">
      <c r="D916" s="56"/>
      <c r="E916" s="57"/>
      <c r="F916" s="57"/>
      <c r="G916" s="57"/>
      <c r="H916" s="57"/>
      <c r="I916" s="57"/>
      <c r="J916" s="57"/>
      <c r="K916" s="58"/>
    </row>
    <row r="917" spans="4:11" ht="33" customHeight="1" x14ac:dyDescent="0.2">
      <c r="D917" s="56"/>
      <c r="E917" s="57"/>
      <c r="F917" s="57"/>
      <c r="G917" s="57"/>
      <c r="H917" s="57"/>
      <c r="I917" s="57"/>
      <c r="J917" s="57"/>
      <c r="K917" s="58"/>
    </row>
    <row r="918" spans="4:11" ht="33" customHeight="1" x14ac:dyDescent="0.2">
      <c r="D918" s="56"/>
      <c r="E918" s="57"/>
      <c r="F918" s="57"/>
      <c r="G918" s="57"/>
      <c r="H918" s="57"/>
      <c r="I918" s="57"/>
      <c r="J918" s="57"/>
      <c r="K918" s="58"/>
    </row>
    <row r="919" spans="4:11" ht="33" customHeight="1" x14ac:dyDescent="0.2">
      <c r="D919" s="56"/>
      <c r="E919" s="57"/>
      <c r="F919" s="57"/>
      <c r="G919" s="57"/>
      <c r="H919" s="57"/>
      <c r="I919" s="57"/>
      <c r="J919" s="57"/>
      <c r="K919" s="58"/>
    </row>
    <row r="920" spans="4:11" ht="33" customHeight="1" x14ac:dyDescent="0.2">
      <c r="D920" s="56"/>
      <c r="E920" s="57"/>
      <c r="F920" s="57"/>
      <c r="G920" s="57"/>
      <c r="H920" s="57"/>
      <c r="I920" s="57"/>
      <c r="J920" s="57"/>
      <c r="K920" s="58"/>
    </row>
    <row r="921" spans="4:11" ht="33" customHeight="1" x14ac:dyDescent="0.2">
      <c r="D921" s="56"/>
      <c r="E921" s="57"/>
      <c r="F921" s="57"/>
      <c r="G921" s="57"/>
      <c r="H921" s="57"/>
      <c r="I921" s="57"/>
      <c r="J921" s="57"/>
      <c r="K921" s="58"/>
    </row>
    <row r="922" spans="4:11" ht="33" customHeight="1" x14ac:dyDescent="0.2">
      <c r="D922" s="56"/>
      <c r="E922" s="57"/>
      <c r="F922" s="57"/>
      <c r="G922" s="57"/>
      <c r="H922" s="57"/>
      <c r="I922" s="57"/>
      <c r="J922" s="57"/>
      <c r="K922" s="58"/>
    </row>
    <row r="923" spans="4:11" ht="33" customHeight="1" x14ac:dyDescent="0.2">
      <c r="D923" s="56"/>
      <c r="E923" s="57"/>
      <c r="F923" s="57"/>
      <c r="G923" s="57"/>
      <c r="H923" s="57"/>
      <c r="I923" s="57"/>
      <c r="J923" s="57"/>
      <c r="K923" s="58"/>
    </row>
    <row r="924" spans="4:11" ht="33" customHeight="1" x14ac:dyDescent="0.2">
      <c r="D924" s="56"/>
      <c r="E924" s="57"/>
      <c r="F924" s="57"/>
      <c r="G924" s="57"/>
      <c r="H924" s="57"/>
      <c r="I924" s="57"/>
      <c r="J924" s="57"/>
      <c r="K924" s="58"/>
    </row>
    <row r="925" spans="4:11" ht="33" customHeight="1" x14ac:dyDescent="0.2">
      <c r="D925" s="56"/>
      <c r="E925" s="57"/>
      <c r="F925" s="57"/>
      <c r="G925" s="57"/>
      <c r="H925" s="57"/>
      <c r="I925" s="57"/>
      <c r="J925" s="57"/>
      <c r="K925" s="58"/>
    </row>
    <row r="926" spans="4:11" ht="33" customHeight="1" x14ac:dyDescent="0.2">
      <c r="D926" s="56"/>
      <c r="E926" s="57"/>
      <c r="F926" s="57"/>
      <c r="G926" s="57"/>
      <c r="H926" s="57"/>
      <c r="I926" s="57"/>
      <c r="J926" s="57"/>
      <c r="K926" s="58"/>
    </row>
    <row r="927" spans="4:11" ht="33" customHeight="1" x14ac:dyDescent="0.2">
      <c r="D927" s="56"/>
      <c r="E927" s="57"/>
      <c r="F927" s="57"/>
      <c r="G927" s="57"/>
      <c r="H927" s="57"/>
      <c r="I927" s="57"/>
      <c r="J927" s="57"/>
      <c r="K927" s="58"/>
    </row>
    <row r="928" spans="4:11" ht="33" customHeight="1" x14ac:dyDescent="0.2">
      <c r="D928" s="56"/>
      <c r="E928" s="57"/>
      <c r="F928" s="57"/>
      <c r="G928" s="57"/>
      <c r="H928" s="57"/>
      <c r="I928" s="57"/>
      <c r="J928" s="57"/>
      <c r="K928" s="58"/>
    </row>
    <row r="929" spans="4:11" ht="33" customHeight="1" x14ac:dyDescent="0.2">
      <c r="D929" s="56"/>
      <c r="E929" s="57"/>
      <c r="F929" s="57"/>
      <c r="G929" s="57"/>
      <c r="H929" s="57"/>
      <c r="I929" s="57"/>
      <c r="J929" s="57"/>
      <c r="K929" s="58"/>
    </row>
    <row r="930" spans="4:11" ht="33" customHeight="1" x14ac:dyDescent="0.2">
      <c r="D930" s="56"/>
      <c r="E930" s="57"/>
      <c r="F930" s="57"/>
      <c r="G930" s="57"/>
      <c r="H930" s="57"/>
      <c r="I930" s="57"/>
      <c r="J930" s="57"/>
      <c r="K930" s="58"/>
    </row>
    <row r="931" spans="4:11" ht="33" customHeight="1" x14ac:dyDescent="0.2">
      <c r="D931" s="56"/>
      <c r="E931" s="57"/>
      <c r="F931" s="57"/>
      <c r="G931" s="57"/>
      <c r="H931" s="57"/>
      <c r="I931" s="57"/>
      <c r="J931" s="57"/>
      <c r="K931" s="58"/>
    </row>
    <row r="932" spans="4:11" ht="33" customHeight="1" x14ac:dyDescent="0.2">
      <c r="D932" s="56"/>
      <c r="E932" s="57"/>
      <c r="F932" s="57"/>
      <c r="G932" s="57"/>
      <c r="H932" s="57"/>
      <c r="I932" s="57"/>
      <c r="J932" s="57"/>
      <c r="K932" s="58"/>
    </row>
    <row r="933" spans="4:11" ht="33" customHeight="1" x14ac:dyDescent="0.2">
      <c r="D933" s="56"/>
      <c r="E933" s="57"/>
      <c r="F933" s="57"/>
      <c r="G933" s="57"/>
      <c r="H933" s="57"/>
      <c r="I933" s="57"/>
      <c r="J933" s="57"/>
      <c r="K933" s="58"/>
    </row>
    <row r="934" spans="4:11" ht="33" customHeight="1" x14ac:dyDescent="0.2">
      <c r="D934" s="56"/>
      <c r="E934" s="57"/>
      <c r="F934" s="57"/>
      <c r="G934" s="57"/>
      <c r="H934" s="57"/>
      <c r="I934" s="57"/>
      <c r="J934" s="57"/>
      <c r="K934" s="58"/>
    </row>
    <row r="935" spans="4:11" ht="33" customHeight="1" x14ac:dyDescent="0.2">
      <c r="D935" s="56"/>
      <c r="E935" s="57"/>
      <c r="F935" s="57"/>
      <c r="G935" s="57"/>
      <c r="H935" s="57"/>
      <c r="I935" s="57"/>
      <c r="J935" s="57"/>
      <c r="K935" s="58"/>
    </row>
    <row r="936" spans="4:11" ht="33" customHeight="1" x14ac:dyDescent="0.2">
      <c r="D936" s="56"/>
      <c r="E936" s="57"/>
      <c r="F936" s="57"/>
      <c r="G936" s="57"/>
      <c r="H936" s="57"/>
      <c r="I936" s="57"/>
      <c r="J936" s="57"/>
      <c r="K936" s="58"/>
    </row>
    <row r="937" spans="4:11" ht="33" customHeight="1" x14ac:dyDescent="0.2">
      <c r="D937" s="56"/>
      <c r="E937" s="57"/>
      <c r="F937" s="57"/>
      <c r="G937" s="57"/>
      <c r="H937" s="57"/>
      <c r="I937" s="57"/>
      <c r="J937" s="57"/>
      <c r="K937" s="58"/>
    </row>
    <row r="938" spans="4:11" ht="33" customHeight="1" x14ac:dyDescent="0.2">
      <c r="D938" s="56"/>
      <c r="E938" s="57"/>
      <c r="F938" s="57"/>
      <c r="G938" s="57"/>
      <c r="H938" s="57"/>
      <c r="I938" s="57"/>
      <c r="J938" s="57"/>
      <c r="K938" s="58"/>
    </row>
    <row r="939" spans="4:11" ht="33" customHeight="1" x14ac:dyDescent="0.2">
      <c r="D939" s="56"/>
      <c r="E939" s="57"/>
      <c r="F939" s="57"/>
      <c r="G939" s="57"/>
      <c r="H939" s="57"/>
      <c r="I939" s="57"/>
      <c r="J939" s="57"/>
      <c r="K939" s="58"/>
    </row>
    <row r="940" spans="4:11" ht="33" customHeight="1" x14ac:dyDescent="0.2">
      <c r="D940" s="56"/>
      <c r="E940" s="57"/>
      <c r="F940" s="57"/>
      <c r="G940" s="57"/>
      <c r="H940" s="57"/>
      <c r="I940" s="57"/>
      <c r="J940" s="57"/>
      <c r="K940" s="58"/>
    </row>
    <row r="941" spans="4:11" ht="33" customHeight="1" x14ac:dyDescent="0.2">
      <c r="D941" s="56"/>
      <c r="E941" s="57"/>
      <c r="F941" s="57"/>
      <c r="G941" s="57"/>
      <c r="H941" s="57"/>
      <c r="I941" s="57"/>
      <c r="J941" s="57"/>
      <c r="K941" s="58"/>
    </row>
    <row r="942" spans="4:11" ht="33" customHeight="1" x14ac:dyDescent="0.2">
      <c r="D942" s="56"/>
      <c r="E942" s="57"/>
      <c r="F942" s="57"/>
      <c r="G942" s="57"/>
      <c r="H942" s="57"/>
      <c r="I942" s="57"/>
      <c r="J942" s="57"/>
      <c r="K942" s="58"/>
    </row>
    <row r="943" spans="4:11" ht="33" customHeight="1" x14ac:dyDescent="0.2">
      <c r="D943" s="56"/>
      <c r="E943" s="57"/>
      <c r="F943" s="57"/>
      <c r="G943" s="57"/>
      <c r="H943" s="57"/>
      <c r="I943" s="57"/>
      <c r="J943" s="57"/>
      <c r="K943" s="58"/>
    </row>
    <row r="944" spans="4:11" ht="33" customHeight="1" x14ac:dyDescent="0.2">
      <c r="D944" s="56"/>
      <c r="E944" s="57"/>
      <c r="F944" s="57"/>
      <c r="G944" s="57"/>
      <c r="H944" s="57"/>
      <c r="I944" s="57"/>
      <c r="J944" s="57"/>
      <c r="K944" s="58"/>
    </row>
    <row r="945" spans="4:11" ht="33" customHeight="1" x14ac:dyDescent="0.2">
      <c r="D945" s="56"/>
      <c r="E945" s="57"/>
      <c r="F945" s="57"/>
      <c r="G945" s="57"/>
      <c r="H945" s="57"/>
      <c r="I945" s="57"/>
      <c r="J945" s="57"/>
      <c r="K945" s="58"/>
    </row>
    <row r="946" spans="4:11" ht="33" customHeight="1" x14ac:dyDescent="0.2">
      <c r="D946" s="56"/>
      <c r="E946" s="57"/>
      <c r="F946" s="57"/>
      <c r="G946" s="57"/>
      <c r="H946" s="57"/>
      <c r="I946" s="57"/>
      <c r="J946" s="57"/>
      <c r="K946" s="58"/>
    </row>
    <row r="947" spans="4:11" ht="33" customHeight="1" x14ac:dyDescent="0.2">
      <c r="D947" s="56"/>
      <c r="E947" s="57"/>
      <c r="F947" s="57"/>
      <c r="G947" s="57"/>
      <c r="H947" s="57"/>
      <c r="I947" s="57"/>
      <c r="J947" s="57"/>
      <c r="K947" s="58"/>
    </row>
    <row r="948" spans="4:11" ht="33" customHeight="1" x14ac:dyDescent="0.2">
      <c r="D948" s="56"/>
      <c r="E948" s="57"/>
      <c r="F948" s="57"/>
      <c r="G948" s="57"/>
      <c r="H948" s="57"/>
      <c r="I948" s="57"/>
      <c r="J948" s="57"/>
      <c r="K948" s="58"/>
    </row>
    <row r="949" spans="4:11" ht="33" customHeight="1" x14ac:dyDescent="0.2">
      <c r="D949" s="56"/>
      <c r="E949" s="57"/>
      <c r="F949" s="57"/>
      <c r="G949" s="57"/>
      <c r="H949" s="57"/>
      <c r="I949" s="57"/>
      <c r="J949" s="57"/>
      <c r="K949" s="58"/>
    </row>
    <row r="950" spans="4:11" ht="33" customHeight="1" x14ac:dyDescent="0.2">
      <c r="D950" s="56"/>
      <c r="E950" s="57"/>
      <c r="F950" s="57"/>
      <c r="G950" s="57"/>
      <c r="H950" s="57"/>
      <c r="I950" s="57"/>
      <c r="J950" s="57"/>
      <c r="K950" s="58"/>
    </row>
    <row r="951" spans="4:11" ht="33" customHeight="1" x14ac:dyDescent="0.2">
      <c r="D951" s="56"/>
      <c r="E951" s="57"/>
      <c r="F951" s="57"/>
      <c r="G951" s="57"/>
      <c r="H951" s="57"/>
      <c r="I951" s="57"/>
      <c r="J951" s="57"/>
      <c r="K951" s="58"/>
    </row>
    <row r="952" spans="4:11" ht="33" customHeight="1" x14ac:dyDescent="0.2">
      <c r="D952" s="56"/>
      <c r="E952" s="57"/>
      <c r="F952" s="57"/>
      <c r="G952" s="57"/>
      <c r="H952" s="57"/>
      <c r="I952" s="57"/>
      <c r="J952" s="57"/>
      <c r="K952" s="58"/>
    </row>
    <row r="953" spans="4:11" ht="33" customHeight="1" x14ac:dyDescent="0.2">
      <c r="D953" s="56"/>
      <c r="E953" s="57"/>
      <c r="F953" s="57"/>
      <c r="G953" s="57"/>
      <c r="H953" s="57"/>
      <c r="I953" s="57"/>
      <c r="J953" s="57"/>
      <c r="K953" s="58"/>
    </row>
    <row r="954" spans="4:11" ht="33" customHeight="1" x14ac:dyDescent="0.2">
      <c r="D954" s="56"/>
      <c r="E954" s="57"/>
      <c r="F954" s="57"/>
      <c r="G954" s="57"/>
      <c r="H954" s="57"/>
      <c r="I954" s="57"/>
      <c r="J954" s="57"/>
      <c r="K954" s="58"/>
    </row>
    <row r="955" spans="4:11" ht="33" customHeight="1" x14ac:dyDescent="0.2">
      <c r="D955" s="56"/>
      <c r="E955" s="57"/>
      <c r="F955" s="57"/>
      <c r="G955" s="57"/>
      <c r="H955" s="57"/>
      <c r="I955" s="57"/>
      <c r="J955" s="57"/>
      <c r="K955" s="58"/>
    </row>
    <row r="956" spans="4:11" ht="33" customHeight="1" x14ac:dyDescent="0.2">
      <c r="D956" s="56"/>
      <c r="E956" s="57"/>
      <c r="F956" s="57"/>
      <c r="G956" s="57"/>
      <c r="H956" s="57"/>
      <c r="I956" s="57"/>
      <c r="J956" s="57"/>
      <c r="K956" s="58"/>
    </row>
    <row r="957" spans="4:11" ht="33" customHeight="1" x14ac:dyDescent="0.2">
      <c r="D957" s="56"/>
      <c r="E957" s="57"/>
      <c r="F957" s="57"/>
      <c r="G957" s="57"/>
      <c r="H957" s="57"/>
      <c r="I957" s="57"/>
      <c r="J957" s="57"/>
      <c r="K957" s="58"/>
    </row>
    <row r="958" spans="4:11" ht="33" customHeight="1" x14ac:dyDescent="0.2">
      <c r="D958" s="56"/>
      <c r="E958" s="57"/>
      <c r="F958" s="57"/>
      <c r="G958" s="57"/>
      <c r="H958" s="57"/>
      <c r="I958" s="57"/>
      <c r="J958" s="57"/>
      <c r="K958" s="58"/>
    </row>
    <row r="959" spans="4:11" ht="33" customHeight="1" x14ac:dyDescent="0.2">
      <c r="D959" s="56"/>
      <c r="E959" s="57"/>
      <c r="F959" s="57"/>
      <c r="G959" s="57"/>
      <c r="H959" s="57"/>
      <c r="I959" s="57"/>
      <c r="J959" s="57"/>
      <c r="K959" s="58"/>
    </row>
    <row r="960" spans="4:11" ht="33" customHeight="1" x14ac:dyDescent="0.2">
      <c r="D960" s="56"/>
      <c r="E960" s="57"/>
      <c r="F960" s="57"/>
      <c r="G960" s="57"/>
      <c r="H960" s="57"/>
      <c r="I960" s="57"/>
      <c r="J960" s="57"/>
      <c r="K960" s="58"/>
    </row>
    <row r="961" spans="4:11" ht="33" customHeight="1" x14ac:dyDescent="0.2">
      <c r="D961" s="56"/>
      <c r="E961" s="57"/>
      <c r="F961" s="57"/>
      <c r="G961" s="57"/>
      <c r="H961" s="57"/>
      <c r="I961" s="57"/>
      <c r="J961" s="57"/>
      <c r="K961" s="58"/>
    </row>
    <row r="962" spans="4:11" ht="33" customHeight="1" x14ac:dyDescent="0.2">
      <c r="D962" s="56"/>
      <c r="E962" s="57"/>
      <c r="F962" s="57"/>
      <c r="G962" s="57"/>
      <c r="H962" s="57"/>
      <c r="I962" s="57"/>
      <c r="J962" s="57"/>
      <c r="K962" s="58"/>
    </row>
    <row r="963" spans="4:11" ht="33" customHeight="1" x14ac:dyDescent="0.2">
      <c r="D963" s="56"/>
      <c r="E963" s="57"/>
      <c r="F963" s="57"/>
      <c r="G963" s="57"/>
      <c r="H963" s="57"/>
      <c r="I963" s="57"/>
      <c r="J963" s="57"/>
      <c r="K963" s="58"/>
    </row>
    <row r="964" spans="4:11" ht="33" customHeight="1" x14ac:dyDescent="0.2">
      <c r="D964" s="56"/>
      <c r="E964" s="57"/>
      <c r="F964" s="57"/>
      <c r="G964" s="57"/>
      <c r="H964" s="57"/>
      <c r="I964" s="57"/>
      <c r="J964" s="57"/>
      <c r="K964" s="58"/>
    </row>
    <row r="965" spans="4:11" ht="33" customHeight="1" x14ac:dyDescent="0.2">
      <c r="D965" s="56"/>
      <c r="E965" s="57"/>
      <c r="F965" s="57"/>
      <c r="G965" s="57"/>
      <c r="H965" s="57"/>
      <c r="I965" s="57"/>
      <c r="J965" s="57"/>
      <c r="K965" s="58"/>
    </row>
    <row r="966" spans="4:11" ht="33" customHeight="1" x14ac:dyDescent="0.2">
      <c r="D966" s="56"/>
      <c r="E966" s="57"/>
      <c r="F966" s="57"/>
      <c r="G966" s="57"/>
      <c r="H966" s="57"/>
      <c r="I966" s="57"/>
      <c r="J966" s="57"/>
      <c r="K966" s="58"/>
    </row>
    <row r="967" spans="4:11" ht="33" customHeight="1" x14ac:dyDescent="0.2">
      <c r="D967" s="56"/>
      <c r="E967" s="57"/>
      <c r="F967" s="57"/>
      <c r="G967" s="57"/>
      <c r="H967" s="57"/>
      <c r="I967" s="57"/>
      <c r="J967" s="57"/>
      <c r="K967" s="58"/>
    </row>
    <row r="968" spans="4:11" ht="33" customHeight="1" x14ac:dyDescent="0.2">
      <c r="D968" s="56"/>
      <c r="E968" s="57"/>
      <c r="F968" s="57"/>
      <c r="G968" s="57"/>
      <c r="H968" s="57"/>
      <c r="I968" s="57"/>
      <c r="J968" s="57"/>
      <c r="K968" s="58"/>
    </row>
    <row r="969" spans="4:11" ht="33" customHeight="1" x14ac:dyDescent="0.2">
      <c r="D969" s="56"/>
      <c r="E969" s="57"/>
      <c r="F969" s="57"/>
      <c r="G969" s="57"/>
      <c r="H969" s="57"/>
      <c r="I969" s="57"/>
      <c r="J969" s="57"/>
      <c r="K969" s="58"/>
    </row>
    <row r="970" spans="4:11" ht="33" customHeight="1" x14ac:dyDescent="0.2">
      <c r="D970" s="56"/>
      <c r="E970" s="57"/>
      <c r="F970" s="57"/>
      <c r="G970" s="57"/>
      <c r="H970" s="57"/>
      <c r="I970" s="57"/>
      <c r="J970" s="57"/>
      <c r="K970" s="58"/>
    </row>
    <row r="971" spans="4:11" ht="33" customHeight="1" x14ac:dyDescent="0.2">
      <c r="D971" s="56"/>
      <c r="E971" s="57"/>
      <c r="F971" s="57"/>
      <c r="G971" s="57"/>
      <c r="H971" s="57"/>
      <c r="I971" s="57"/>
      <c r="J971" s="57"/>
      <c r="K971" s="58"/>
    </row>
    <row r="972" spans="4:11" ht="33" customHeight="1" x14ac:dyDescent="0.2">
      <c r="D972" s="56"/>
      <c r="E972" s="57"/>
      <c r="F972" s="57"/>
      <c r="G972" s="57"/>
      <c r="H972" s="57"/>
      <c r="I972" s="57"/>
      <c r="J972" s="57"/>
      <c r="K972" s="58"/>
    </row>
    <row r="973" spans="4:11" ht="33" customHeight="1" x14ac:dyDescent="0.2">
      <c r="D973" s="56"/>
      <c r="E973" s="57"/>
      <c r="F973" s="57"/>
      <c r="G973" s="57"/>
      <c r="H973" s="57"/>
      <c r="I973" s="57"/>
      <c r="J973" s="57"/>
      <c r="K973" s="58"/>
    </row>
    <row r="974" spans="4:11" ht="33" customHeight="1" x14ac:dyDescent="0.2">
      <c r="D974" s="56"/>
      <c r="E974" s="57"/>
      <c r="F974" s="57"/>
      <c r="G974" s="57"/>
      <c r="H974" s="57"/>
      <c r="I974" s="57"/>
      <c r="J974" s="57"/>
      <c r="K974" s="58"/>
    </row>
    <row r="975" spans="4:11" ht="33" customHeight="1" x14ac:dyDescent="0.2">
      <c r="D975" s="56"/>
      <c r="E975" s="57"/>
      <c r="F975" s="57"/>
      <c r="G975" s="57"/>
      <c r="H975" s="57"/>
      <c r="I975" s="57"/>
      <c r="J975" s="57"/>
      <c r="K975" s="58"/>
    </row>
    <row r="976" spans="4:11" ht="33" customHeight="1" x14ac:dyDescent="0.2">
      <c r="D976" s="56"/>
      <c r="E976" s="57"/>
      <c r="F976" s="57"/>
      <c r="G976" s="57"/>
      <c r="H976" s="57"/>
      <c r="I976" s="57"/>
      <c r="J976" s="57"/>
      <c r="K976" s="58"/>
    </row>
    <row r="977" spans="4:11" ht="33" customHeight="1" x14ac:dyDescent="0.2">
      <c r="D977" s="56"/>
      <c r="E977" s="57"/>
      <c r="F977" s="57"/>
      <c r="G977" s="57"/>
      <c r="H977" s="57"/>
      <c r="I977" s="57"/>
      <c r="J977" s="57"/>
      <c r="K977" s="58"/>
    </row>
    <row r="978" spans="4:11" ht="33" customHeight="1" x14ac:dyDescent="0.2">
      <c r="D978" s="56"/>
      <c r="E978" s="57"/>
      <c r="F978" s="57"/>
      <c r="G978" s="57"/>
      <c r="H978" s="57"/>
      <c r="I978" s="57"/>
      <c r="J978" s="57"/>
      <c r="K978" s="58"/>
    </row>
    <row r="979" spans="4:11" ht="33" customHeight="1" x14ac:dyDescent="0.2">
      <c r="D979" s="56"/>
      <c r="E979" s="57"/>
      <c r="F979" s="57"/>
      <c r="G979" s="57"/>
      <c r="H979" s="57"/>
      <c r="I979" s="57"/>
      <c r="J979" s="57"/>
      <c r="K979" s="58"/>
    </row>
    <row r="980" spans="4:11" ht="33" customHeight="1" x14ac:dyDescent="0.2">
      <c r="D980" s="56"/>
      <c r="E980" s="57"/>
      <c r="F980" s="57"/>
      <c r="G980" s="57"/>
      <c r="H980" s="57"/>
      <c r="I980" s="57"/>
      <c r="J980" s="57"/>
      <c r="K980" s="58"/>
    </row>
    <row r="981" spans="4:11" ht="33" customHeight="1" x14ac:dyDescent="0.2">
      <c r="D981" s="56"/>
      <c r="E981" s="57"/>
      <c r="F981" s="57"/>
      <c r="G981" s="57"/>
      <c r="H981" s="57"/>
      <c r="I981" s="57"/>
      <c r="J981" s="57"/>
      <c r="K981" s="58"/>
    </row>
    <row r="982" spans="4:11" ht="33" customHeight="1" x14ac:dyDescent="0.2">
      <c r="D982" s="56"/>
      <c r="E982" s="57"/>
      <c r="F982" s="57"/>
      <c r="G982" s="57"/>
      <c r="H982" s="57"/>
      <c r="I982" s="57"/>
      <c r="J982" s="57"/>
      <c r="K982" s="58"/>
    </row>
    <row r="983" spans="4:11" ht="33" customHeight="1" x14ac:dyDescent="0.2">
      <c r="D983" s="56"/>
      <c r="E983" s="57"/>
      <c r="F983" s="57"/>
      <c r="G983" s="57"/>
      <c r="H983" s="57"/>
      <c r="I983" s="57"/>
      <c r="J983" s="57"/>
      <c r="K983" s="58"/>
    </row>
    <row r="984" spans="4:11" ht="33" customHeight="1" x14ac:dyDescent="0.2">
      <c r="D984" s="56"/>
      <c r="E984" s="57"/>
      <c r="F984" s="57"/>
      <c r="G984" s="57"/>
      <c r="H984" s="57"/>
      <c r="I984" s="57"/>
      <c r="J984" s="57"/>
      <c r="K984" s="58"/>
    </row>
  </sheetData>
  <autoFilter ref="A3:V152" xr:uid="{00000000-0009-0000-0000-000001000000}"/>
  <mergeCells count="2">
    <mergeCell ref="A1:K1"/>
    <mergeCell ref="A2:K2"/>
  </mergeCells>
  <phoneticPr fontId="7" type="noConversion"/>
  <pageMargins left="0.7" right="0.7" top="0.75" bottom="0.75" header="0" footer="0"/>
  <pageSetup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POAI 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Yicel Madroñero Perez</dc:creator>
  <cp:lastModifiedBy>Yicel Madroñero Perez</cp:lastModifiedBy>
  <dcterms:created xsi:type="dcterms:W3CDTF">2024-10-01T19:56:22Z</dcterms:created>
  <dcterms:modified xsi:type="dcterms:W3CDTF">2026-04-06T16:23:15Z</dcterms:modified>
</cp:coreProperties>
</file>